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155" firstSheet="6" activeTab="7"/>
  </bookViews>
  <sheets>
    <sheet name="Start" sheetId="1" r:id="rId1"/>
    <sheet name="Boy's" sheetId="2" r:id="rId2"/>
    <sheet name="Girl's" sheetId="19" r:id="rId3"/>
    <sheet name="Input" sheetId="3" r:id="rId4"/>
    <sheet name="B-Standings" sheetId="4" r:id="rId5"/>
    <sheet name="G-Standings" sheetId="20" r:id="rId6"/>
    <sheet name="Boys Brack" sheetId="21" r:id="rId7"/>
    <sheet name="Girls Brack" sheetId="22" r:id="rId8"/>
    <sheet name="B Rd 1" sheetId="23" r:id="rId9"/>
    <sheet name="G Rd 1" sheetId="28" r:id="rId10"/>
    <sheet name="B Rd 2" sheetId="24" r:id="rId11"/>
    <sheet name="G Rd 2" sheetId="29" r:id="rId12"/>
    <sheet name="B Rd 3" sheetId="25" r:id="rId13"/>
    <sheet name="G Rd 3" sheetId="30" r:id="rId14"/>
    <sheet name="B Rd 4" sheetId="26" r:id="rId15"/>
    <sheet name="G Rd 4" sheetId="31" r:id="rId16"/>
    <sheet name="B Champ" sheetId="27" r:id="rId17"/>
    <sheet name="G Champ" sheetId="32" r:id="rId18"/>
    <sheet name="Score Cards" sheetId="17" r:id="rId19"/>
  </sheets>
  <definedNames>
    <definedName name="_xlnm.Print_Area" localSheetId="8">'B Rd 1'!$A$1:$I$352</definedName>
    <definedName name="_xlnm.Print_Area" localSheetId="10">'B Rd 2'!$A$1:$I$176</definedName>
    <definedName name="_xlnm.Print_Area" localSheetId="9">'G Rd 1'!$A$1:$I$352</definedName>
    <definedName name="_xlnm.Print_Area" localSheetId="11">'G Rd 2'!$A$1:$I$176</definedName>
    <definedName name="_xlnm.Print_Area" localSheetId="7">'Girls Brack'!$A$2:$W$63</definedName>
    <definedName name="_xlnm.Print_Area" localSheetId="5">'G-Standings'!$A$1:$I$128</definedName>
    <definedName name="_xlnm.Print_Titles" localSheetId="1">'Boy''s'!$1:$5</definedName>
    <definedName name="_xlnm.Print_Titles" localSheetId="4">'B-Standings'!$1:$1</definedName>
    <definedName name="_xlnm.Print_Titles" localSheetId="2">'Girl''s'!$1:$5</definedName>
    <definedName name="_xlnm.Print_Titles" localSheetId="5">'G-Standings'!$1:$1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22"/>
  <c r="N51"/>
  <c r="J51"/>
  <c r="J54" s="1"/>
  <c r="N54" i="21"/>
  <c r="N51"/>
  <c r="J51"/>
  <c r="J54" s="1"/>
  <c r="C79" i="30" l="1"/>
  <c r="E75" i="17" l="1"/>
  <c r="C75"/>
  <c r="E66"/>
  <c r="C66"/>
  <c r="B103" i="2"/>
  <c r="C103"/>
  <c r="B127"/>
  <c r="C127"/>
  <c r="B85"/>
  <c r="C85"/>
  <c r="B91"/>
  <c r="C91"/>
  <c r="B61"/>
  <c r="C61"/>
  <c r="B104"/>
  <c r="C104"/>
  <c r="B128"/>
  <c r="C128"/>
  <c r="B86"/>
  <c r="C86"/>
  <c r="B92"/>
  <c r="C92"/>
  <c r="B38"/>
  <c r="C38"/>
  <c r="B105"/>
  <c r="C105"/>
  <c r="B109"/>
  <c r="C109"/>
  <c r="B87"/>
  <c r="C87"/>
  <c r="B93"/>
  <c r="C93"/>
  <c r="B39"/>
  <c r="C39"/>
  <c r="B106"/>
  <c r="C106"/>
  <c r="B110"/>
  <c r="C110"/>
  <c r="B88"/>
  <c r="C88"/>
  <c r="B94"/>
  <c r="C94"/>
  <c r="B40"/>
  <c r="C40"/>
  <c r="B107"/>
  <c r="C107"/>
  <c r="B111"/>
  <c r="C111"/>
  <c r="B14"/>
  <c r="C14"/>
  <c r="B95"/>
  <c r="C95"/>
  <c r="B41"/>
  <c r="C41"/>
  <c r="B108"/>
  <c r="C108"/>
  <c r="B112"/>
  <c r="C112"/>
  <c r="B15"/>
  <c r="C15"/>
  <c r="B96"/>
  <c r="C96"/>
  <c r="B62"/>
  <c r="C62"/>
  <c r="B129"/>
  <c r="C129"/>
  <c r="B113"/>
  <c r="C113"/>
  <c r="B16"/>
  <c r="C16"/>
  <c r="B63"/>
  <c r="C63"/>
  <c r="B42"/>
  <c r="C42"/>
  <c r="B130"/>
  <c r="C130"/>
  <c r="B114"/>
  <c r="C114"/>
  <c r="B17"/>
  <c r="C17"/>
  <c r="B64"/>
  <c r="C64"/>
  <c r="B145"/>
  <c r="C145"/>
  <c r="B131"/>
  <c r="C131"/>
  <c r="B89"/>
  <c r="C89"/>
  <c r="B18"/>
  <c r="C18"/>
  <c r="B65"/>
  <c r="C65"/>
  <c r="B43"/>
  <c r="C43"/>
  <c r="B132"/>
  <c r="C132"/>
  <c r="B90"/>
  <c r="C90"/>
  <c r="B19"/>
  <c r="C19"/>
  <c r="B66"/>
  <c r="C66"/>
  <c r="B146"/>
  <c r="C146"/>
  <c r="B74"/>
  <c r="C74"/>
  <c r="B27"/>
  <c r="C27"/>
  <c r="B133"/>
  <c r="C133"/>
  <c r="B115"/>
  <c r="C115"/>
  <c r="B50"/>
  <c r="C50"/>
  <c r="B75"/>
  <c r="C75"/>
  <c r="B28"/>
  <c r="C28"/>
  <c r="B134"/>
  <c r="C134"/>
  <c r="B116"/>
  <c r="C116"/>
  <c r="B121"/>
  <c r="C121"/>
  <c r="B67"/>
  <c r="C67"/>
  <c r="B97"/>
  <c r="C97"/>
  <c r="B135"/>
  <c r="C135"/>
  <c r="B117"/>
  <c r="C117"/>
  <c r="B122"/>
  <c r="C122"/>
  <c r="B76"/>
  <c r="C76"/>
  <c r="B98"/>
  <c r="C98"/>
  <c r="B136"/>
  <c r="C136"/>
  <c r="B118"/>
  <c r="C118"/>
  <c r="B123"/>
  <c r="C123"/>
  <c r="B77"/>
  <c r="C77"/>
  <c r="B99"/>
  <c r="C99"/>
  <c r="B20"/>
  <c r="C20"/>
  <c r="B119"/>
  <c r="C119"/>
  <c r="B124"/>
  <c r="C124"/>
  <c r="B78"/>
  <c r="C78"/>
  <c r="B100"/>
  <c r="C100"/>
  <c r="B21"/>
  <c r="C21"/>
  <c r="B120"/>
  <c r="C120"/>
  <c r="B147"/>
  <c r="C147"/>
  <c r="B29"/>
  <c r="C29"/>
  <c r="B101"/>
  <c r="C101"/>
  <c r="B22"/>
  <c r="C22"/>
  <c r="B51"/>
  <c r="C51"/>
  <c r="B125"/>
  <c r="C125"/>
  <c r="B30"/>
  <c r="C30"/>
  <c r="B102"/>
  <c r="C102"/>
  <c r="B23"/>
  <c r="C23"/>
  <c r="B52"/>
  <c r="C52"/>
  <c r="B148"/>
  <c r="C148"/>
  <c r="B31"/>
  <c r="C31"/>
  <c r="B137"/>
  <c r="C137"/>
  <c r="B24"/>
  <c r="C24"/>
  <c r="B53"/>
  <c r="C53"/>
  <c r="B126"/>
  <c r="C126"/>
  <c r="B32"/>
  <c r="C32"/>
  <c r="B138"/>
  <c r="C138"/>
  <c r="B25"/>
  <c r="C25"/>
  <c r="B54"/>
  <c r="C54"/>
  <c r="B149"/>
  <c r="C149"/>
  <c r="B6"/>
  <c r="C6"/>
  <c r="B79"/>
  <c r="C79"/>
  <c r="B44"/>
  <c r="C44"/>
  <c r="B12"/>
  <c r="C12"/>
  <c r="B55"/>
  <c r="C55"/>
  <c r="B7"/>
  <c r="C7"/>
  <c r="B80"/>
  <c r="C80"/>
  <c r="B45"/>
  <c r="C45"/>
  <c r="B56"/>
  <c r="C56"/>
  <c r="B150"/>
  <c r="C150"/>
  <c r="B8"/>
  <c r="C8"/>
  <c r="B33"/>
  <c r="C33"/>
  <c r="B46"/>
  <c r="C46"/>
  <c r="B13"/>
  <c r="C13"/>
  <c r="B57"/>
  <c r="C57"/>
  <c r="B9"/>
  <c r="C9"/>
  <c r="B26"/>
  <c r="C26"/>
  <c r="B47"/>
  <c r="C47"/>
  <c r="B58"/>
  <c r="C58"/>
  <c r="B151"/>
  <c r="C151"/>
  <c r="B10"/>
  <c r="C10"/>
  <c r="B34"/>
  <c r="C34"/>
  <c r="B139"/>
  <c r="C139"/>
  <c r="B59"/>
  <c r="C59"/>
  <c r="B68"/>
  <c r="C68"/>
  <c r="B11"/>
  <c r="C11"/>
  <c r="B35"/>
  <c r="C35"/>
  <c r="B140"/>
  <c r="C140"/>
  <c r="B69"/>
  <c r="C69"/>
  <c r="B152"/>
  <c r="C152"/>
  <c r="B84"/>
  <c r="C84"/>
  <c r="B36"/>
  <c r="C36"/>
  <c r="B141"/>
  <c r="C141"/>
  <c r="B70"/>
  <c r="C70"/>
  <c r="B60"/>
  <c r="C60"/>
  <c r="B81"/>
  <c r="C81"/>
  <c r="B37"/>
  <c r="C37"/>
  <c r="B142"/>
  <c r="C142"/>
  <c r="B71"/>
  <c r="C71"/>
  <c r="B153"/>
  <c r="C153"/>
  <c r="B82"/>
  <c r="C82"/>
  <c r="B48"/>
  <c r="C48"/>
  <c r="B143"/>
  <c r="C143"/>
  <c r="B72"/>
  <c r="C72"/>
  <c r="B154"/>
  <c r="C154"/>
  <c r="B83"/>
  <c r="C83"/>
  <c r="B49"/>
  <c r="C49"/>
  <c r="B144"/>
  <c r="C144"/>
  <c r="B73"/>
  <c r="C73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A127"/>
  <c r="A85"/>
  <c r="A91"/>
  <c r="A61"/>
  <c r="A104"/>
  <c r="A128"/>
  <c r="A86"/>
  <c r="A92"/>
  <c r="A38"/>
  <c r="A105"/>
  <c r="A109"/>
  <c r="A87"/>
  <c r="A93"/>
  <c r="A39"/>
  <c r="A106"/>
  <c r="A110"/>
  <c r="A88"/>
  <c r="A94"/>
  <c r="A40"/>
  <c r="A107"/>
  <c r="A111"/>
  <c r="A14"/>
  <c r="A95"/>
  <c r="A41"/>
  <c r="A108"/>
  <c r="A112"/>
  <c r="A15"/>
  <c r="A96"/>
  <c r="A62"/>
  <c r="A129"/>
  <c r="A113"/>
  <c r="A16"/>
  <c r="A63"/>
  <c r="A42"/>
  <c r="A130"/>
  <c r="A114"/>
  <c r="A17"/>
  <c r="A64"/>
  <c r="A145"/>
  <c r="A131"/>
  <c r="A89"/>
  <c r="A18"/>
  <c r="A65"/>
  <c r="A43"/>
  <c r="A132"/>
  <c r="A90"/>
  <c r="A19"/>
  <c r="A66"/>
  <c r="A146"/>
  <c r="A74"/>
  <c r="A27"/>
  <c r="A133"/>
  <c r="A115"/>
  <c r="A50"/>
  <c r="A75"/>
  <c r="A28"/>
  <c r="A134"/>
  <c r="A116"/>
  <c r="A121"/>
  <c r="A67"/>
  <c r="A97"/>
  <c r="A135"/>
  <c r="A117"/>
  <c r="A122"/>
  <c r="A76"/>
  <c r="A98"/>
  <c r="A136"/>
  <c r="A118"/>
  <c r="A123"/>
  <c r="A77"/>
  <c r="A99"/>
  <c r="A20"/>
  <c r="A119"/>
  <c r="A124"/>
  <c r="A78"/>
  <c r="A100"/>
  <c r="A21"/>
  <c r="A120"/>
  <c r="A147"/>
  <c r="A29"/>
  <c r="A101"/>
  <c r="A22"/>
  <c r="A51"/>
  <c r="A125"/>
  <c r="A30"/>
  <c r="A102"/>
  <c r="A23"/>
  <c r="A52"/>
  <c r="A148"/>
  <c r="A31"/>
  <c r="A137"/>
  <c r="A24"/>
  <c r="A53"/>
  <c r="A126"/>
  <c r="A32"/>
  <c r="A138"/>
  <c r="A25"/>
  <c r="A54"/>
  <c r="A149"/>
  <c r="A6"/>
  <c r="A79"/>
  <c r="A44"/>
  <c r="A12"/>
  <c r="A55"/>
  <c r="A7"/>
  <c r="A80"/>
  <c r="A45"/>
  <c r="A56"/>
  <c r="A150"/>
  <c r="A8"/>
  <c r="A33"/>
  <c r="A46"/>
  <c r="A13"/>
  <c r="A57"/>
  <c r="A9"/>
  <c r="A26"/>
  <c r="A47"/>
  <c r="A58"/>
  <c r="A151"/>
  <c r="A10"/>
  <c r="A34"/>
  <c r="A139"/>
  <c r="A59"/>
  <c r="A68"/>
  <c r="A11"/>
  <c r="A35"/>
  <c r="A140"/>
  <c r="A69"/>
  <c r="A152"/>
  <c r="A84"/>
  <c r="A36"/>
  <c r="A141"/>
  <c r="A70"/>
  <c r="A60"/>
  <c r="A81"/>
  <c r="A37"/>
  <c r="A142"/>
  <c r="A71"/>
  <c r="A153"/>
  <c r="A82"/>
  <c r="A48"/>
  <c r="A143"/>
  <c r="A72"/>
  <c r="A154"/>
  <c r="A83"/>
  <c r="A49"/>
  <c r="A144"/>
  <c r="A73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C7" i="17"/>
  <c r="D7"/>
  <c r="E7"/>
  <c r="C4"/>
  <c r="D4"/>
  <c r="E4"/>
  <c r="C5"/>
  <c r="D5"/>
  <c r="E5"/>
  <c r="C6"/>
  <c r="D6"/>
  <c r="E6"/>
  <c r="E3"/>
  <c r="D3"/>
  <c r="C3"/>
  <c r="B98" i="19"/>
  <c r="C98"/>
  <c r="B104"/>
  <c r="C104"/>
  <c r="B14"/>
  <c r="C14"/>
  <c r="B38"/>
  <c r="C38"/>
  <c r="B26"/>
  <c r="C26"/>
  <c r="B99"/>
  <c r="C99"/>
  <c r="B105"/>
  <c r="C105"/>
  <c r="B15"/>
  <c r="C15"/>
  <c r="B39"/>
  <c r="C39"/>
  <c r="B27"/>
  <c r="C27"/>
  <c r="B100"/>
  <c r="C100"/>
  <c r="B106"/>
  <c r="C106"/>
  <c r="B86"/>
  <c r="C86"/>
  <c r="B40"/>
  <c r="C40"/>
  <c r="B28"/>
  <c r="C28"/>
  <c r="B101"/>
  <c r="C101"/>
  <c r="B107"/>
  <c r="C107"/>
  <c r="B87"/>
  <c r="C87"/>
  <c r="B41"/>
  <c r="C41"/>
  <c r="B29"/>
  <c r="C29"/>
  <c r="B102"/>
  <c r="C102"/>
  <c r="B80"/>
  <c r="C80"/>
  <c r="B88"/>
  <c r="C88"/>
  <c r="B42"/>
  <c r="C42"/>
  <c r="B92"/>
  <c r="C92"/>
  <c r="B103"/>
  <c r="C103"/>
  <c r="B81"/>
  <c r="C81"/>
  <c r="B89"/>
  <c r="C89"/>
  <c r="B43"/>
  <c r="C43"/>
  <c r="B93"/>
  <c r="C93"/>
  <c r="B116"/>
  <c r="C116"/>
  <c r="B82"/>
  <c r="C82"/>
  <c r="B90"/>
  <c r="C90"/>
  <c r="B68"/>
  <c r="C68"/>
  <c r="B94"/>
  <c r="C94"/>
  <c r="B117"/>
  <c r="C117"/>
  <c r="B83"/>
  <c r="C83"/>
  <c r="B91"/>
  <c r="C91"/>
  <c r="B69"/>
  <c r="C69"/>
  <c r="B141"/>
  <c r="C141"/>
  <c r="B118"/>
  <c r="C118"/>
  <c r="B84"/>
  <c r="C84"/>
  <c r="B62"/>
  <c r="C62"/>
  <c r="B70"/>
  <c r="C70"/>
  <c r="B95"/>
  <c r="C95"/>
  <c r="B119"/>
  <c r="C119"/>
  <c r="B85"/>
  <c r="C85"/>
  <c r="B63"/>
  <c r="C63"/>
  <c r="B71"/>
  <c r="C71"/>
  <c r="B142"/>
  <c r="C142"/>
  <c r="B120"/>
  <c r="C120"/>
  <c r="B16"/>
  <c r="C16"/>
  <c r="B64"/>
  <c r="C64"/>
  <c r="B72"/>
  <c r="C72"/>
  <c r="B96"/>
  <c r="C96"/>
  <c r="B121"/>
  <c r="C121"/>
  <c r="B17"/>
  <c r="C17"/>
  <c r="B65"/>
  <c r="C65"/>
  <c r="B73"/>
  <c r="C73"/>
  <c r="B140"/>
  <c r="C140"/>
  <c r="B108"/>
  <c r="C108"/>
  <c r="B18"/>
  <c r="C18"/>
  <c r="B66"/>
  <c r="C66"/>
  <c r="B30"/>
  <c r="C30"/>
  <c r="B97"/>
  <c r="C97"/>
  <c r="B109"/>
  <c r="C109"/>
  <c r="B19"/>
  <c r="C19"/>
  <c r="B67"/>
  <c r="C67"/>
  <c r="B31"/>
  <c r="C31"/>
  <c r="B143"/>
  <c r="C143"/>
  <c r="B128"/>
  <c r="C128"/>
  <c r="B20"/>
  <c r="C20"/>
  <c r="B134"/>
  <c r="C134"/>
  <c r="B44"/>
  <c r="C44"/>
  <c r="B56"/>
  <c r="C56"/>
  <c r="B129"/>
  <c r="C129"/>
  <c r="B21"/>
  <c r="C21"/>
  <c r="B135"/>
  <c r="C135"/>
  <c r="B45"/>
  <c r="C45"/>
  <c r="B57"/>
  <c r="C57"/>
  <c r="B130"/>
  <c r="C130"/>
  <c r="B22"/>
  <c r="C22"/>
  <c r="B32"/>
  <c r="C32"/>
  <c r="B46"/>
  <c r="C46"/>
  <c r="B58"/>
  <c r="C58"/>
  <c r="B131"/>
  <c r="C131"/>
  <c r="B23"/>
  <c r="C23"/>
  <c r="B33"/>
  <c r="C33"/>
  <c r="B47"/>
  <c r="C47"/>
  <c r="B59"/>
  <c r="C59"/>
  <c r="B132"/>
  <c r="C132"/>
  <c r="B50"/>
  <c r="C50"/>
  <c r="B34"/>
  <c r="C34"/>
  <c r="B48"/>
  <c r="C48"/>
  <c r="B60"/>
  <c r="C60"/>
  <c r="B133"/>
  <c r="C133"/>
  <c r="B51"/>
  <c r="C51"/>
  <c r="B35"/>
  <c r="C35"/>
  <c r="B49"/>
  <c r="C49"/>
  <c r="B61"/>
  <c r="C61"/>
  <c r="B122"/>
  <c r="C122"/>
  <c r="B52"/>
  <c r="C52"/>
  <c r="B36"/>
  <c r="C36"/>
  <c r="B110"/>
  <c r="C110"/>
  <c r="B74"/>
  <c r="C74"/>
  <c r="B123"/>
  <c r="C123"/>
  <c r="B53"/>
  <c r="C53"/>
  <c r="B37"/>
  <c r="C37"/>
  <c r="B111"/>
  <c r="C111"/>
  <c r="B75"/>
  <c r="C75"/>
  <c r="B124"/>
  <c r="C124"/>
  <c r="B54"/>
  <c r="C54"/>
  <c r="B6"/>
  <c r="C6"/>
  <c r="B112"/>
  <c r="C112"/>
  <c r="B76"/>
  <c r="C76"/>
  <c r="B125"/>
  <c r="C125"/>
  <c r="B55"/>
  <c r="C55"/>
  <c r="B7"/>
  <c r="C7"/>
  <c r="B113"/>
  <c r="C113"/>
  <c r="B77"/>
  <c r="C77"/>
  <c r="B126"/>
  <c r="C126"/>
  <c r="B136"/>
  <c r="C136"/>
  <c r="B8"/>
  <c r="C8"/>
  <c r="B114"/>
  <c r="C114"/>
  <c r="B78"/>
  <c r="C78"/>
  <c r="B127"/>
  <c r="C127"/>
  <c r="B137"/>
  <c r="C137"/>
  <c r="B9"/>
  <c r="C9"/>
  <c r="B115"/>
  <c r="C115"/>
  <c r="B144"/>
  <c r="C144"/>
  <c r="B24"/>
  <c r="C24"/>
  <c r="B138"/>
  <c r="C138"/>
  <c r="B10"/>
  <c r="C10"/>
  <c r="B12"/>
  <c r="C12"/>
  <c r="B79"/>
  <c r="C79"/>
  <c r="B25"/>
  <c r="C25"/>
  <c r="B139"/>
  <c r="C139"/>
  <c r="B11"/>
  <c r="C11"/>
  <c r="B13"/>
  <c r="C13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A104"/>
  <c r="A14"/>
  <c r="A38"/>
  <c r="A26"/>
  <c r="A99"/>
  <c r="A105"/>
  <c r="A15"/>
  <c r="A39"/>
  <c r="A27"/>
  <c r="A100"/>
  <c r="A106"/>
  <c r="A86"/>
  <c r="A40"/>
  <c r="A28"/>
  <c r="A101"/>
  <c r="A107"/>
  <c r="A87"/>
  <c r="A41"/>
  <c r="A29"/>
  <c r="A102"/>
  <c r="A80"/>
  <c r="A88"/>
  <c r="A42"/>
  <c r="A92"/>
  <c r="A103"/>
  <c r="A81"/>
  <c r="A89"/>
  <c r="A43"/>
  <c r="A93"/>
  <c r="A116"/>
  <c r="A82"/>
  <c r="A90"/>
  <c r="A68"/>
  <c r="A94"/>
  <c r="A117"/>
  <c r="A83"/>
  <c r="A91"/>
  <c r="A69"/>
  <c r="A141"/>
  <c r="A118"/>
  <c r="A84"/>
  <c r="A62"/>
  <c r="A70"/>
  <c r="A95"/>
  <c r="A119"/>
  <c r="A85"/>
  <c r="A63"/>
  <c r="A71"/>
  <c r="A142"/>
  <c r="A120"/>
  <c r="A16"/>
  <c r="A64"/>
  <c r="A72"/>
  <c r="A96"/>
  <c r="A121"/>
  <c r="A17"/>
  <c r="A65"/>
  <c r="A73"/>
  <c r="A140"/>
  <c r="A108"/>
  <c r="A18"/>
  <c r="A66"/>
  <c r="A30"/>
  <c r="A97"/>
  <c r="A109"/>
  <c r="A19"/>
  <c r="A67"/>
  <c r="A31"/>
  <c r="A143"/>
  <c r="A128"/>
  <c r="A20"/>
  <c r="A134"/>
  <c r="A44"/>
  <c r="A56"/>
  <c r="A129"/>
  <c r="A21"/>
  <c r="A135"/>
  <c r="A45"/>
  <c r="A57"/>
  <c r="A130"/>
  <c r="A22"/>
  <c r="A32"/>
  <c r="A46"/>
  <c r="A58"/>
  <c r="A131"/>
  <c r="A23"/>
  <c r="A33"/>
  <c r="A47"/>
  <c r="A59"/>
  <c r="A132"/>
  <c r="A50"/>
  <c r="A34"/>
  <c r="A48"/>
  <c r="A60"/>
  <c r="A133"/>
  <c r="A51"/>
  <c r="A35"/>
  <c r="A49"/>
  <c r="A61"/>
  <c r="A122"/>
  <c r="A52"/>
  <c r="A36"/>
  <c r="A110"/>
  <c r="A74"/>
  <c r="A123"/>
  <c r="A53"/>
  <c r="A37"/>
  <c r="A111"/>
  <c r="A75"/>
  <c r="A124"/>
  <c r="A54"/>
  <c r="A6"/>
  <c r="A112"/>
  <c r="A76"/>
  <c r="A125"/>
  <c r="A55"/>
  <c r="A7"/>
  <c r="A113"/>
  <c r="A77"/>
  <c r="A126"/>
  <c r="A136"/>
  <c r="A8"/>
  <c r="A114"/>
  <c r="A78"/>
  <c r="A127"/>
  <c r="A137"/>
  <c r="A9"/>
  <c r="A115"/>
  <c r="A144"/>
  <c r="A24"/>
  <c r="A138"/>
  <c r="A10"/>
  <c r="A12"/>
  <c r="A79"/>
  <c r="A25"/>
  <c r="A139"/>
  <c r="A11"/>
  <c r="A13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98"/>
  <c r="A103" i="2"/>
  <c r="D141" i="4"/>
  <c r="B141"/>
  <c r="D140"/>
  <c r="B140"/>
  <c r="H8" i="1"/>
  <c r="H11" s="1"/>
  <c r="H14" l="1"/>
  <c r="M46" i="17"/>
  <c r="N46"/>
  <c r="O46"/>
  <c r="M47"/>
  <c r="N47"/>
  <c r="O47"/>
  <c r="M48"/>
  <c r="N48"/>
  <c r="O48"/>
  <c r="M49"/>
  <c r="N49"/>
  <c r="O49"/>
  <c r="M173" i="3"/>
  <c r="C173"/>
  <c r="D8" i="1" l="1"/>
  <c r="D11" s="1"/>
  <c r="D8" i="32"/>
  <c r="D8" i="27"/>
  <c r="F42" i="31"/>
  <c r="D30"/>
  <c r="F20"/>
  <c r="D8"/>
  <c r="F42" i="26"/>
  <c r="D30"/>
  <c r="F20"/>
  <c r="D8"/>
  <c r="F86" i="30"/>
  <c r="D74"/>
  <c r="F64"/>
  <c r="D52"/>
  <c r="F42"/>
  <c r="D30"/>
  <c r="F20"/>
  <c r="D8"/>
  <c r="F86" i="25"/>
  <c r="D74"/>
  <c r="F64"/>
  <c r="D52"/>
  <c r="F42"/>
  <c r="D30"/>
  <c r="F20"/>
  <c r="D8"/>
  <c r="F174" i="29"/>
  <c r="D162"/>
  <c r="F152"/>
  <c r="D140"/>
  <c r="F130"/>
  <c r="D118"/>
  <c r="F108"/>
  <c r="D96"/>
  <c r="F86"/>
  <c r="D74"/>
  <c r="F64"/>
  <c r="D52"/>
  <c r="F42"/>
  <c r="D30"/>
  <c r="F20"/>
  <c r="D8"/>
  <c r="F174" i="24"/>
  <c r="D162"/>
  <c r="F152"/>
  <c r="D140"/>
  <c r="F130"/>
  <c r="D118"/>
  <c r="F108"/>
  <c r="D96"/>
  <c r="F86"/>
  <c r="D74"/>
  <c r="F64"/>
  <c r="D52"/>
  <c r="F42"/>
  <c r="D30"/>
  <c r="F20"/>
  <c r="D8"/>
  <c r="F350" i="28"/>
  <c r="D338"/>
  <c r="F328"/>
  <c r="D316"/>
  <c r="F306"/>
  <c r="D294"/>
  <c r="F284"/>
  <c r="D272"/>
  <c r="F262"/>
  <c r="D250"/>
  <c r="F240"/>
  <c r="D228"/>
  <c r="F218"/>
  <c r="D206"/>
  <c r="F196"/>
  <c r="D184"/>
  <c r="F174"/>
  <c r="D162"/>
  <c r="F152"/>
  <c r="D140"/>
  <c r="F130"/>
  <c r="D118"/>
  <c r="F108"/>
  <c r="D96"/>
  <c r="F86"/>
  <c r="D74"/>
  <c r="F64" i="23"/>
  <c r="F64" i="28"/>
  <c r="D52"/>
  <c r="F42"/>
  <c r="D30"/>
  <c r="F20"/>
  <c r="D8"/>
  <c r="F350" i="23"/>
  <c r="D338"/>
  <c r="F328"/>
  <c r="D316"/>
  <c r="F306"/>
  <c r="D294"/>
  <c r="F284"/>
  <c r="D272"/>
  <c r="F262"/>
  <c r="D250"/>
  <c r="F240"/>
  <c r="D228"/>
  <c r="F218"/>
  <c r="D206"/>
  <c r="F196"/>
  <c r="D184"/>
  <c r="F174"/>
  <c r="D162"/>
  <c r="F152"/>
  <c r="D140"/>
  <c r="F130"/>
  <c r="D118"/>
  <c r="F86"/>
  <c r="F42"/>
  <c r="F20"/>
  <c r="F108"/>
  <c r="D96"/>
  <c r="D74"/>
  <c r="D52"/>
  <c r="D30"/>
  <c r="D8"/>
  <c r="C83" i="20"/>
  <c r="C74"/>
  <c r="C6"/>
  <c r="C98"/>
  <c r="C9"/>
  <c r="C65"/>
  <c r="C26"/>
  <c r="C107"/>
  <c r="C70"/>
  <c r="C25"/>
  <c r="C49"/>
  <c r="C42"/>
  <c r="C129"/>
  <c r="C130"/>
  <c r="C13"/>
  <c r="C55"/>
  <c r="C95"/>
  <c r="C61"/>
  <c r="C78"/>
  <c r="C21"/>
  <c r="C93"/>
  <c r="C2"/>
  <c r="C77"/>
  <c r="C122"/>
  <c r="C75"/>
  <c r="C124"/>
  <c r="C24"/>
  <c r="C79"/>
  <c r="C131"/>
  <c r="C51"/>
  <c r="C114"/>
  <c r="C7"/>
  <c r="T60" i="22"/>
  <c r="C167" i="29" s="1"/>
  <c r="D60" i="22"/>
  <c r="D61" s="1"/>
  <c r="R55"/>
  <c r="R58" s="1"/>
  <c r="F55"/>
  <c r="F58" s="1"/>
  <c r="T52"/>
  <c r="C159" i="29" s="1"/>
  <c r="D52" i="22"/>
  <c r="D53" s="1"/>
  <c r="P47"/>
  <c r="C35" i="31" s="1"/>
  <c r="H47" i="22"/>
  <c r="H50" s="1"/>
  <c r="T44"/>
  <c r="C145" i="29" s="1"/>
  <c r="D44" i="22"/>
  <c r="D45" s="1"/>
  <c r="R39"/>
  <c r="C71" i="30" s="1"/>
  <c r="F39" i="22"/>
  <c r="F42" s="1"/>
  <c r="T36"/>
  <c r="C137" i="29" s="1"/>
  <c r="D36" i="22"/>
  <c r="D37" s="1"/>
  <c r="N31"/>
  <c r="C13" i="32" s="1"/>
  <c r="J31" i="22"/>
  <c r="J34" s="1"/>
  <c r="T28"/>
  <c r="C123" i="29" s="1"/>
  <c r="D28" i="22"/>
  <c r="D29" s="1"/>
  <c r="R23"/>
  <c r="C57" i="30" s="1"/>
  <c r="F23" i="22"/>
  <c r="F26" s="1"/>
  <c r="T20"/>
  <c r="C115" i="29" s="1"/>
  <c r="D20" i="22"/>
  <c r="D21" s="1"/>
  <c r="P15"/>
  <c r="C27" i="31" s="1"/>
  <c r="H15" i="22"/>
  <c r="H18" s="1"/>
  <c r="N13"/>
  <c r="N14" s="1"/>
  <c r="J13"/>
  <c r="J14" s="1"/>
  <c r="T12"/>
  <c r="C101" i="29" s="1"/>
  <c r="D12" i="22"/>
  <c r="D13" s="1"/>
  <c r="R7"/>
  <c r="C49" i="30" s="1"/>
  <c r="N7" i="22"/>
  <c r="N10" s="1"/>
  <c r="J7"/>
  <c r="J10" s="1"/>
  <c r="F7"/>
  <c r="F10" s="1"/>
  <c r="T4"/>
  <c r="C93" i="29" s="1"/>
  <c r="D4" i="22"/>
  <c r="D5" s="1"/>
  <c r="N34" l="1"/>
  <c r="P18"/>
  <c r="P50"/>
  <c r="R42"/>
  <c r="R26"/>
  <c r="R10"/>
  <c r="T61"/>
  <c r="T53"/>
  <c r="T45"/>
  <c r="T37"/>
  <c r="T29"/>
  <c r="T21"/>
  <c r="T13"/>
  <c r="T5"/>
  <c r="C5" i="29"/>
  <c r="C49"/>
  <c r="C27" i="30"/>
  <c r="C27" i="29"/>
  <c r="C5" i="30"/>
  <c r="C71" i="29"/>
  <c r="C5" i="32"/>
  <c r="C13" i="29"/>
  <c r="C35"/>
  <c r="C57"/>
  <c r="C79"/>
  <c r="C13" i="30"/>
  <c r="C35"/>
  <c r="C13" i="31"/>
  <c r="C5"/>
  <c r="E104" i="4"/>
  <c r="E25"/>
  <c r="E12"/>
  <c r="E43"/>
  <c r="E6"/>
  <c r="E54"/>
  <c r="T60" i="21" l="1"/>
  <c r="C167" i="24" s="1"/>
  <c r="D60" i="21"/>
  <c r="R55"/>
  <c r="F55"/>
  <c r="T52"/>
  <c r="C159" i="24" s="1"/>
  <c r="D52" i="21"/>
  <c r="P50"/>
  <c r="P47"/>
  <c r="H47"/>
  <c r="T44"/>
  <c r="C145" i="24" s="1"/>
  <c r="D44" i="21"/>
  <c r="F39"/>
  <c r="T36"/>
  <c r="C137" i="24" s="1"/>
  <c r="D36" i="21"/>
  <c r="N31"/>
  <c r="C13" i="27" s="1"/>
  <c r="J31" i="21"/>
  <c r="T28"/>
  <c r="C123" i="24" s="1"/>
  <c r="D28" i="21"/>
  <c r="F23"/>
  <c r="T20"/>
  <c r="C115" i="24" s="1"/>
  <c r="D20" i="21"/>
  <c r="P18"/>
  <c r="P15"/>
  <c r="C27" i="26" s="1"/>
  <c r="H15" i="21"/>
  <c r="N13"/>
  <c r="N14" s="1"/>
  <c r="J13"/>
  <c r="J14" s="1"/>
  <c r="T12"/>
  <c r="C101" i="24" s="1"/>
  <c r="D12" i="21"/>
  <c r="R7"/>
  <c r="C49" i="25" s="1"/>
  <c r="N7" i="21"/>
  <c r="N10" s="1"/>
  <c r="J7"/>
  <c r="J10" s="1"/>
  <c r="F7"/>
  <c r="T4"/>
  <c r="C93" i="24" s="1"/>
  <c r="D4" i="21"/>
  <c r="B74" i="20"/>
  <c r="D74"/>
  <c r="E74"/>
  <c r="F74"/>
  <c r="G74"/>
  <c r="H74"/>
  <c r="B6"/>
  <c r="D6"/>
  <c r="E6"/>
  <c r="F6"/>
  <c r="G6"/>
  <c r="H6"/>
  <c r="B98"/>
  <c r="D98"/>
  <c r="E98"/>
  <c r="F98"/>
  <c r="G98"/>
  <c r="H98"/>
  <c r="B9"/>
  <c r="D9"/>
  <c r="E9"/>
  <c r="F9"/>
  <c r="G9"/>
  <c r="H9"/>
  <c r="B65"/>
  <c r="D65"/>
  <c r="E65"/>
  <c r="F65"/>
  <c r="G65"/>
  <c r="H65"/>
  <c r="B26"/>
  <c r="D26"/>
  <c r="E26"/>
  <c r="F26"/>
  <c r="G26"/>
  <c r="H26"/>
  <c r="B107"/>
  <c r="D107"/>
  <c r="E107"/>
  <c r="F107"/>
  <c r="G107"/>
  <c r="H107"/>
  <c r="B70"/>
  <c r="D70"/>
  <c r="E70"/>
  <c r="F70"/>
  <c r="G70"/>
  <c r="H70"/>
  <c r="B25"/>
  <c r="D25"/>
  <c r="E25"/>
  <c r="F25"/>
  <c r="G25"/>
  <c r="H25"/>
  <c r="B49"/>
  <c r="D49"/>
  <c r="E49"/>
  <c r="F49"/>
  <c r="G49"/>
  <c r="H49"/>
  <c r="B42"/>
  <c r="D42"/>
  <c r="E42"/>
  <c r="F42"/>
  <c r="G42"/>
  <c r="H42"/>
  <c r="B129"/>
  <c r="D129"/>
  <c r="E129"/>
  <c r="F129"/>
  <c r="G129"/>
  <c r="H129"/>
  <c r="B130"/>
  <c r="D130"/>
  <c r="E130"/>
  <c r="F130"/>
  <c r="G130"/>
  <c r="H130"/>
  <c r="B13"/>
  <c r="D13"/>
  <c r="E13"/>
  <c r="F13"/>
  <c r="G13"/>
  <c r="H13"/>
  <c r="B55"/>
  <c r="D55"/>
  <c r="E55"/>
  <c r="F55"/>
  <c r="G55"/>
  <c r="H55"/>
  <c r="B95"/>
  <c r="D95"/>
  <c r="E95"/>
  <c r="F95"/>
  <c r="G95"/>
  <c r="H95"/>
  <c r="B61"/>
  <c r="D61"/>
  <c r="E61"/>
  <c r="F61"/>
  <c r="G61"/>
  <c r="H61"/>
  <c r="B78"/>
  <c r="D78"/>
  <c r="E78"/>
  <c r="F78"/>
  <c r="G78"/>
  <c r="H78"/>
  <c r="B21"/>
  <c r="D21"/>
  <c r="E21"/>
  <c r="F21"/>
  <c r="G21"/>
  <c r="H21"/>
  <c r="B93"/>
  <c r="D93"/>
  <c r="E93"/>
  <c r="F93"/>
  <c r="G93"/>
  <c r="H93"/>
  <c r="B2"/>
  <c r="D2"/>
  <c r="E2"/>
  <c r="F2"/>
  <c r="G2"/>
  <c r="H2"/>
  <c r="B77"/>
  <c r="D77"/>
  <c r="E77"/>
  <c r="F77"/>
  <c r="G77"/>
  <c r="H77"/>
  <c r="B122"/>
  <c r="D122"/>
  <c r="E122"/>
  <c r="F122"/>
  <c r="G122"/>
  <c r="H122"/>
  <c r="B75"/>
  <c r="D75"/>
  <c r="E75"/>
  <c r="F75"/>
  <c r="G75"/>
  <c r="H75"/>
  <c r="B124"/>
  <c r="D124"/>
  <c r="E124"/>
  <c r="F124"/>
  <c r="G124"/>
  <c r="H124"/>
  <c r="B24"/>
  <c r="D24"/>
  <c r="E24"/>
  <c r="F24"/>
  <c r="G24"/>
  <c r="H24"/>
  <c r="B79"/>
  <c r="D79"/>
  <c r="E79"/>
  <c r="F79"/>
  <c r="G79"/>
  <c r="H79"/>
  <c r="B131"/>
  <c r="D131"/>
  <c r="E131"/>
  <c r="F131"/>
  <c r="G131"/>
  <c r="H131"/>
  <c r="B51"/>
  <c r="D51"/>
  <c r="E51"/>
  <c r="F51"/>
  <c r="G51"/>
  <c r="H51"/>
  <c r="B114"/>
  <c r="D114"/>
  <c r="E114"/>
  <c r="F114"/>
  <c r="G114"/>
  <c r="H114"/>
  <c r="B7"/>
  <c r="D7"/>
  <c r="E7"/>
  <c r="F7"/>
  <c r="G7"/>
  <c r="H7"/>
  <c r="B56"/>
  <c r="C56"/>
  <c r="D56"/>
  <c r="E56"/>
  <c r="F56"/>
  <c r="G56"/>
  <c r="H56"/>
  <c r="B17"/>
  <c r="C17"/>
  <c r="D17"/>
  <c r="E17"/>
  <c r="F17"/>
  <c r="G17"/>
  <c r="H17"/>
  <c r="B35"/>
  <c r="C35"/>
  <c r="D35"/>
  <c r="E35"/>
  <c r="F35"/>
  <c r="G35"/>
  <c r="H35"/>
  <c r="B100"/>
  <c r="C100"/>
  <c r="D100"/>
  <c r="E100"/>
  <c r="F100"/>
  <c r="G100"/>
  <c r="H100"/>
  <c r="B4"/>
  <c r="C4"/>
  <c r="D4"/>
  <c r="E4"/>
  <c r="F4"/>
  <c r="G4"/>
  <c r="H4"/>
  <c r="B76"/>
  <c r="C76"/>
  <c r="D76"/>
  <c r="E76"/>
  <c r="F76"/>
  <c r="G76"/>
  <c r="H76"/>
  <c r="B58"/>
  <c r="C58"/>
  <c r="D58"/>
  <c r="E58"/>
  <c r="F58"/>
  <c r="G58"/>
  <c r="H58"/>
  <c r="B132"/>
  <c r="C132"/>
  <c r="D132"/>
  <c r="E132"/>
  <c r="F132"/>
  <c r="G132"/>
  <c r="H132"/>
  <c r="B115"/>
  <c r="C115"/>
  <c r="D115"/>
  <c r="E115"/>
  <c r="F115"/>
  <c r="G115"/>
  <c r="H115"/>
  <c r="B64"/>
  <c r="C64"/>
  <c r="D64"/>
  <c r="E64"/>
  <c r="F64"/>
  <c r="G64"/>
  <c r="H64"/>
  <c r="B60"/>
  <c r="C60"/>
  <c r="D60"/>
  <c r="E60"/>
  <c r="F60"/>
  <c r="G60"/>
  <c r="H60"/>
  <c r="B18"/>
  <c r="C18"/>
  <c r="D18"/>
  <c r="E18"/>
  <c r="F18"/>
  <c r="G18"/>
  <c r="H18"/>
  <c r="B32"/>
  <c r="C32"/>
  <c r="D32"/>
  <c r="E32"/>
  <c r="F32"/>
  <c r="G32"/>
  <c r="H32"/>
  <c r="B87"/>
  <c r="C87"/>
  <c r="D87"/>
  <c r="E87"/>
  <c r="F87"/>
  <c r="G87"/>
  <c r="H87"/>
  <c r="B22"/>
  <c r="C22"/>
  <c r="D22"/>
  <c r="E22"/>
  <c r="F22"/>
  <c r="G22"/>
  <c r="H22"/>
  <c r="B113"/>
  <c r="C113"/>
  <c r="D113"/>
  <c r="E113"/>
  <c r="F113"/>
  <c r="G113"/>
  <c r="H113"/>
  <c r="B37"/>
  <c r="C37"/>
  <c r="D37"/>
  <c r="E37"/>
  <c r="F37"/>
  <c r="G37"/>
  <c r="H37"/>
  <c r="B133"/>
  <c r="C133"/>
  <c r="D133"/>
  <c r="E133"/>
  <c r="F133"/>
  <c r="G133"/>
  <c r="H133"/>
  <c r="B104"/>
  <c r="C104"/>
  <c r="D104"/>
  <c r="E104"/>
  <c r="F104"/>
  <c r="G104"/>
  <c r="H104"/>
  <c r="B69"/>
  <c r="C69"/>
  <c r="D69"/>
  <c r="E69"/>
  <c r="F69"/>
  <c r="G69"/>
  <c r="H69"/>
  <c r="B81"/>
  <c r="C81"/>
  <c r="D81"/>
  <c r="E81"/>
  <c r="F81"/>
  <c r="G81"/>
  <c r="H81"/>
  <c r="B47"/>
  <c r="C47"/>
  <c r="D47"/>
  <c r="E47"/>
  <c r="F47"/>
  <c r="G47"/>
  <c r="H47"/>
  <c r="B45"/>
  <c r="C45"/>
  <c r="D45"/>
  <c r="E45"/>
  <c r="F45"/>
  <c r="G45"/>
  <c r="H45"/>
  <c r="B110"/>
  <c r="C110"/>
  <c r="D110"/>
  <c r="E110"/>
  <c r="F110"/>
  <c r="G110"/>
  <c r="H110"/>
  <c r="B102"/>
  <c r="C102"/>
  <c r="D102"/>
  <c r="E102"/>
  <c r="F102"/>
  <c r="G102"/>
  <c r="H102"/>
  <c r="B84"/>
  <c r="C84"/>
  <c r="D84"/>
  <c r="E84"/>
  <c r="F84"/>
  <c r="G84"/>
  <c r="H84"/>
  <c r="B10"/>
  <c r="C10"/>
  <c r="D10"/>
  <c r="E10"/>
  <c r="F10"/>
  <c r="G10"/>
  <c r="H10"/>
  <c r="B134"/>
  <c r="C134"/>
  <c r="D134"/>
  <c r="E134"/>
  <c r="F134"/>
  <c r="G134"/>
  <c r="H134"/>
  <c r="B53"/>
  <c r="C53"/>
  <c r="D53"/>
  <c r="E53"/>
  <c r="F53"/>
  <c r="G53"/>
  <c r="H53"/>
  <c r="B88"/>
  <c r="C88"/>
  <c r="D88"/>
  <c r="E88"/>
  <c r="F88"/>
  <c r="G88"/>
  <c r="H88"/>
  <c r="B90"/>
  <c r="C90"/>
  <c r="D90"/>
  <c r="E90"/>
  <c r="F90"/>
  <c r="G90"/>
  <c r="H90"/>
  <c r="B59"/>
  <c r="C59"/>
  <c r="D59"/>
  <c r="E59"/>
  <c r="F59"/>
  <c r="G59"/>
  <c r="H59"/>
  <c r="B39"/>
  <c r="C39"/>
  <c r="D39"/>
  <c r="E39"/>
  <c r="F39"/>
  <c r="G39"/>
  <c r="H39"/>
  <c r="B80"/>
  <c r="C80"/>
  <c r="D80"/>
  <c r="E80"/>
  <c r="F80"/>
  <c r="G80"/>
  <c r="H80"/>
  <c r="B97"/>
  <c r="C97"/>
  <c r="D97"/>
  <c r="E97"/>
  <c r="F97"/>
  <c r="G97"/>
  <c r="H97"/>
  <c r="B99"/>
  <c r="C99"/>
  <c r="D99"/>
  <c r="E99"/>
  <c r="F99"/>
  <c r="G99"/>
  <c r="H99"/>
  <c r="B15"/>
  <c r="C15"/>
  <c r="D15"/>
  <c r="E15"/>
  <c r="F15"/>
  <c r="G15"/>
  <c r="H15"/>
  <c r="B135"/>
  <c r="C135"/>
  <c r="D135"/>
  <c r="E135"/>
  <c r="F135"/>
  <c r="G135"/>
  <c r="H135"/>
  <c r="B20"/>
  <c r="C20"/>
  <c r="D20"/>
  <c r="E20"/>
  <c r="F20"/>
  <c r="G20"/>
  <c r="H20"/>
  <c r="B68"/>
  <c r="C68"/>
  <c r="D68"/>
  <c r="E68"/>
  <c r="F68"/>
  <c r="G68"/>
  <c r="H68"/>
  <c r="B116"/>
  <c r="C116"/>
  <c r="D116"/>
  <c r="E116"/>
  <c r="F116"/>
  <c r="G116"/>
  <c r="H116"/>
  <c r="B3"/>
  <c r="C3"/>
  <c r="D3"/>
  <c r="E3"/>
  <c r="F3"/>
  <c r="G3"/>
  <c r="H3"/>
  <c r="B91"/>
  <c r="C91"/>
  <c r="D91"/>
  <c r="E91"/>
  <c r="F91"/>
  <c r="G91"/>
  <c r="H91"/>
  <c r="B66"/>
  <c r="C66"/>
  <c r="D66"/>
  <c r="E66"/>
  <c r="F66"/>
  <c r="G66"/>
  <c r="H66"/>
  <c r="B67"/>
  <c r="C67"/>
  <c r="D67"/>
  <c r="E67"/>
  <c r="F67"/>
  <c r="G67"/>
  <c r="H67"/>
  <c r="B106"/>
  <c r="C106"/>
  <c r="D106"/>
  <c r="E106"/>
  <c r="F106"/>
  <c r="G106"/>
  <c r="H106"/>
  <c r="B29"/>
  <c r="C29"/>
  <c r="D29"/>
  <c r="E29"/>
  <c r="F29"/>
  <c r="G29"/>
  <c r="H29"/>
  <c r="B111"/>
  <c r="C111"/>
  <c r="D111"/>
  <c r="E111"/>
  <c r="F111"/>
  <c r="G111"/>
  <c r="H111"/>
  <c r="B52"/>
  <c r="C52"/>
  <c r="D52"/>
  <c r="E52"/>
  <c r="F52"/>
  <c r="G52"/>
  <c r="H52"/>
  <c r="B136"/>
  <c r="C136"/>
  <c r="D136"/>
  <c r="E136"/>
  <c r="F136"/>
  <c r="G136"/>
  <c r="H136"/>
  <c r="B5"/>
  <c r="C5"/>
  <c r="D5"/>
  <c r="E5"/>
  <c r="F5"/>
  <c r="G5"/>
  <c r="H5"/>
  <c r="B12"/>
  <c r="C12"/>
  <c r="D12"/>
  <c r="E12"/>
  <c r="F12"/>
  <c r="G12"/>
  <c r="H12"/>
  <c r="B105"/>
  <c r="C105"/>
  <c r="D105"/>
  <c r="E105"/>
  <c r="F105"/>
  <c r="G105"/>
  <c r="H105"/>
  <c r="B96"/>
  <c r="C96"/>
  <c r="D96"/>
  <c r="E96"/>
  <c r="F96"/>
  <c r="G96"/>
  <c r="H96"/>
  <c r="B119"/>
  <c r="C119"/>
  <c r="D119"/>
  <c r="E119"/>
  <c r="F119"/>
  <c r="G119"/>
  <c r="H119"/>
  <c r="B30"/>
  <c r="C30"/>
  <c r="D30"/>
  <c r="E30"/>
  <c r="F30"/>
  <c r="G30"/>
  <c r="H30"/>
  <c r="B27"/>
  <c r="C27"/>
  <c r="D27"/>
  <c r="E27"/>
  <c r="F27"/>
  <c r="G27"/>
  <c r="H27"/>
  <c r="B28"/>
  <c r="C28"/>
  <c r="D28"/>
  <c r="E28"/>
  <c r="F28"/>
  <c r="G28"/>
  <c r="H28"/>
  <c r="B36"/>
  <c r="C36"/>
  <c r="D36"/>
  <c r="E36"/>
  <c r="F36"/>
  <c r="G36"/>
  <c r="H36"/>
  <c r="B126"/>
  <c r="C126"/>
  <c r="D126"/>
  <c r="E126"/>
  <c r="F126"/>
  <c r="G126"/>
  <c r="H126"/>
  <c r="B34"/>
  <c r="C34"/>
  <c r="D34"/>
  <c r="E34"/>
  <c r="F34"/>
  <c r="G34"/>
  <c r="H34"/>
  <c r="B48"/>
  <c r="C48"/>
  <c r="D48"/>
  <c r="E48"/>
  <c r="F48"/>
  <c r="G48"/>
  <c r="H48"/>
  <c r="B11"/>
  <c r="C11"/>
  <c r="D11"/>
  <c r="E11"/>
  <c r="F11"/>
  <c r="G11"/>
  <c r="H11"/>
  <c r="B85"/>
  <c r="C85"/>
  <c r="D85"/>
  <c r="E85"/>
  <c r="F85"/>
  <c r="G85"/>
  <c r="H85"/>
  <c r="B33"/>
  <c r="C33"/>
  <c r="D33"/>
  <c r="E33"/>
  <c r="F33"/>
  <c r="G33"/>
  <c r="H33"/>
  <c r="B44"/>
  <c r="C44"/>
  <c r="D44"/>
  <c r="E44"/>
  <c r="F44"/>
  <c r="G44"/>
  <c r="H44"/>
  <c r="B108"/>
  <c r="C108"/>
  <c r="D108"/>
  <c r="E108"/>
  <c r="F108"/>
  <c r="G108"/>
  <c r="H108"/>
  <c r="B127"/>
  <c r="C127"/>
  <c r="D127"/>
  <c r="E127"/>
  <c r="F127"/>
  <c r="G127"/>
  <c r="H127"/>
  <c r="B8"/>
  <c r="C8"/>
  <c r="D8"/>
  <c r="E8"/>
  <c r="F8"/>
  <c r="G8"/>
  <c r="H8"/>
  <c r="B109"/>
  <c r="C109"/>
  <c r="D109"/>
  <c r="E109"/>
  <c r="F109"/>
  <c r="G109"/>
  <c r="H109"/>
  <c r="B89"/>
  <c r="C89"/>
  <c r="D89"/>
  <c r="E89"/>
  <c r="F89"/>
  <c r="G89"/>
  <c r="H89"/>
  <c r="B82"/>
  <c r="C82"/>
  <c r="D82"/>
  <c r="E82"/>
  <c r="F82"/>
  <c r="G82"/>
  <c r="H82"/>
  <c r="B16"/>
  <c r="C16"/>
  <c r="D16"/>
  <c r="E16"/>
  <c r="F16"/>
  <c r="G16"/>
  <c r="H16"/>
  <c r="B31"/>
  <c r="C31"/>
  <c r="D31"/>
  <c r="E31"/>
  <c r="F31"/>
  <c r="G31"/>
  <c r="H31"/>
  <c r="B120"/>
  <c r="C120"/>
  <c r="D120"/>
  <c r="E120"/>
  <c r="F120"/>
  <c r="G120"/>
  <c r="H120"/>
  <c r="B137"/>
  <c r="C137"/>
  <c r="D137"/>
  <c r="E137"/>
  <c r="F137"/>
  <c r="G137"/>
  <c r="H137"/>
  <c r="B118"/>
  <c r="C118"/>
  <c r="D118"/>
  <c r="E118"/>
  <c r="F118"/>
  <c r="G118"/>
  <c r="H118"/>
  <c r="B41"/>
  <c r="C41"/>
  <c r="D41"/>
  <c r="E41"/>
  <c r="F41"/>
  <c r="G41"/>
  <c r="H41"/>
  <c r="B72"/>
  <c r="C72"/>
  <c r="D72"/>
  <c r="E72"/>
  <c r="F72"/>
  <c r="G72"/>
  <c r="H72"/>
  <c r="B103"/>
  <c r="C103"/>
  <c r="D103"/>
  <c r="E103"/>
  <c r="F103"/>
  <c r="G103"/>
  <c r="H103"/>
  <c r="B71"/>
  <c r="C71"/>
  <c r="D71"/>
  <c r="E71"/>
  <c r="F71"/>
  <c r="G71"/>
  <c r="H71"/>
  <c r="B117"/>
  <c r="C117"/>
  <c r="D117"/>
  <c r="E117"/>
  <c r="F117"/>
  <c r="G117"/>
  <c r="H117"/>
  <c r="B92"/>
  <c r="C92"/>
  <c r="D92"/>
  <c r="E92"/>
  <c r="F92"/>
  <c r="G92"/>
  <c r="H92"/>
  <c r="B43"/>
  <c r="C43"/>
  <c r="D43"/>
  <c r="E43"/>
  <c r="F43"/>
  <c r="G43"/>
  <c r="H43"/>
  <c r="B121"/>
  <c r="C121"/>
  <c r="D121"/>
  <c r="E121"/>
  <c r="F121"/>
  <c r="G121"/>
  <c r="H121"/>
  <c r="B46"/>
  <c r="C46"/>
  <c r="D46"/>
  <c r="E46"/>
  <c r="F46"/>
  <c r="G46"/>
  <c r="H46"/>
  <c r="B54"/>
  <c r="C54"/>
  <c r="D54"/>
  <c r="E54"/>
  <c r="F54"/>
  <c r="G54"/>
  <c r="H54"/>
  <c r="B125"/>
  <c r="C125"/>
  <c r="D125"/>
  <c r="E125"/>
  <c r="F125"/>
  <c r="G125"/>
  <c r="H125"/>
  <c r="B62"/>
  <c r="C62"/>
  <c r="D62"/>
  <c r="E62"/>
  <c r="F62"/>
  <c r="G62"/>
  <c r="H62"/>
  <c r="B123"/>
  <c r="C123"/>
  <c r="D123"/>
  <c r="E123"/>
  <c r="F123"/>
  <c r="G123"/>
  <c r="H123"/>
  <c r="B57"/>
  <c r="C57"/>
  <c r="D57"/>
  <c r="E57"/>
  <c r="F57"/>
  <c r="G57"/>
  <c r="H57"/>
  <c r="B40"/>
  <c r="C40"/>
  <c r="D40"/>
  <c r="E40"/>
  <c r="F40"/>
  <c r="G40"/>
  <c r="H40"/>
  <c r="B112"/>
  <c r="C112"/>
  <c r="D112"/>
  <c r="E112"/>
  <c r="F112"/>
  <c r="G112"/>
  <c r="H112"/>
  <c r="B63"/>
  <c r="C63"/>
  <c r="D63"/>
  <c r="E63"/>
  <c r="F63"/>
  <c r="G63"/>
  <c r="H63"/>
  <c r="B94"/>
  <c r="C94"/>
  <c r="D94"/>
  <c r="E94"/>
  <c r="F94"/>
  <c r="G94"/>
  <c r="H94"/>
  <c r="B19"/>
  <c r="C19"/>
  <c r="D19"/>
  <c r="E19"/>
  <c r="F19"/>
  <c r="G19"/>
  <c r="H19"/>
  <c r="B128"/>
  <c r="C128"/>
  <c r="D128"/>
  <c r="E128"/>
  <c r="F128"/>
  <c r="G128"/>
  <c r="H128"/>
  <c r="B138"/>
  <c r="C138"/>
  <c r="D138"/>
  <c r="E138"/>
  <c r="F138"/>
  <c r="G138"/>
  <c r="H138"/>
  <c r="B23"/>
  <c r="C23"/>
  <c r="D23"/>
  <c r="E23"/>
  <c r="F23"/>
  <c r="G23"/>
  <c r="H23"/>
  <c r="B139"/>
  <c r="C139"/>
  <c r="D139"/>
  <c r="E139"/>
  <c r="F139"/>
  <c r="G139"/>
  <c r="H139"/>
  <c r="B50"/>
  <c r="C50"/>
  <c r="D50"/>
  <c r="E50"/>
  <c r="F50"/>
  <c r="G50"/>
  <c r="H50"/>
  <c r="B38"/>
  <c r="C38"/>
  <c r="D38"/>
  <c r="E38"/>
  <c r="F38"/>
  <c r="G38"/>
  <c r="H38"/>
  <c r="B140"/>
  <c r="C140"/>
  <c r="D140"/>
  <c r="E140"/>
  <c r="F140"/>
  <c r="G140"/>
  <c r="H140"/>
  <c r="B86"/>
  <c r="C86"/>
  <c r="D86"/>
  <c r="E86"/>
  <c r="F86"/>
  <c r="G86"/>
  <c r="H86"/>
  <c r="B73"/>
  <c r="C73"/>
  <c r="D73"/>
  <c r="E73"/>
  <c r="F73"/>
  <c r="G73"/>
  <c r="H73"/>
  <c r="B101"/>
  <c r="C101"/>
  <c r="D101"/>
  <c r="E101"/>
  <c r="F101"/>
  <c r="G101"/>
  <c r="H101"/>
  <c r="B14"/>
  <c r="C14"/>
  <c r="D14"/>
  <c r="E14"/>
  <c r="F14"/>
  <c r="G14"/>
  <c r="H14"/>
  <c r="B141"/>
  <c r="C141"/>
  <c r="D141"/>
  <c r="E141"/>
  <c r="F141"/>
  <c r="G141"/>
  <c r="H141"/>
  <c r="B142"/>
  <c r="C142"/>
  <c r="D142"/>
  <c r="E142"/>
  <c r="F142"/>
  <c r="G142"/>
  <c r="H142"/>
  <c r="B143"/>
  <c r="C143"/>
  <c r="D143"/>
  <c r="E143"/>
  <c r="F143"/>
  <c r="G143"/>
  <c r="H143"/>
  <c r="B144"/>
  <c r="C144"/>
  <c r="D144"/>
  <c r="E144"/>
  <c r="F144"/>
  <c r="G144"/>
  <c r="H144"/>
  <c r="B145"/>
  <c r="C145"/>
  <c r="D145"/>
  <c r="E145"/>
  <c r="F145"/>
  <c r="G145"/>
  <c r="H145"/>
  <c r="B146"/>
  <c r="C146"/>
  <c r="D146"/>
  <c r="E146"/>
  <c r="F146"/>
  <c r="G146"/>
  <c r="H146"/>
  <c r="B147"/>
  <c r="C147"/>
  <c r="D147"/>
  <c r="E147"/>
  <c r="F147"/>
  <c r="G147"/>
  <c r="H147"/>
  <c r="B148"/>
  <c r="C148"/>
  <c r="D148"/>
  <c r="E148"/>
  <c r="F148"/>
  <c r="G148"/>
  <c r="H148"/>
  <c r="B149"/>
  <c r="C149"/>
  <c r="D149"/>
  <c r="E149"/>
  <c r="F149"/>
  <c r="G149"/>
  <c r="H149"/>
  <c r="B150"/>
  <c r="C150"/>
  <c r="D150"/>
  <c r="E150"/>
  <c r="F150"/>
  <c r="G150"/>
  <c r="H150"/>
  <c r="B151"/>
  <c r="C151"/>
  <c r="D151"/>
  <c r="E151"/>
  <c r="F151"/>
  <c r="G151"/>
  <c r="H151"/>
  <c r="B152"/>
  <c r="C152"/>
  <c r="D152"/>
  <c r="E152"/>
  <c r="F152"/>
  <c r="G152"/>
  <c r="H152"/>
  <c r="B153"/>
  <c r="C153"/>
  <c r="D153"/>
  <c r="E153"/>
  <c r="F153"/>
  <c r="G153"/>
  <c r="H153"/>
  <c r="B154"/>
  <c r="C154"/>
  <c r="D154"/>
  <c r="E154"/>
  <c r="F154"/>
  <c r="G154"/>
  <c r="H154"/>
  <c r="B155"/>
  <c r="C155"/>
  <c r="D155"/>
  <c r="E155"/>
  <c r="F155"/>
  <c r="G155"/>
  <c r="H155"/>
  <c r="B156"/>
  <c r="C156"/>
  <c r="D156"/>
  <c r="E156"/>
  <c r="F156"/>
  <c r="G156"/>
  <c r="H156"/>
  <c r="B157"/>
  <c r="C157"/>
  <c r="D157"/>
  <c r="E157"/>
  <c r="F157"/>
  <c r="G157"/>
  <c r="H157"/>
  <c r="B158"/>
  <c r="C158"/>
  <c r="D158"/>
  <c r="E158"/>
  <c r="F158"/>
  <c r="G158"/>
  <c r="H158"/>
  <c r="B159"/>
  <c r="C159"/>
  <c r="D159"/>
  <c r="E159"/>
  <c r="F159"/>
  <c r="G159"/>
  <c r="H159"/>
  <c r="B160"/>
  <c r="C160"/>
  <c r="D160"/>
  <c r="E160"/>
  <c r="F160"/>
  <c r="G160"/>
  <c r="H160"/>
  <c r="B161"/>
  <c r="C161"/>
  <c r="D161"/>
  <c r="E161"/>
  <c r="F161"/>
  <c r="G161"/>
  <c r="H161"/>
  <c r="B162"/>
  <c r="C162"/>
  <c r="D162"/>
  <c r="E162"/>
  <c r="F162"/>
  <c r="G162"/>
  <c r="H162"/>
  <c r="B163"/>
  <c r="C163"/>
  <c r="D163"/>
  <c r="E163"/>
  <c r="F163"/>
  <c r="G163"/>
  <c r="H163"/>
  <c r="B164"/>
  <c r="C164"/>
  <c r="D164"/>
  <c r="E164"/>
  <c r="F164"/>
  <c r="G164"/>
  <c r="H164"/>
  <c r="B165"/>
  <c r="C165"/>
  <c r="D165"/>
  <c r="E165"/>
  <c r="F165"/>
  <c r="G165"/>
  <c r="H165"/>
  <c r="B166"/>
  <c r="C166"/>
  <c r="D166"/>
  <c r="E166"/>
  <c r="F166"/>
  <c r="G166"/>
  <c r="H166"/>
  <c r="B167"/>
  <c r="C167"/>
  <c r="D167"/>
  <c r="E167"/>
  <c r="F167"/>
  <c r="G167"/>
  <c r="H167"/>
  <c r="B168"/>
  <c r="C168"/>
  <c r="D168"/>
  <c r="E168"/>
  <c r="F168"/>
  <c r="G168"/>
  <c r="H168"/>
  <c r="B169"/>
  <c r="C169"/>
  <c r="D169"/>
  <c r="E169"/>
  <c r="F169"/>
  <c r="G169"/>
  <c r="H169"/>
  <c r="B170"/>
  <c r="C170"/>
  <c r="D170"/>
  <c r="E170"/>
  <c r="F170"/>
  <c r="G170"/>
  <c r="H170"/>
  <c r="B171"/>
  <c r="C171"/>
  <c r="D171"/>
  <c r="E171"/>
  <c r="F171"/>
  <c r="G171"/>
  <c r="H171"/>
  <c r="F83"/>
  <c r="G83"/>
  <c r="H83"/>
  <c r="E83"/>
  <c r="D83"/>
  <c r="B3" i="22" s="1"/>
  <c r="B83" i="20"/>
  <c r="B171" i="4"/>
  <c r="C171"/>
  <c r="D171"/>
  <c r="E171"/>
  <c r="F171"/>
  <c r="G171"/>
  <c r="H171"/>
  <c r="B104"/>
  <c r="C104"/>
  <c r="D104"/>
  <c r="F104"/>
  <c r="G104"/>
  <c r="H104"/>
  <c r="B25"/>
  <c r="C25"/>
  <c r="D25"/>
  <c r="F25"/>
  <c r="G25"/>
  <c r="H25"/>
  <c r="B12"/>
  <c r="C12"/>
  <c r="D12"/>
  <c r="F12"/>
  <c r="G12"/>
  <c r="H12"/>
  <c r="B43"/>
  <c r="C43"/>
  <c r="D43"/>
  <c r="F43"/>
  <c r="G43"/>
  <c r="H43"/>
  <c r="B6"/>
  <c r="C6"/>
  <c r="D6"/>
  <c r="F6"/>
  <c r="G6"/>
  <c r="H6"/>
  <c r="B69"/>
  <c r="C69"/>
  <c r="D69"/>
  <c r="E69"/>
  <c r="F69"/>
  <c r="G69"/>
  <c r="H69"/>
  <c r="B61"/>
  <c r="C61"/>
  <c r="D61"/>
  <c r="E61"/>
  <c r="F61"/>
  <c r="G61"/>
  <c r="H61"/>
  <c r="B35"/>
  <c r="C35"/>
  <c r="D35"/>
  <c r="E35"/>
  <c r="F35"/>
  <c r="G35"/>
  <c r="H35"/>
  <c r="B13"/>
  <c r="C13"/>
  <c r="D13"/>
  <c r="E13"/>
  <c r="F13"/>
  <c r="G13"/>
  <c r="H13"/>
  <c r="B49"/>
  <c r="V42" i="21" s="1"/>
  <c r="C291" i="23" s="1"/>
  <c r="C49" i="4"/>
  <c r="D49"/>
  <c r="V43" i="21" s="1"/>
  <c r="E49" i="4"/>
  <c r="F49"/>
  <c r="G49"/>
  <c r="H49"/>
  <c r="B129"/>
  <c r="B42" i="21" s="1"/>
  <c r="C115" i="23" s="1"/>
  <c r="C129" i="4"/>
  <c r="D129"/>
  <c r="B43" i="21" s="1"/>
  <c r="E129" i="4"/>
  <c r="F129"/>
  <c r="G129"/>
  <c r="H129"/>
  <c r="B31"/>
  <c r="C31"/>
  <c r="D31"/>
  <c r="E31"/>
  <c r="F31"/>
  <c r="G31"/>
  <c r="H31"/>
  <c r="B98"/>
  <c r="C98"/>
  <c r="D98"/>
  <c r="E98"/>
  <c r="F98"/>
  <c r="G98"/>
  <c r="H98"/>
  <c r="B96"/>
  <c r="C96"/>
  <c r="D96"/>
  <c r="E96"/>
  <c r="F96"/>
  <c r="G96"/>
  <c r="H96"/>
  <c r="B16"/>
  <c r="C16"/>
  <c r="D16"/>
  <c r="E16"/>
  <c r="F16"/>
  <c r="G16"/>
  <c r="H16"/>
  <c r="B22"/>
  <c r="C22"/>
  <c r="D22"/>
  <c r="E22"/>
  <c r="F22"/>
  <c r="G22"/>
  <c r="H22"/>
  <c r="B59"/>
  <c r="C59"/>
  <c r="D59"/>
  <c r="E59"/>
  <c r="F59"/>
  <c r="G59"/>
  <c r="H59"/>
  <c r="B64"/>
  <c r="C64"/>
  <c r="D64"/>
  <c r="E64"/>
  <c r="F64"/>
  <c r="G64"/>
  <c r="H64"/>
  <c r="B37"/>
  <c r="C37"/>
  <c r="D37"/>
  <c r="E37"/>
  <c r="F37"/>
  <c r="G37"/>
  <c r="H37"/>
  <c r="B90"/>
  <c r="C90"/>
  <c r="D90"/>
  <c r="E90"/>
  <c r="F90"/>
  <c r="G90"/>
  <c r="H90"/>
  <c r="B121"/>
  <c r="C121"/>
  <c r="D121"/>
  <c r="E121"/>
  <c r="F121"/>
  <c r="G121"/>
  <c r="H121"/>
  <c r="B78"/>
  <c r="C78"/>
  <c r="D78"/>
  <c r="E78"/>
  <c r="F78"/>
  <c r="G78"/>
  <c r="H78"/>
  <c r="B95"/>
  <c r="C95"/>
  <c r="D95"/>
  <c r="E95"/>
  <c r="F95"/>
  <c r="G95"/>
  <c r="H95"/>
  <c r="B99"/>
  <c r="C99"/>
  <c r="D99"/>
  <c r="E99"/>
  <c r="F99"/>
  <c r="G99"/>
  <c r="H99"/>
  <c r="B112"/>
  <c r="C112"/>
  <c r="D112"/>
  <c r="E112"/>
  <c r="F112"/>
  <c r="G112"/>
  <c r="H112"/>
  <c r="B77"/>
  <c r="C77"/>
  <c r="D77"/>
  <c r="E77"/>
  <c r="F77"/>
  <c r="G77"/>
  <c r="H77"/>
  <c r="B9"/>
  <c r="C9"/>
  <c r="D9"/>
  <c r="E9"/>
  <c r="F9"/>
  <c r="G9"/>
  <c r="H9"/>
  <c r="B28"/>
  <c r="C28"/>
  <c r="D28"/>
  <c r="E28"/>
  <c r="F28"/>
  <c r="G28"/>
  <c r="H28"/>
  <c r="B27"/>
  <c r="V62" i="21" s="1"/>
  <c r="C343" i="23" s="1"/>
  <c r="C27" i="4"/>
  <c r="D27"/>
  <c r="V63" i="21" s="1"/>
  <c r="E27" i="4"/>
  <c r="F27"/>
  <c r="G27"/>
  <c r="H27"/>
  <c r="B136"/>
  <c r="C136"/>
  <c r="D136"/>
  <c r="E136"/>
  <c r="F136"/>
  <c r="G136"/>
  <c r="H136"/>
  <c r="B81"/>
  <c r="C81"/>
  <c r="D81"/>
  <c r="E81"/>
  <c r="F81"/>
  <c r="G81"/>
  <c r="H81"/>
  <c r="B119"/>
  <c r="C119"/>
  <c r="D119"/>
  <c r="E119"/>
  <c r="F119"/>
  <c r="G119"/>
  <c r="H119"/>
  <c r="B70"/>
  <c r="C70"/>
  <c r="D70"/>
  <c r="E70"/>
  <c r="F70"/>
  <c r="G70"/>
  <c r="H70"/>
  <c r="B107"/>
  <c r="C107"/>
  <c r="D107"/>
  <c r="E107"/>
  <c r="F107"/>
  <c r="G107"/>
  <c r="H107"/>
  <c r="B124"/>
  <c r="C124"/>
  <c r="D124"/>
  <c r="E124"/>
  <c r="F124"/>
  <c r="G124"/>
  <c r="H124"/>
  <c r="B97"/>
  <c r="C97"/>
  <c r="D97"/>
  <c r="E97"/>
  <c r="F97"/>
  <c r="G97"/>
  <c r="H97"/>
  <c r="B85"/>
  <c r="C85"/>
  <c r="D85"/>
  <c r="E85"/>
  <c r="F85"/>
  <c r="G85"/>
  <c r="H85"/>
  <c r="B84"/>
  <c r="C84"/>
  <c r="D84"/>
  <c r="E84"/>
  <c r="F84"/>
  <c r="G84"/>
  <c r="H84"/>
  <c r="C140"/>
  <c r="E140"/>
  <c r="F140"/>
  <c r="G140"/>
  <c r="H140"/>
  <c r="B137"/>
  <c r="C137"/>
  <c r="D137"/>
  <c r="E137"/>
  <c r="F137"/>
  <c r="G137"/>
  <c r="H137"/>
  <c r="B76"/>
  <c r="C76"/>
  <c r="D76"/>
  <c r="E76"/>
  <c r="F76"/>
  <c r="G76"/>
  <c r="H76"/>
  <c r="B100"/>
  <c r="C100"/>
  <c r="D100"/>
  <c r="E100"/>
  <c r="F100"/>
  <c r="G100"/>
  <c r="H100"/>
  <c r="B24"/>
  <c r="C24"/>
  <c r="D24"/>
  <c r="E24"/>
  <c r="F24"/>
  <c r="G24"/>
  <c r="H24"/>
  <c r="C141"/>
  <c r="E141"/>
  <c r="F141"/>
  <c r="G141"/>
  <c r="H141"/>
  <c r="B38"/>
  <c r="C38"/>
  <c r="D38"/>
  <c r="E38"/>
  <c r="F38"/>
  <c r="G38"/>
  <c r="H38"/>
  <c r="B7"/>
  <c r="C7"/>
  <c r="D7"/>
  <c r="E7"/>
  <c r="F7"/>
  <c r="G7"/>
  <c r="H7"/>
  <c r="B14"/>
  <c r="C14"/>
  <c r="D14"/>
  <c r="E14"/>
  <c r="F14"/>
  <c r="G14"/>
  <c r="H14"/>
  <c r="B57"/>
  <c r="C57"/>
  <c r="D57"/>
  <c r="E57"/>
  <c r="F57"/>
  <c r="G57"/>
  <c r="H57"/>
  <c r="B65"/>
  <c r="C65"/>
  <c r="D65"/>
  <c r="E65"/>
  <c r="F65"/>
  <c r="G65"/>
  <c r="H65"/>
  <c r="B47"/>
  <c r="C47"/>
  <c r="D47"/>
  <c r="E47"/>
  <c r="F47"/>
  <c r="G47"/>
  <c r="H47"/>
  <c r="B32"/>
  <c r="C32"/>
  <c r="D32"/>
  <c r="E32"/>
  <c r="F32"/>
  <c r="G32"/>
  <c r="H32"/>
  <c r="B58"/>
  <c r="C58"/>
  <c r="D58"/>
  <c r="E58"/>
  <c r="F58"/>
  <c r="G58"/>
  <c r="H58"/>
  <c r="B86"/>
  <c r="C86"/>
  <c r="D86"/>
  <c r="E86"/>
  <c r="F86"/>
  <c r="G86"/>
  <c r="H86"/>
  <c r="B5"/>
  <c r="C5"/>
  <c r="D5"/>
  <c r="E5"/>
  <c r="F5"/>
  <c r="G5"/>
  <c r="H5"/>
  <c r="B68"/>
  <c r="C68"/>
  <c r="D68"/>
  <c r="E68"/>
  <c r="F68"/>
  <c r="G68"/>
  <c r="H68"/>
  <c r="B19"/>
  <c r="C19"/>
  <c r="D19"/>
  <c r="E19"/>
  <c r="F19"/>
  <c r="G19"/>
  <c r="H19"/>
  <c r="B74"/>
  <c r="C74"/>
  <c r="D74"/>
  <c r="E74"/>
  <c r="F74"/>
  <c r="G74"/>
  <c r="H74"/>
  <c r="B101"/>
  <c r="C101"/>
  <c r="D101"/>
  <c r="E101"/>
  <c r="F101"/>
  <c r="G101"/>
  <c r="H101"/>
  <c r="B128"/>
  <c r="C128"/>
  <c r="D128"/>
  <c r="E128"/>
  <c r="F128"/>
  <c r="G128"/>
  <c r="H128"/>
  <c r="B80"/>
  <c r="C80"/>
  <c r="D80"/>
  <c r="E80"/>
  <c r="F80"/>
  <c r="G80"/>
  <c r="H80"/>
  <c r="B45"/>
  <c r="C45"/>
  <c r="D45"/>
  <c r="E45"/>
  <c r="F45"/>
  <c r="G45"/>
  <c r="H45"/>
  <c r="B83"/>
  <c r="C83"/>
  <c r="D83"/>
  <c r="E83"/>
  <c r="F83"/>
  <c r="G83"/>
  <c r="H83"/>
  <c r="B106"/>
  <c r="C106"/>
  <c r="D106"/>
  <c r="E106"/>
  <c r="F106"/>
  <c r="G106"/>
  <c r="H106"/>
  <c r="B102"/>
  <c r="C102"/>
  <c r="D102"/>
  <c r="E102"/>
  <c r="F102"/>
  <c r="G102"/>
  <c r="H102"/>
  <c r="B51"/>
  <c r="C51"/>
  <c r="D51"/>
  <c r="E51"/>
  <c r="F51"/>
  <c r="G51"/>
  <c r="H51"/>
  <c r="B36"/>
  <c r="C36"/>
  <c r="D36"/>
  <c r="E36"/>
  <c r="F36"/>
  <c r="G36"/>
  <c r="H36"/>
  <c r="B116"/>
  <c r="C116"/>
  <c r="D116"/>
  <c r="E116"/>
  <c r="F116"/>
  <c r="G116"/>
  <c r="H116"/>
  <c r="B60"/>
  <c r="C60"/>
  <c r="D60"/>
  <c r="E60"/>
  <c r="F60"/>
  <c r="G60"/>
  <c r="H60"/>
  <c r="B133"/>
  <c r="C133"/>
  <c r="D133"/>
  <c r="E133"/>
  <c r="F133"/>
  <c r="G133"/>
  <c r="H133"/>
  <c r="B87"/>
  <c r="C87"/>
  <c r="D87"/>
  <c r="E87"/>
  <c r="F87"/>
  <c r="G87"/>
  <c r="H87"/>
  <c r="B120"/>
  <c r="C120"/>
  <c r="D120"/>
  <c r="E120"/>
  <c r="F120"/>
  <c r="G120"/>
  <c r="H120"/>
  <c r="B127"/>
  <c r="C127"/>
  <c r="D127"/>
  <c r="E127"/>
  <c r="F127"/>
  <c r="G127"/>
  <c r="H127"/>
  <c r="B50"/>
  <c r="C50"/>
  <c r="D50"/>
  <c r="E50"/>
  <c r="F50"/>
  <c r="G50"/>
  <c r="H50"/>
  <c r="B63"/>
  <c r="C63"/>
  <c r="D63"/>
  <c r="E63"/>
  <c r="F63"/>
  <c r="G63"/>
  <c r="H63"/>
  <c r="B3"/>
  <c r="C3"/>
  <c r="D3"/>
  <c r="E3"/>
  <c r="F3"/>
  <c r="G3"/>
  <c r="H3"/>
  <c r="B88"/>
  <c r="C88"/>
  <c r="D88"/>
  <c r="E88"/>
  <c r="F88"/>
  <c r="G88"/>
  <c r="H88"/>
  <c r="B91"/>
  <c r="C91"/>
  <c r="D91"/>
  <c r="E91"/>
  <c r="F91"/>
  <c r="G91"/>
  <c r="H91"/>
  <c r="B117"/>
  <c r="C117"/>
  <c r="D117"/>
  <c r="E117"/>
  <c r="F117"/>
  <c r="G117"/>
  <c r="H117"/>
  <c r="B142"/>
  <c r="C142"/>
  <c r="D142"/>
  <c r="E142"/>
  <c r="F142"/>
  <c r="G142"/>
  <c r="H142"/>
  <c r="B29"/>
  <c r="C29"/>
  <c r="D29"/>
  <c r="E29"/>
  <c r="F29"/>
  <c r="G29"/>
  <c r="H29"/>
  <c r="B2"/>
  <c r="C2"/>
  <c r="D2"/>
  <c r="E2"/>
  <c r="F2"/>
  <c r="G2"/>
  <c r="H2"/>
  <c r="B131"/>
  <c r="C131"/>
  <c r="D131"/>
  <c r="E131"/>
  <c r="F131"/>
  <c r="G131"/>
  <c r="H131"/>
  <c r="B15"/>
  <c r="C15"/>
  <c r="D15"/>
  <c r="E15"/>
  <c r="F15"/>
  <c r="G15"/>
  <c r="H15"/>
  <c r="B11"/>
  <c r="C11"/>
  <c r="D11"/>
  <c r="E11"/>
  <c r="F11"/>
  <c r="G11"/>
  <c r="H11"/>
  <c r="B62"/>
  <c r="C62"/>
  <c r="D62"/>
  <c r="E62"/>
  <c r="F62"/>
  <c r="G62"/>
  <c r="H62"/>
  <c r="B72"/>
  <c r="C72"/>
  <c r="D72"/>
  <c r="E72"/>
  <c r="F72"/>
  <c r="G72"/>
  <c r="H72"/>
  <c r="B53"/>
  <c r="C53"/>
  <c r="D53"/>
  <c r="E53"/>
  <c r="F53"/>
  <c r="G53"/>
  <c r="H53"/>
  <c r="B4"/>
  <c r="C4"/>
  <c r="D4"/>
  <c r="E4"/>
  <c r="F4"/>
  <c r="G4"/>
  <c r="H4"/>
  <c r="B143"/>
  <c r="C143"/>
  <c r="D143"/>
  <c r="E143"/>
  <c r="F143"/>
  <c r="G143"/>
  <c r="H143"/>
  <c r="B20"/>
  <c r="C20"/>
  <c r="D20"/>
  <c r="E20"/>
  <c r="F20"/>
  <c r="G20"/>
  <c r="H20"/>
  <c r="B10"/>
  <c r="C10"/>
  <c r="D10"/>
  <c r="E10"/>
  <c r="F10"/>
  <c r="G10"/>
  <c r="H10"/>
  <c r="B41"/>
  <c r="C41"/>
  <c r="D41"/>
  <c r="E41"/>
  <c r="F41"/>
  <c r="G41"/>
  <c r="H41"/>
  <c r="B118"/>
  <c r="C118"/>
  <c r="D118"/>
  <c r="E118"/>
  <c r="F118"/>
  <c r="G118"/>
  <c r="H118"/>
  <c r="B139"/>
  <c r="C139"/>
  <c r="D139"/>
  <c r="E139"/>
  <c r="F139"/>
  <c r="G139"/>
  <c r="H139"/>
  <c r="B34"/>
  <c r="C34"/>
  <c r="D34"/>
  <c r="E34"/>
  <c r="F34"/>
  <c r="G34"/>
  <c r="H34"/>
  <c r="B66"/>
  <c r="C66"/>
  <c r="D66"/>
  <c r="E66"/>
  <c r="F66"/>
  <c r="G66"/>
  <c r="H66"/>
  <c r="B135"/>
  <c r="C135"/>
  <c r="D135"/>
  <c r="E135"/>
  <c r="F135"/>
  <c r="G135"/>
  <c r="H135"/>
  <c r="B92"/>
  <c r="C92"/>
  <c r="D92"/>
  <c r="E92"/>
  <c r="F92"/>
  <c r="G92"/>
  <c r="H92"/>
  <c r="B144"/>
  <c r="C144"/>
  <c r="D144"/>
  <c r="E144"/>
  <c r="F144"/>
  <c r="G144"/>
  <c r="H144"/>
  <c r="B21"/>
  <c r="C21"/>
  <c r="D21"/>
  <c r="E21"/>
  <c r="F21"/>
  <c r="G21"/>
  <c r="H21"/>
  <c r="B56"/>
  <c r="C56"/>
  <c r="D56"/>
  <c r="E56"/>
  <c r="F56"/>
  <c r="G56"/>
  <c r="H56"/>
  <c r="B89"/>
  <c r="C89"/>
  <c r="D89"/>
  <c r="E89"/>
  <c r="F89"/>
  <c r="G89"/>
  <c r="H89"/>
  <c r="B48"/>
  <c r="C48"/>
  <c r="D48"/>
  <c r="E48"/>
  <c r="F48"/>
  <c r="G48"/>
  <c r="H48"/>
  <c r="B73"/>
  <c r="C73"/>
  <c r="D73"/>
  <c r="E73"/>
  <c r="F73"/>
  <c r="G73"/>
  <c r="H73"/>
  <c r="B55"/>
  <c r="C55"/>
  <c r="D55"/>
  <c r="E55"/>
  <c r="F55"/>
  <c r="G55"/>
  <c r="H55"/>
  <c r="B23"/>
  <c r="C23"/>
  <c r="D23"/>
  <c r="E23"/>
  <c r="F23"/>
  <c r="G23"/>
  <c r="H23"/>
  <c r="B114"/>
  <c r="C114"/>
  <c r="D114"/>
  <c r="E114"/>
  <c r="F114"/>
  <c r="G114"/>
  <c r="H114"/>
  <c r="B94"/>
  <c r="C94"/>
  <c r="D94"/>
  <c r="E94"/>
  <c r="F94"/>
  <c r="G94"/>
  <c r="H94"/>
  <c r="B145"/>
  <c r="C145"/>
  <c r="D145"/>
  <c r="E145"/>
  <c r="F145"/>
  <c r="G145"/>
  <c r="H145"/>
  <c r="B82"/>
  <c r="C82"/>
  <c r="D82"/>
  <c r="E82"/>
  <c r="F82"/>
  <c r="G82"/>
  <c r="H82"/>
  <c r="B30"/>
  <c r="C30"/>
  <c r="D30"/>
  <c r="E30"/>
  <c r="F30"/>
  <c r="G30"/>
  <c r="H30"/>
  <c r="B126"/>
  <c r="C126"/>
  <c r="D126"/>
  <c r="E126"/>
  <c r="F126"/>
  <c r="G126"/>
  <c r="H126"/>
  <c r="B18"/>
  <c r="C18"/>
  <c r="D18"/>
  <c r="E18"/>
  <c r="F18"/>
  <c r="G18"/>
  <c r="H18"/>
  <c r="B75"/>
  <c r="C75"/>
  <c r="D75"/>
  <c r="E75"/>
  <c r="F75"/>
  <c r="G75"/>
  <c r="H75"/>
  <c r="B42"/>
  <c r="C42"/>
  <c r="D42"/>
  <c r="E42"/>
  <c r="F42"/>
  <c r="G42"/>
  <c r="H42"/>
  <c r="B17"/>
  <c r="C17"/>
  <c r="D17"/>
  <c r="E17"/>
  <c r="F17"/>
  <c r="G17"/>
  <c r="H17"/>
  <c r="B130"/>
  <c r="C130"/>
  <c r="D130"/>
  <c r="E130"/>
  <c r="F130"/>
  <c r="G130"/>
  <c r="H130"/>
  <c r="B33"/>
  <c r="C33"/>
  <c r="D33"/>
  <c r="E33"/>
  <c r="F33"/>
  <c r="G33"/>
  <c r="H33"/>
  <c r="B146"/>
  <c r="C146"/>
  <c r="D146"/>
  <c r="E146"/>
  <c r="F146"/>
  <c r="G146"/>
  <c r="H146"/>
  <c r="B125"/>
  <c r="C125"/>
  <c r="D125"/>
  <c r="E125"/>
  <c r="F125"/>
  <c r="G125"/>
  <c r="H125"/>
  <c r="B26"/>
  <c r="C26"/>
  <c r="D26"/>
  <c r="E26"/>
  <c r="F26"/>
  <c r="G26"/>
  <c r="H26"/>
  <c r="B132"/>
  <c r="C132"/>
  <c r="D132"/>
  <c r="E132"/>
  <c r="F132"/>
  <c r="G132"/>
  <c r="H132"/>
  <c r="B105"/>
  <c r="C105"/>
  <c r="D105"/>
  <c r="E105"/>
  <c r="F105"/>
  <c r="G105"/>
  <c r="H105"/>
  <c r="B123"/>
  <c r="C123"/>
  <c r="D123"/>
  <c r="E123"/>
  <c r="F123"/>
  <c r="G123"/>
  <c r="H123"/>
  <c r="B52"/>
  <c r="C52"/>
  <c r="D52"/>
  <c r="E52"/>
  <c r="F52"/>
  <c r="G52"/>
  <c r="H52"/>
  <c r="B67"/>
  <c r="C67"/>
  <c r="D67"/>
  <c r="E67"/>
  <c r="F67"/>
  <c r="G67"/>
  <c r="H67"/>
  <c r="B40"/>
  <c r="C40"/>
  <c r="D40"/>
  <c r="E40"/>
  <c r="F40"/>
  <c r="G40"/>
  <c r="H40"/>
  <c r="B108"/>
  <c r="C108"/>
  <c r="D108"/>
  <c r="E108"/>
  <c r="F108"/>
  <c r="G108"/>
  <c r="H108"/>
  <c r="B147"/>
  <c r="C147"/>
  <c r="D147"/>
  <c r="E147"/>
  <c r="F147"/>
  <c r="G147"/>
  <c r="H147"/>
  <c r="B109"/>
  <c r="C109"/>
  <c r="D109"/>
  <c r="E109"/>
  <c r="F109"/>
  <c r="G109"/>
  <c r="H109"/>
  <c r="B46"/>
  <c r="C46"/>
  <c r="D46"/>
  <c r="E46"/>
  <c r="F46"/>
  <c r="G46"/>
  <c r="H46"/>
  <c r="B93"/>
  <c r="C93"/>
  <c r="D93"/>
  <c r="E93"/>
  <c r="F93"/>
  <c r="G93"/>
  <c r="H93"/>
  <c r="B71"/>
  <c r="C71"/>
  <c r="D71"/>
  <c r="E71"/>
  <c r="F71"/>
  <c r="G71"/>
  <c r="H71"/>
  <c r="B110"/>
  <c r="C110"/>
  <c r="D110"/>
  <c r="E110"/>
  <c r="F110"/>
  <c r="G110"/>
  <c r="H110"/>
  <c r="B111"/>
  <c r="C111"/>
  <c r="D111"/>
  <c r="E111"/>
  <c r="F111"/>
  <c r="G111"/>
  <c r="H111"/>
  <c r="B8"/>
  <c r="C8"/>
  <c r="D8"/>
  <c r="E8"/>
  <c r="F8"/>
  <c r="G8"/>
  <c r="H8"/>
  <c r="B134"/>
  <c r="C134"/>
  <c r="D134"/>
  <c r="E134"/>
  <c r="F134"/>
  <c r="G134"/>
  <c r="H134"/>
  <c r="B115"/>
  <c r="C115"/>
  <c r="D115"/>
  <c r="E115"/>
  <c r="F115"/>
  <c r="G115"/>
  <c r="H115"/>
  <c r="B148"/>
  <c r="C148"/>
  <c r="D148"/>
  <c r="E148"/>
  <c r="F148"/>
  <c r="G148"/>
  <c r="H148"/>
  <c r="B138"/>
  <c r="C138"/>
  <c r="D138"/>
  <c r="E138"/>
  <c r="F138"/>
  <c r="G138"/>
  <c r="H138"/>
  <c r="B44"/>
  <c r="C44"/>
  <c r="D44"/>
  <c r="E44"/>
  <c r="F44"/>
  <c r="G44"/>
  <c r="H44"/>
  <c r="B103"/>
  <c r="C103"/>
  <c r="D103"/>
  <c r="E103"/>
  <c r="F103"/>
  <c r="G103"/>
  <c r="H103"/>
  <c r="B122"/>
  <c r="C122"/>
  <c r="D122"/>
  <c r="E122"/>
  <c r="F122"/>
  <c r="G122"/>
  <c r="H122"/>
  <c r="B149"/>
  <c r="C149"/>
  <c r="D149"/>
  <c r="E149"/>
  <c r="F149"/>
  <c r="G149"/>
  <c r="H149"/>
  <c r="B39"/>
  <c r="C39"/>
  <c r="D39"/>
  <c r="E39"/>
  <c r="F39"/>
  <c r="G39"/>
  <c r="H39"/>
  <c r="B79"/>
  <c r="C79"/>
  <c r="D79"/>
  <c r="E79"/>
  <c r="F79"/>
  <c r="G79"/>
  <c r="H79"/>
  <c r="B113"/>
  <c r="C113"/>
  <c r="D113"/>
  <c r="E113"/>
  <c r="F113"/>
  <c r="G113"/>
  <c r="H113"/>
  <c r="B150"/>
  <c r="C150"/>
  <c r="D150"/>
  <c r="E150"/>
  <c r="F150"/>
  <c r="G150"/>
  <c r="H150"/>
  <c r="B151"/>
  <c r="C151"/>
  <c r="D151"/>
  <c r="E151"/>
  <c r="F151"/>
  <c r="G151"/>
  <c r="H151"/>
  <c r="B152"/>
  <c r="C152"/>
  <c r="D152"/>
  <c r="E152"/>
  <c r="F152"/>
  <c r="G152"/>
  <c r="H152"/>
  <c r="B153"/>
  <c r="C153"/>
  <c r="D153"/>
  <c r="E153"/>
  <c r="F153"/>
  <c r="G153"/>
  <c r="H153"/>
  <c r="B154"/>
  <c r="C154"/>
  <c r="D154"/>
  <c r="E154"/>
  <c r="F154"/>
  <c r="G154"/>
  <c r="H154"/>
  <c r="B155"/>
  <c r="C155"/>
  <c r="D155"/>
  <c r="E155"/>
  <c r="F155"/>
  <c r="G155"/>
  <c r="H155"/>
  <c r="B156"/>
  <c r="C156"/>
  <c r="D156"/>
  <c r="E156"/>
  <c r="F156"/>
  <c r="G156"/>
  <c r="H156"/>
  <c r="B157"/>
  <c r="C157"/>
  <c r="D157"/>
  <c r="E157"/>
  <c r="F157"/>
  <c r="G157"/>
  <c r="H157"/>
  <c r="B158"/>
  <c r="C158"/>
  <c r="D158"/>
  <c r="E158"/>
  <c r="F158"/>
  <c r="G158"/>
  <c r="H158"/>
  <c r="B159"/>
  <c r="C159"/>
  <c r="D159"/>
  <c r="E159"/>
  <c r="F159"/>
  <c r="G159"/>
  <c r="H159"/>
  <c r="B160"/>
  <c r="C160"/>
  <c r="D160"/>
  <c r="E160"/>
  <c r="F160"/>
  <c r="G160"/>
  <c r="H160"/>
  <c r="B161"/>
  <c r="C161"/>
  <c r="D161"/>
  <c r="E161"/>
  <c r="F161"/>
  <c r="G161"/>
  <c r="H161"/>
  <c r="B162"/>
  <c r="C162"/>
  <c r="D162"/>
  <c r="E162"/>
  <c r="F162"/>
  <c r="G162"/>
  <c r="H162"/>
  <c r="B163"/>
  <c r="C163"/>
  <c r="D163"/>
  <c r="E163"/>
  <c r="F163"/>
  <c r="G163"/>
  <c r="H163"/>
  <c r="B164"/>
  <c r="C164"/>
  <c r="D164"/>
  <c r="E164"/>
  <c r="F164"/>
  <c r="G164"/>
  <c r="H164"/>
  <c r="B165"/>
  <c r="C165"/>
  <c r="D165"/>
  <c r="E165"/>
  <c r="F165"/>
  <c r="G165"/>
  <c r="H165"/>
  <c r="B166"/>
  <c r="C166"/>
  <c r="D166"/>
  <c r="E166"/>
  <c r="F166"/>
  <c r="G166"/>
  <c r="H166"/>
  <c r="B167"/>
  <c r="C167"/>
  <c r="D167"/>
  <c r="E167"/>
  <c r="F167"/>
  <c r="G167"/>
  <c r="H167"/>
  <c r="B168"/>
  <c r="C168"/>
  <c r="D168"/>
  <c r="E168"/>
  <c r="F168"/>
  <c r="G168"/>
  <c r="H168"/>
  <c r="B169"/>
  <c r="C169"/>
  <c r="D169"/>
  <c r="E169"/>
  <c r="F169"/>
  <c r="G169"/>
  <c r="H169"/>
  <c r="B170"/>
  <c r="C170"/>
  <c r="D170"/>
  <c r="E170"/>
  <c r="F170"/>
  <c r="G170"/>
  <c r="H170"/>
  <c r="F54"/>
  <c r="G54"/>
  <c r="H54"/>
  <c r="D54"/>
  <c r="C54"/>
  <c r="B54"/>
  <c r="M284" i="17"/>
  <c r="N284"/>
  <c r="O284"/>
  <c r="M285"/>
  <c r="N285"/>
  <c r="O285"/>
  <c r="M286"/>
  <c r="N286"/>
  <c r="O286"/>
  <c r="M287"/>
  <c r="N287"/>
  <c r="O287"/>
  <c r="O283"/>
  <c r="N283"/>
  <c r="M283"/>
  <c r="M276"/>
  <c r="N276"/>
  <c r="O276"/>
  <c r="M277"/>
  <c r="N277"/>
  <c r="O277"/>
  <c r="M278"/>
  <c r="N278"/>
  <c r="O278"/>
  <c r="M279"/>
  <c r="N279"/>
  <c r="O279"/>
  <c r="O275"/>
  <c r="N275"/>
  <c r="M275"/>
  <c r="M267"/>
  <c r="N267"/>
  <c r="O267"/>
  <c r="M268"/>
  <c r="N268"/>
  <c r="O268"/>
  <c r="M269"/>
  <c r="N269"/>
  <c r="O269"/>
  <c r="M270"/>
  <c r="N270"/>
  <c r="O270"/>
  <c r="O266"/>
  <c r="N266"/>
  <c r="M266"/>
  <c r="M259"/>
  <c r="N259"/>
  <c r="O259"/>
  <c r="M260"/>
  <c r="N260"/>
  <c r="O260"/>
  <c r="M261"/>
  <c r="N261"/>
  <c r="O261"/>
  <c r="M262"/>
  <c r="N262"/>
  <c r="O262"/>
  <c r="O258"/>
  <c r="N258"/>
  <c r="M258"/>
  <c r="M250"/>
  <c r="N250"/>
  <c r="O250"/>
  <c r="M251"/>
  <c r="N251"/>
  <c r="O251"/>
  <c r="M252"/>
  <c r="N252"/>
  <c r="O252"/>
  <c r="M253"/>
  <c r="N253"/>
  <c r="O253"/>
  <c r="O249"/>
  <c r="N249"/>
  <c r="M249"/>
  <c r="M242"/>
  <c r="N242"/>
  <c r="O242"/>
  <c r="M243"/>
  <c r="N243"/>
  <c r="O243"/>
  <c r="M244"/>
  <c r="N244"/>
  <c r="O244"/>
  <c r="M245"/>
  <c r="N245"/>
  <c r="O245"/>
  <c r="O241"/>
  <c r="N241"/>
  <c r="M241"/>
  <c r="M233"/>
  <c r="N233"/>
  <c r="O233"/>
  <c r="M234"/>
  <c r="N234"/>
  <c r="O234"/>
  <c r="M235"/>
  <c r="N235"/>
  <c r="O235"/>
  <c r="M236"/>
  <c r="N236"/>
  <c r="O236"/>
  <c r="O232"/>
  <c r="N232"/>
  <c r="M232"/>
  <c r="M225"/>
  <c r="N225"/>
  <c r="O225"/>
  <c r="M226"/>
  <c r="N226"/>
  <c r="O226"/>
  <c r="M227"/>
  <c r="N227"/>
  <c r="O227"/>
  <c r="M228"/>
  <c r="N228"/>
  <c r="O228"/>
  <c r="O224"/>
  <c r="N224"/>
  <c r="M224"/>
  <c r="M216"/>
  <c r="N216"/>
  <c r="O216"/>
  <c r="M217"/>
  <c r="N217"/>
  <c r="O217"/>
  <c r="M218"/>
  <c r="N218"/>
  <c r="O218"/>
  <c r="M219"/>
  <c r="N219"/>
  <c r="O219"/>
  <c r="O215"/>
  <c r="N215"/>
  <c r="M215"/>
  <c r="M208"/>
  <c r="N208"/>
  <c r="O208"/>
  <c r="M209"/>
  <c r="N209"/>
  <c r="O209"/>
  <c r="M210"/>
  <c r="N210"/>
  <c r="O210"/>
  <c r="M211"/>
  <c r="N211"/>
  <c r="O211"/>
  <c r="O207"/>
  <c r="N207"/>
  <c r="M207"/>
  <c r="M199"/>
  <c r="N199"/>
  <c r="O199"/>
  <c r="M200"/>
  <c r="N200"/>
  <c r="O200"/>
  <c r="M201"/>
  <c r="N201"/>
  <c r="O201"/>
  <c r="M202"/>
  <c r="N202"/>
  <c r="O202"/>
  <c r="O198"/>
  <c r="N198"/>
  <c r="M198"/>
  <c r="M191"/>
  <c r="N191"/>
  <c r="O191"/>
  <c r="M192"/>
  <c r="N192"/>
  <c r="O192"/>
  <c r="M193"/>
  <c r="N193"/>
  <c r="O193"/>
  <c r="M194"/>
  <c r="N194"/>
  <c r="O194"/>
  <c r="O190"/>
  <c r="N190"/>
  <c r="M190"/>
  <c r="M182"/>
  <c r="N182"/>
  <c r="O182"/>
  <c r="M183"/>
  <c r="N183"/>
  <c r="O183"/>
  <c r="M184"/>
  <c r="N184"/>
  <c r="O184"/>
  <c r="M185"/>
  <c r="N185"/>
  <c r="O185"/>
  <c r="O181"/>
  <c r="N181"/>
  <c r="M181"/>
  <c r="M174"/>
  <c r="N174"/>
  <c r="O174"/>
  <c r="M175"/>
  <c r="N175"/>
  <c r="O175"/>
  <c r="M176"/>
  <c r="N176"/>
  <c r="O176"/>
  <c r="M177"/>
  <c r="N177"/>
  <c r="O177"/>
  <c r="O173"/>
  <c r="N173"/>
  <c r="M173"/>
  <c r="M165"/>
  <c r="N165"/>
  <c r="O165"/>
  <c r="M166"/>
  <c r="N166"/>
  <c r="O166"/>
  <c r="M167"/>
  <c r="N167"/>
  <c r="O167"/>
  <c r="M168"/>
  <c r="N168"/>
  <c r="O168"/>
  <c r="O164"/>
  <c r="N164"/>
  <c r="M164"/>
  <c r="M157"/>
  <c r="N157"/>
  <c r="O157"/>
  <c r="M158"/>
  <c r="N158"/>
  <c r="O158"/>
  <c r="M159"/>
  <c r="N159"/>
  <c r="O159"/>
  <c r="M160"/>
  <c r="N160"/>
  <c r="O160"/>
  <c r="O156"/>
  <c r="N156"/>
  <c r="M156"/>
  <c r="M148"/>
  <c r="N148"/>
  <c r="O148"/>
  <c r="M149"/>
  <c r="N149"/>
  <c r="O149"/>
  <c r="M150"/>
  <c r="N150"/>
  <c r="O150"/>
  <c r="M151"/>
  <c r="N151"/>
  <c r="O151"/>
  <c r="O147"/>
  <c r="N147"/>
  <c r="M147"/>
  <c r="M140"/>
  <c r="N140"/>
  <c r="O140"/>
  <c r="M141"/>
  <c r="N141"/>
  <c r="O141"/>
  <c r="M142"/>
  <c r="N142"/>
  <c r="O142"/>
  <c r="M143"/>
  <c r="N143"/>
  <c r="O143"/>
  <c r="O139"/>
  <c r="N139"/>
  <c r="M139"/>
  <c r="M131"/>
  <c r="N131"/>
  <c r="O131"/>
  <c r="M132"/>
  <c r="N132"/>
  <c r="O132"/>
  <c r="M133"/>
  <c r="N133"/>
  <c r="O133"/>
  <c r="M134"/>
  <c r="N134"/>
  <c r="O134"/>
  <c r="O130"/>
  <c r="N130"/>
  <c r="M130"/>
  <c r="M123"/>
  <c r="N123"/>
  <c r="O123"/>
  <c r="M124"/>
  <c r="N124"/>
  <c r="O124"/>
  <c r="M125"/>
  <c r="N125"/>
  <c r="O125"/>
  <c r="M126"/>
  <c r="N126"/>
  <c r="O126"/>
  <c r="O122"/>
  <c r="N122"/>
  <c r="M122"/>
  <c r="M114"/>
  <c r="N114"/>
  <c r="O114"/>
  <c r="M115"/>
  <c r="N115"/>
  <c r="O115"/>
  <c r="M116"/>
  <c r="N116"/>
  <c r="O116"/>
  <c r="M117"/>
  <c r="N117"/>
  <c r="O117"/>
  <c r="O113"/>
  <c r="N113"/>
  <c r="M113"/>
  <c r="M106"/>
  <c r="N106"/>
  <c r="O106"/>
  <c r="M107"/>
  <c r="N107"/>
  <c r="O107"/>
  <c r="M108"/>
  <c r="N108"/>
  <c r="O108"/>
  <c r="M109"/>
  <c r="N109"/>
  <c r="O109"/>
  <c r="O105"/>
  <c r="N105"/>
  <c r="M105"/>
  <c r="M97"/>
  <c r="N97"/>
  <c r="O97"/>
  <c r="M98"/>
  <c r="N98"/>
  <c r="O98"/>
  <c r="M99"/>
  <c r="N99"/>
  <c r="O99"/>
  <c r="M100"/>
  <c r="N100"/>
  <c r="O100"/>
  <c r="O96"/>
  <c r="N96"/>
  <c r="M96"/>
  <c r="M89"/>
  <c r="N89"/>
  <c r="O89"/>
  <c r="M90"/>
  <c r="N90"/>
  <c r="O90"/>
  <c r="M91"/>
  <c r="N91"/>
  <c r="O91"/>
  <c r="M92"/>
  <c r="N92"/>
  <c r="O92"/>
  <c r="O88"/>
  <c r="N88"/>
  <c r="M88"/>
  <c r="M80"/>
  <c r="N80"/>
  <c r="O80"/>
  <c r="M81"/>
  <c r="N81"/>
  <c r="O81"/>
  <c r="M82"/>
  <c r="N82"/>
  <c r="O82"/>
  <c r="M83"/>
  <c r="N83"/>
  <c r="O83"/>
  <c r="O79"/>
  <c r="N79"/>
  <c r="M79"/>
  <c r="M72"/>
  <c r="N72"/>
  <c r="O72"/>
  <c r="M73"/>
  <c r="N73"/>
  <c r="O73"/>
  <c r="M74"/>
  <c r="N74"/>
  <c r="O74"/>
  <c r="M75"/>
  <c r="N75"/>
  <c r="O75"/>
  <c r="O71"/>
  <c r="N71"/>
  <c r="M71"/>
  <c r="M63"/>
  <c r="N63"/>
  <c r="O63"/>
  <c r="M64"/>
  <c r="N64"/>
  <c r="O64"/>
  <c r="M65"/>
  <c r="N65"/>
  <c r="O65"/>
  <c r="M66"/>
  <c r="N66"/>
  <c r="O66"/>
  <c r="O62"/>
  <c r="N62"/>
  <c r="M62"/>
  <c r="M55"/>
  <c r="N55"/>
  <c r="O55"/>
  <c r="M56"/>
  <c r="N56"/>
  <c r="O56"/>
  <c r="M57"/>
  <c r="N57"/>
  <c r="O57"/>
  <c r="M58"/>
  <c r="N58"/>
  <c r="O58"/>
  <c r="O54"/>
  <c r="N54"/>
  <c r="M54"/>
  <c r="O45"/>
  <c r="N45"/>
  <c r="M45"/>
  <c r="M38"/>
  <c r="N38"/>
  <c r="O38"/>
  <c r="M39"/>
  <c r="N39"/>
  <c r="O39"/>
  <c r="M40"/>
  <c r="N40"/>
  <c r="O40"/>
  <c r="M41"/>
  <c r="N41"/>
  <c r="O41"/>
  <c r="O37"/>
  <c r="N37"/>
  <c r="M37"/>
  <c r="M29"/>
  <c r="N29"/>
  <c r="O29"/>
  <c r="M30"/>
  <c r="N30"/>
  <c r="O30"/>
  <c r="M31"/>
  <c r="N31"/>
  <c r="O31"/>
  <c r="M32"/>
  <c r="N32"/>
  <c r="O32"/>
  <c r="O28"/>
  <c r="N28"/>
  <c r="M28"/>
  <c r="M21"/>
  <c r="N21"/>
  <c r="O21"/>
  <c r="M22"/>
  <c r="N22"/>
  <c r="O22"/>
  <c r="M23"/>
  <c r="N23"/>
  <c r="O23"/>
  <c r="M24"/>
  <c r="N24"/>
  <c r="O24"/>
  <c r="O20"/>
  <c r="N20"/>
  <c r="M20"/>
  <c r="M12"/>
  <c r="N12"/>
  <c r="O12"/>
  <c r="M13"/>
  <c r="N13"/>
  <c r="O13"/>
  <c r="M14"/>
  <c r="N14"/>
  <c r="O14"/>
  <c r="M15"/>
  <c r="N15"/>
  <c r="O15"/>
  <c r="O11"/>
  <c r="N11"/>
  <c r="M11"/>
  <c r="M4"/>
  <c r="N4"/>
  <c r="O4"/>
  <c r="M5"/>
  <c r="N5"/>
  <c r="O5"/>
  <c r="M6"/>
  <c r="N6"/>
  <c r="O6"/>
  <c r="M7"/>
  <c r="N7"/>
  <c r="O7"/>
  <c r="O3"/>
  <c r="N3"/>
  <c r="M3"/>
  <c r="C284"/>
  <c r="D284"/>
  <c r="E284"/>
  <c r="C285"/>
  <c r="D285"/>
  <c r="E285"/>
  <c r="C286"/>
  <c r="D286"/>
  <c r="E286"/>
  <c r="C287"/>
  <c r="D287"/>
  <c r="E287"/>
  <c r="E283"/>
  <c r="D283"/>
  <c r="C283"/>
  <c r="C276"/>
  <c r="D276"/>
  <c r="E276"/>
  <c r="C277"/>
  <c r="D277"/>
  <c r="E277"/>
  <c r="C278"/>
  <c r="D278"/>
  <c r="E278"/>
  <c r="C279"/>
  <c r="D279"/>
  <c r="E279"/>
  <c r="E275"/>
  <c r="D275"/>
  <c r="C275"/>
  <c r="C267"/>
  <c r="D267"/>
  <c r="E267"/>
  <c r="C268"/>
  <c r="D268"/>
  <c r="E268"/>
  <c r="C269"/>
  <c r="D269"/>
  <c r="E269"/>
  <c r="C270"/>
  <c r="D270"/>
  <c r="E270"/>
  <c r="E266"/>
  <c r="D266"/>
  <c r="C266"/>
  <c r="C259"/>
  <c r="D259"/>
  <c r="E259"/>
  <c r="C260"/>
  <c r="D260"/>
  <c r="E260"/>
  <c r="C261"/>
  <c r="D261"/>
  <c r="E261"/>
  <c r="C262"/>
  <c r="D262"/>
  <c r="E262"/>
  <c r="E258"/>
  <c r="D258"/>
  <c r="C258"/>
  <c r="C250"/>
  <c r="D250"/>
  <c r="E250"/>
  <c r="C251"/>
  <c r="D251"/>
  <c r="E251"/>
  <c r="C252"/>
  <c r="D252"/>
  <c r="E252"/>
  <c r="C253"/>
  <c r="D253"/>
  <c r="E253"/>
  <c r="E249"/>
  <c r="D249"/>
  <c r="C249"/>
  <c r="C242"/>
  <c r="D242"/>
  <c r="E242"/>
  <c r="C243"/>
  <c r="D243"/>
  <c r="E243"/>
  <c r="C244"/>
  <c r="D244"/>
  <c r="E244"/>
  <c r="C245"/>
  <c r="D245"/>
  <c r="E245"/>
  <c r="E241"/>
  <c r="D241"/>
  <c r="C241"/>
  <c r="C233"/>
  <c r="D233"/>
  <c r="E233"/>
  <c r="C234"/>
  <c r="D234"/>
  <c r="E234"/>
  <c r="C235"/>
  <c r="D235"/>
  <c r="E235"/>
  <c r="C236"/>
  <c r="D236"/>
  <c r="E236"/>
  <c r="E232"/>
  <c r="D232"/>
  <c r="C232"/>
  <c r="C225"/>
  <c r="D225"/>
  <c r="E225"/>
  <c r="C226"/>
  <c r="D226"/>
  <c r="E226"/>
  <c r="C227"/>
  <c r="D227"/>
  <c r="E227"/>
  <c r="C228"/>
  <c r="D228"/>
  <c r="E228"/>
  <c r="E224"/>
  <c r="D224"/>
  <c r="C224"/>
  <c r="N34" i="21" l="1"/>
  <c r="T13"/>
  <c r="T21"/>
  <c r="T45"/>
  <c r="T53"/>
  <c r="B31"/>
  <c r="B30"/>
  <c r="C79" i="23" s="1"/>
  <c r="B2" i="21"/>
  <c r="C5" i="23" s="1"/>
  <c r="B3" i="21"/>
  <c r="V11"/>
  <c r="V10"/>
  <c r="C203" i="23" s="1"/>
  <c r="R23" i="21"/>
  <c r="C57" i="25" s="1"/>
  <c r="T5" i="21"/>
  <c r="T29"/>
  <c r="T37"/>
  <c r="R39"/>
  <c r="C71" i="25" s="1"/>
  <c r="T61" i="21"/>
  <c r="R58"/>
  <c r="R10"/>
  <c r="R26"/>
  <c r="V7"/>
  <c r="V6"/>
  <c r="C189" i="23" s="1"/>
  <c r="B63" i="21"/>
  <c r="B62"/>
  <c r="C167" i="23" s="1"/>
  <c r="V39" i="21"/>
  <c r="V38"/>
  <c r="C277" i="23" s="1"/>
  <c r="V23" i="21"/>
  <c r="V22"/>
  <c r="C233" i="23" s="1"/>
  <c r="B47" i="21"/>
  <c r="B46"/>
  <c r="C123" i="23" s="1"/>
  <c r="V55" i="21"/>
  <c r="V54"/>
  <c r="C321" i="23" s="1"/>
  <c r="B15" i="21"/>
  <c r="B14"/>
  <c r="C35" i="23" s="1"/>
  <c r="B51" i="21"/>
  <c r="B50"/>
  <c r="C137" i="23" s="1"/>
  <c r="B19" i="21"/>
  <c r="B18"/>
  <c r="C49" i="23" s="1"/>
  <c r="V27" i="21"/>
  <c r="V26"/>
  <c r="C247" i="23" s="1"/>
  <c r="V35" i="21"/>
  <c r="V34"/>
  <c r="C269" i="23" s="1"/>
  <c r="B35" i="21"/>
  <c r="B34"/>
  <c r="C93" i="23" s="1"/>
  <c r="B59" i="21"/>
  <c r="B58"/>
  <c r="C159" i="23" s="1"/>
  <c r="V59" i="21"/>
  <c r="V58"/>
  <c r="C335" i="23" s="1"/>
  <c r="V3" i="21"/>
  <c r="V2"/>
  <c r="C181" i="23" s="1"/>
  <c r="B7" i="21"/>
  <c r="B6"/>
  <c r="C13" i="23" s="1"/>
  <c r="B39" i="21"/>
  <c r="B38"/>
  <c r="C101" i="23" s="1"/>
  <c r="V31" i="21"/>
  <c r="V30"/>
  <c r="C255" i="23" s="1"/>
  <c r="B23" i="21"/>
  <c r="B22"/>
  <c r="C57" i="23" s="1"/>
  <c r="V47" i="21"/>
  <c r="V46"/>
  <c r="C299" i="23" s="1"/>
  <c r="B55" i="21"/>
  <c r="B54"/>
  <c r="C145" i="23" s="1"/>
  <c r="V15" i="21"/>
  <c r="V14"/>
  <c r="C211" i="23" s="1"/>
  <c r="B11" i="21"/>
  <c r="B10"/>
  <c r="C27" i="23" s="1"/>
  <c r="V51" i="21"/>
  <c r="V50"/>
  <c r="C313" i="23" s="1"/>
  <c r="V19" i="21"/>
  <c r="V18"/>
  <c r="C225" i="23" s="1"/>
  <c r="B27" i="21"/>
  <c r="B26"/>
  <c r="C71" i="23" s="1"/>
  <c r="V7" i="22"/>
  <c r="V6"/>
  <c r="C189" i="28" s="1"/>
  <c r="V39" i="22"/>
  <c r="B55"/>
  <c r="V15"/>
  <c r="B6"/>
  <c r="C13" i="28" s="1"/>
  <c r="B38" i="22"/>
  <c r="C101" i="28" s="1"/>
  <c r="V38" i="22"/>
  <c r="C277" i="28" s="1"/>
  <c r="B22" i="22"/>
  <c r="C57" i="28" s="1"/>
  <c r="V22" i="22"/>
  <c r="C233" i="28" s="1"/>
  <c r="B54" i="22"/>
  <c r="C145" i="28" s="1"/>
  <c r="V54" i="22"/>
  <c r="C321" i="28" s="1"/>
  <c r="V14" i="22"/>
  <c r="C211" i="28" s="1"/>
  <c r="V10" i="22"/>
  <c r="C203" i="28" s="1"/>
  <c r="V50" i="22"/>
  <c r="C313" i="28" s="1"/>
  <c r="V18" i="22"/>
  <c r="C225" i="28" s="1"/>
  <c r="V26" i="22"/>
  <c r="C247" i="28" s="1"/>
  <c r="V58" i="22"/>
  <c r="C335" i="28" s="1"/>
  <c r="V62" i="22"/>
  <c r="C343" i="28" s="1"/>
  <c r="B62" i="22"/>
  <c r="C167" i="28" s="1"/>
  <c r="V30" i="22"/>
  <c r="C255" i="28" s="1"/>
  <c r="B30" i="22"/>
  <c r="C79" i="28" s="1"/>
  <c r="V46" i="22"/>
  <c r="C299" i="28" s="1"/>
  <c r="B46" i="22"/>
  <c r="C123" i="28" s="1"/>
  <c r="B14" i="22"/>
  <c r="C35" i="28" s="1"/>
  <c r="B10" i="22"/>
  <c r="C27" i="28" s="1"/>
  <c r="B50" i="22"/>
  <c r="C137" i="28" s="1"/>
  <c r="B42" i="22"/>
  <c r="C115" i="28" s="1"/>
  <c r="V42" i="22"/>
  <c r="C291" i="28" s="1"/>
  <c r="B18" i="22"/>
  <c r="C49" i="28" s="1"/>
  <c r="B26" i="22"/>
  <c r="C71" i="28" s="1"/>
  <c r="V34" i="22"/>
  <c r="C269" i="28" s="1"/>
  <c r="B34" i="22"/>
  <c r="C93" i="28" s="1"/>
  <c r="B58" i="22"/>
  <c r="C159" i="28" s="1"/>
  <c r="V2" i="22"/>
  <c r="C181" i="28" s="1"/>
  <c r="B2" i="22"/>
  <c r="C5" i="28" s="1"/>
  <c r="B7" i="22"/>
  <c r="V63"/>
  <c r="B63"/>
  <c r="B39"/>
  <c r="V31"/>
  <c r="B31"/>
  <c r="B23"/>
  <c r="V23"/>
  <c r="V47"/>
  <c r="B47"/>
  <c r="V55"/>
  <c r="B15"/>
  <c r="B11"/>
  <c r="V11"/>
  <c r="V51"/>
  <c r="B51"/>
  <c r="B43"/>
  <c r="V43"/>
  <c r="V19"/>
  <c r="B19"/>
  <c r="B27"/>
  <c r="V27"/>
  <c r="V35"/>
  <c r="B35"/>
  <c r="B59"/>
  <c r="V59"/>
  <c r="V3"/>
  <c r="I12" i="4"/>
  <c r="I18" i="20"/>
  <c r="I32"/>
  <c r="I54" i="4"/>
  <c r="I163"/>
  <c r="I161"/>
  <c r="I122"/>
  <c r="I143"/>
  <c r="I53"/>
  <c r="I3"/>
  <c r="I75" i="20"/>
  <c r="I164" i="4"/>
  <c r="I162"/>
  <c r="I149"/>
  <c r="I15" i="20"/>
  <c r="I88"/>
  <c r="I84"/>
  <c r="I47"/>
  <c r="I132"/>
  <c r="I158" i="4"/>
  <c r="I115"/>
  <c r="I4"/>
  <c r="I72"/>
  <c r="I104"/>
  <c r="I67" i="20"/>
  <c r="I77"/>
  <c r="I167"/>
  <c r="I24"/>
  <c r="I153"/>
  <c r="I86"/>
  <c r="I137"/>
  <c r="I31"/>
  <c r="I82"/>
  <c r="I91"/>
  <c r="I116"/>
  <c r="I20"/>
  <c r="I124"/>
  <c r="I30" i="4"/>
  <c r="I145"/>
  <c r="I55"/>
  <c r="I127"/>
  <c r="I19"/>
  <c r="I140"/>
  <c r="I43"/>
  <c r="I25"/>
  <c r="I83" i="20"/>
  <c r="I73"/>
  <c r="I140"/>
  <c r="I138"/>
  <c r="I63"/>
  <c r="I117"/>
  <c r="I120"/>
  <c r="I16"/>
  <c r="I3"/>
  <c r="I68"/>
  <c r="I79"/>
  <c r="I122"/>
  <c r="I165" i="4"/>
  <c r="I154"/>
  <c r="I150"/>
  <c r="I39"/>
  <c r="I110"/>
  <c r="I109"/>
  <c r="I67"/>
  <c r="I132"/>
  <c r="I33"/>
  <c r="I75"/>
  <c r="I135"/>
  <c r="I20"/>
  <c r="I91"/>
  <c r="I88"/>
  <c r="I60"/>
  <c r="I102"/>
  <c r="I80"/>
  <c r="I57"/>
  <c r="I38"/>
  <c r="I171"/>
  <c r="I168" i="20"/>
  <c r="I145"/>
  <c r="I141"/>
  <c r="I46"/>
  <c r="I85"/>
  <c r="I126"/>
  <c r="I30"/>
  <c r="I12"/>
  <c r="I66"/>
  <c r="I80"/>
  <c r="I90"/>
  <c r="I10"/>
  <c r="I102"/>
  <c r="I45"/>
  <c r="I115"/>
  <c r="I129"/>
  <c r="I49"/>
  <c r="I70"/>
  <c r="I26"/>
  <c r="I9"/>
  <c r="I169" i="4"/>
  <c r="I159"/>
  <c r="I157"/>
  <c r="I113"/>
  <c r="I44"/>
  <c r="I148"/>
  <c r="I71"/>
  <c r="I147"/>
  <c r="I52"/>
  <c r="I26"/>
  <c r="I130"/>
  <c r="I18"/>
  <c r="I126"/>
  <c r="I94"/>
  <c r="I23"/>
  <c r="I89"/>
  <c r="I21"/>
  <c r="I66"/>
  <c r="I41"/>
  <c r="I29"/>
  <c r="I50"/>
  <c r="I116"/>
  <c r="I106"/>
  <c r="I128"/>
  <c r="I101"/>
  <c r="I86"/>
  <c r="I32"/>
  <c r="I14"/>
  <c r="I137"/>
  <c r="I124"/>
  <c r="I107"/>
  <c r="I37"/>
  <c r="I16"/>
  <c r="I61"/>
  <c r="I170" i="20"/>
  <c r="I163"/>
  <c r="I159"/>
  <c r="I157"/>
  <c r="I154"/>
  <c r="I150"/>
  <c r="I149"/>
  <c r="I144"/>
  <c r="I14"/>
  <c r="I101"/>
  <c r="I128"/>
  <c r="I40"/>
  <c r="I123"/>
  <c r="I41"/>
  <c r="I118"/>
  <c r="I8"/>
  <c r="I108"/>
  <c r="I11"/>
  <c r="I36"/>
  <c r="I119"/>
  <c r="I5"/>
  <c r="I29"/>
  <c r="I106"/>
  <c r="I97"/>
  <c r="I81"/>
  <c r="I104"/>
  <c r="I37"/>
  <c r="I87"/>
  <c r="I58"/>
  <c r="I4"/>
  <c r="I56"/>
  <c r="I131"/>
  <c r="I13"/>
  <c r="I6"/>
  <c r="I74"/>
  <c r="I164"/>
  <c r="I160"/>
  <c r="I151"/>
  <c r="I62"/>
  <c r="I111"/>
  <c r="I133"/>
  <c r="I100"/>
  <c r="I7"/>
  <c r="I51"/>
  <c r="I78"/>
  <c r="I95"/>
  <c r="I165"/>
  <c r="I161"/>
  <c r="I147"/>
  <c r="I23"/>
  <c r="I94"/>
  <c r="I92"/>
  <c r="I33"/>
  <c r="I34"/>
  <c r="I27"/>
  <c r="I105"/>
  <c r="I52"/>
  <c r="I59"/>
  <c r="I134"/>
  <c r="I110"/>
  <c r="I64"/>
  <c r="I162"/>
  <c r="I156"/>
  <c r="I148"/>
  <c r="I143"/>
  <c r="I50"/>
  <c r="I139"/>
  <c r="I19"/>
  <c r="I57"/>
  <c r="I54"/>
  <c r="I43"/>
  <c r="I72"/>
  <c r="I109"/>
  <c r="I48"/>
  <c r="I28"/>
  <c r="I96"/>
  <c r="I136"/>
  <c r="I99"/>
  <c r="I53"/>
  <c r="I69"/>
  <c r="I113"/>
  <c r="I17"/>
  <c r="I114"/>
  <c r="I21"/>
  <c r="I61"/>
  <c r="I55"/>
  <c r="I42"/>
  <c r="I25"/>
  <c r="I107"/>
  <c r="I65"/>
  <c r="I98"/>
  <c r="F26" i="21"/>
  <c r="C13" i="25"/>
  <c r="F58" i="21"/>
  <c r="C35" i="25"/>
  <c r="I138" i="4"/>
  <c r="I114"/>
  <c r="I48"/>
  <c r="I87"/>
  <c r="I5"/>
  <c r="I76"/>
  <c r="I85"/>
  <c r="D5" i="21"/>
  <c r="C5" i="24"/>
  <c r="D21" i="21"/>
  <c r="C27" i="24"/>
  <c r="D37" i="21"/>
  <c r="C49" i="24"/>
  <c r="D53" i="21"/>
  <c r="C71" i="24"/>
  <c r="F10" i="21"/>
  <c r="C5" i="25"/>
  <c r="F42" i="21"/>
  <c r="C27" i="25"/>
  <c r="I167" i="4"/>
  <c r="I155"/>
  <c r="I151"/>
  <c r="I111"/>
  <c r="I46"/>
  <c r="I40"/>
  <c r="I105"/>
  <c r="I42"/>
  <c r="I73"/>
  <c r="I92"/>
  <c r="I139"/>
  <c r="I131"/>
  <c r="I117"/>
  <c r="I120"/>
  <c r="I51"/>
  <c r="I45"/>
  <c r="I68"/>
  <c r="I24"/>
  <c r="I84"/>
  <c r="H18" i="21"/>
  <c r="C5" i="26"/>
  <c r="J34" i="21"/>
  <c r="C5" i="27"/>
  <c r="H50" i="21"/>
  <c r="C13" i="26"/>
  <c r="I168" i="4"/>
  <c r="I152"/>
  <c r="I79"/>
  <c r="I8"/>
  <c r="I93"/>
  <c r="I108"/>
  <c r="I123"/>
  <c r="I125"/>
  <c r="I17"/>
  <c r="I144"/>
  <c r="I34"/>
  <c r="I10"/>
  <c r="I15"/>
  <c r="I142"/>
  <c r="I36"/>
  <c r="I47"/>
  <c r="I7"/>
  <c r="D13" i="21"/>
  <c r="C13" i="24"/>
  <c r="D29" i="21"/>
  <c r="C35" i="24"/>
  <c r="D45" i="21"/>
  <c r="C57" i="24"/>
  <c r="C35" i="26"/>
  <c r="C79" i="25"/>
  <c r="D61" i="21"/>
  <c r="C79" i="24"/>
  <c r="I119" i="4"/>
  <c r="I81"/>
  <c r="I27"/>
  <c r="I28"/>
  <c r="I9"/>
  <c r="I77"/>
  <c r="I112"/>
  <c r="I99"/>
  <c r="I78"/>
  <c r="I121"/>
  <c r="I90"/>
  <c r="I64"/>
  <c r="I59"/>
  <c r="I22"/>
  <c r="I96"/>
  <c r="I98"/>
  <c r="I31"/>
  <c r="I129"/>
  <c r="I49"/>
  <c r="I13"/>
  <c r="I35"/>
  <c r="I69"/>
  <c r="I6"/>
  <c r="I169" i="20"/>
  <c r="I155"/>
  <c r="I142"/>
  <c r="I125"/>
  <c r="I103"/>
  <c r="I44"/>
  <c r="I22"/>
  <c r="I35"/>
  <c r="I130"/>
  <c r="I171"/>
  <c r="I158"/>
  <c r="I146"/>
  <c r="I112"/>
  <c r="I71"/>
  <c r="I127"/>
  <c r="I39"/>
  <c r="I76"/>
  <c r="I93"/>
  <c r="I166"/>
  <c r="I152"/>
  <c r="I38"/>
  <c r="I121"/>
  <c r="I89"/>
  <c r="I135"/>
  <c r="I60"/>
  <c r="I2"/>
  <c r="I166" i="4"/>
  <c r="I153"/>
  <c r="I146"/>
  <c r="I118"/>
  <c r="I2"/>
  <c r="I83"/>
  <c r="I65"/>
  <c r="I97"/>
  <c r="I95"/>
  <c r="I170"/>
  <c r="I156"/>
  <c r="I134"/>
  <c r="I56"/>
  <c r="I11"/>
  <c r="I133"/>
  <c r="I58"/>
  <c r="I100"/>
  <c r="I136"/>
  <c r="I160"/>
  <c r="I103"/>
  <c r="I82"/>
  <c r="I62"/>
  <c r="I63"/>
  <c r="I74"/>
  <c r="I141"/>
  <c r="I70"/>
  <c r="C216" i="17"/>
  <c r="D216"/>
  <c r="E216"/>
  <c r="C217"/>
  <c r="D217"/>
  <c r="E217"/>
  <c r="C218"/>
  <c r="D218"/>
  <c r="E218"/>
  <c r="C219"/>
  <c r="D219"/>
  <c r="E219"/>
  <c r="E215"/>
  <c r="D215"/>
  <c r="C215"/>
  <c r="C208"/>
  <c r="D208"/>
  <c r="E208"/>
  <c r="C209"/>
  <c r="D209"/>
  <c r="E209"/>
  <c r="C210"/>
  <c r="D210"/>
  <c r="E210"/>
  <c r="C211"/>
  <c r="D211"/>
  <c r="E211"/>
  <c r="E207"/>
  <c r="D207"/>
  <c r="C207"/>
  <c r="C199"/>
  <c r="D199"/>
  <c r="E199"/>
  <c r="C200"/>
  <c r="D200"/>
  <c r="E200"/>
  <c r="C201"/>
  <c r="D201"/>
  <c r="E201"/>
  <c r="C202"/>
  <c r="D202"/>
  <c r="E202"/>
  <c r="E198"/>
  <c r="D198"/>
  <c r="C198"/>
  <c r="C191"/>
  <c r="D191"/>
  <c r="E191"/>
  <c r="C192"/>
  <c r="D192"/>
  <c r="E192"/>
  <c r="C193"/>
  <c r="D193"/>
  <c r="E193"/>
  <c r="C194"/>
  <c r="D194"/>
  <c r="E194"/>
  <c r="E190"/>
  <c r="D190"/>
  <c r="C190"/>
  <c r="C182"/>
  <c r="D182"/>
  <c r="E182"/>
  <c r="C183"/>
  <c r="D183"/>
  <c r="E183"/>
  <c r="C184"/>
  <c r="D184"/>
  <c r="E184"/>
  <c r="C185"/>
  <c r="D185"/>
  <c r="E185"/>
  <c r="E181"/>
  <c r="D181"/>
  <c r="C181"/>
  <c r="C174"/>
  <c r="D174"/>
  <c r="E174"/>
  <c r="C175"/>
  <c r="D175"/>
  <c r="E175"/>
  <c r="C176"/>
  <c r="D176"/>
  <c r="E176"/>
  <c r="C177"/>
  <c r="D177"/>
  <c r="E177"/>
  <c r="E173"/>
  <c r="D173"/>
  <c r="C173"/>
  <c r="C165"/>
  <c r="D165"/>
  <c r="E165"/>
  <c r="C166"/>
  <c r="D166"/>
  <c r="E166"/>
  <c r="C167"/>
  <c r="D167"/>
  <c r="E167"/>
  <c r="C168"/>
  <c r="D168"/>
  <c r="E168"/>
  <c r="E164"/>
  <c r="D164"/>
  <c r="C164"/>
  <c r="C157"/>
  <c r="D157"/>
  <c r="E157"/>
  <c r="C158"/>
  <c r="D158"/>
  <c r="E158"/>
  <c r="C159"/>
  <c r="D159"/>
  <c r="E159"/>
  <c r="C160"/>
  <c r="D160"/>
  <c r="E160"/>
  <c r="E156"/>
  <c r="D156"/>
  <c r="C156"/>
  <c r="C148"/>
  <c r="D148"/>
  <c r="E148"/>
  <c r="C149"/>
  <c r="D149"/>
  <c r="E149"/>
  <c r="C150"/>
  <c r="D150"/>
  <c r="E150"/>
  <c r="C151"/>
  <c r="D151"/>
  <c r="E151"/>
  <c r="E147"/>
  <c r="D147"/>
  <c r="C147"/>
  <c r="C140"/>
  <c r="D140"/>
  <c r="E140"/>
  <c r="C141"/>
  <c r="D141"/>
  <c r="E141"/>
  <c r="C142"/>
  <c r="D142"/>
  <c r="E142"/>
  <c r="C143"/>
  <c r="D143"/>
  <c r="E143"/>
  <c r="E139"/>
  <c r="D139"/>
  <c r="C139"/>
  <c r="C131"/>
  <c r="D131"/>
  <c r="E131"/>
  <c r="C132"/>
  <c r="D132"/>
  <c r="E132"/>
  <c r="C133"/>
  <c r="D133"/>
  <c r="E133"/>
  <c r="C134"/>
  <c r="D134"/>
  <c r="E134"/>
  <c r="E130"/>
  <c r="D130"/>
  <c r="C130"/>
  <c r="C123"/>
  <c r="D123"/>
  <c r="E123"/>
  <c r="C124"/>
  <c r="D124"/>
  <c r="E124"/>
  <c r="C125"/>
  <c r="D125"/>
  <c r="E125"/>
  <c r="C126"/>
  <c r="D126"/>
  <c r="E126"/>
  <c r="E122"/>
  <c r="D122"/>
  <c r="C122"/>
  <c r="C114"/>
  <c r="D114"/>
  <c r="E114"/>
  <c r="C115"/>
  <c r="D115"/>
  <c r="E115"/>
  <c r="C116"/>
  <c r="D116"/>
  <c r="E116"/>
  <c r="C117"/>
  <c r="D117"/>
  <c r="E117"/>
  <c r="E113"/>
  <c r="D113"/>
  <c r="C113"/>
  <c r="C106"/>
  <c r="D106"/>
  <c r="E106"/>
  <c r="C107"/>
  <c r="D107"/>
  <c r="E107"/>
  <c r="C108"/>
  <c r="D108"/>
  <c r="E108"/>
  <c r="C109"/>
  <c r="D109"/>
  <c r="E109"/>
  <c r="E105"/>
  <c r="D105"/>
  <c r="C105"/>
  <c r="C97"/>
  <c r="D97"/>
  <c r="E97"/>
  <c r="C98"/>
  <c r="D98"/>
  <c r="E98"/>
  <c r="C99"/>
  <c r="D99"/>
  <c r="E99"/>
  <c r="C100"/>
  <c r="D100"/>
  <c r="E100"/>
  <c r="E96"/>
  <c r="D96"/>
  <c r="C96"/>
  <c r="C89"/>
  <c r="D89"/>
  <c r="E89"/>
  <c r="C90"/>
  <c r="D90"/>
  <c r="E90"/>
  <c r="C91"/>
  <c r="D91"/>
  <c r="E91"/>
  <c r="C92"/>
  <c r="D92"/>
  <c r="E92"/>
  <c r="E88"/>
  <c r="D88"/>
  <c r="C88"/>
  <c r="C80"/>
  <c r="D80"/>
  <c r="E80"/>
  <c r="C81"/>
  <c r="D81"/>
  <c r="E81"/>
  <c r="C82"/>
  <c r="D82"/>
  <c r="E82"/>
  <c r="C83"/>
  <c r="D83"/>
  <c r="E83"/>
  <c r="E79"/>
  <c r="D79"/>
  <c r="C79"/>
  <c r="C72"/>
  <c r="D72"/>
  <c r="E72"/>
  <c r="C73"/>
  <c r="D73"/>
  <c r="E73"/>
  <c r="C74"/>
  <c r="D74"/>
  <c r="E74"/>
  <c r="D75"/>
  <c r="E71"/>
  <c r="D71"/>
  <c r="C71"/>
  <c r="C63"/>
  <c r="D63"/>
  <c r="E63"/>
  <c r="C64"/>
  <c r="D64"/>
  <c r="E64"/>
  <c r="C65"/>
  <c r="D65"/>
  <c r="E65"/>
  <c r="D66"/>
  <c r="E62"/>
  <c r="D62"/>
  <c r="C62"/>
  <c r="C55"/>
  <c r="D55"/>
  <c r="E55"/>
  <c r="C56"/>
  <c r="D56"/>
  <c r="E56"/>
  <c r="C57"/>
  <c r="D57"/>
  <c r="E57"/>
  <c r="C58"/>
  <c r="D58"/>
  <c r="E58"/>
  <c r="E54"/>
  <c r="D54"/>
  <c r="C54"/>
  <c r="C46"/>
  <c r="D46"/>
  <c r="E46"/>
  <c r="C47"/>
  <c r="D47"/>
  <c r="E47"/>
  <c r="C48"/>
  <c r="D48"/>
  <c r="E48"/>
  <c r="C49"/>
  <c r="D49"/>
  <c r="E49"/>
  <c r="E45"/>
  <c r="D45"/>
  <c r="C45"/>
  <c r="C38"/>
  <c r="D38"/>
  <c r="E38"/>
  <c r="C39"/>
  <c r="D39"/>
  <c r="E39"/>
  <c r="C40"/>
  <c r="D40"/>
  <c r="E40"/>
  <c r="C41"/>
  <c r="D41"/>
  <c r="E41"/>
  <c r="E37"/>
  <c r="D37"/>
  <c r="C37"/>
  <c r="C29"/>
  <c r="D29"/>
  <c r="E29"/>
  <c r="C30"/>
  <c r="D30"/>
  <c r="E30"/>
  <c r="C31"/>
  <c r="D31"/>
  <c r="E31"/>
  <c r="C32"/>
  <c r="D32"/>
  <c r="E32"/>
  <c r="E28"/>
  <c r="D28"/>
  <c r="C28"/>
  <c r="C21"/>
  <c r="D21"/>
  <c r="E21"/>
  <c r="C22"/>
  <c r="D22"/>
  <c r="E22"/>
  <c r="C23"/>
  <c r="D23"/>
  <c r="E23"/>
  <c r="C24"/>
  <c r="D24"/>
  <c r="E24"/>
  <c r="E20"/>
  <c r="D20"/>
  <c r="C20"/>
  <c r="C12"/>
  <c r="D12"/>
  <c r="E12"/>
  <c r="C13"/>
  <c r="D13"/>
  <c r="E13"/>
  <c r="C14"/>
  <c r="D14"/>
  <c r="E14"/>
  <c r="C15"/>
  <c r="D15"/>
  <c r="E15"/>
  <c r="E11"/>
  <c r="D11"/>
  <c r="C11"/>
  <c r="R42" i="21" l="1"/>
  <c r="A2" i="20"/>
  <c r="A101"/>
  <c r="A71"/>
  <c r="A155"/>
  <c r="A42"/>
  <c r="A28"/>
  <c r="A156"/>
  <c r="A94"/>
  <c r="A62"/>
  <c r="A91"/>
  <c r="A14"/>
  <c r="A8"/>
  <c r="A46"/>
  <c r="A140"/>
  <c r="A26"/>
  <c r="A90"/>
  <c r="A117"/>
  <c r="A60"/>
  <c r="A38"/>
  <c r="A76"/>
  <c r="A112"/>
  <c r="A130"/>
  <c r="A103"/>
  <c r="A169"/>
  <c r="A65"/>
  <c r="A55"/>
  <c r="A17"/>
  <c r="A99"/>
  <c r="A48"/>
  <c r="A54"/>
  <c r="A50"/>
  <c r="A162"/>
  <c r="A59"/>
  <c r="A34"/>
  <c r="A23"/>
  <c r="A95"/>
  <c r="A100"/>
  <c r="A151"/>
  <c r="A123"/>
  <c r="A20"/>
  <c r="A66"/>
  <c r="A58"/>
  <c r="A108"/>
  <c r="A41"/>
  <c r="A56"/>
  <c r="A104"/>
  <c r="A82"/>
  <c r="A118"/>
  <c r="A87"/>
  <c r="A80"/>
  <c r="A84"/>
  <c r="A144"/>
  <c r="A138"/>
  <c r="A70"/>
  <c r="A115"/>
  <c r="A12"/>
  <c r="A141"/>
  <c r="A88"/>
  <c r="A128"/>
  <c r="A93"/>
  <c r="A171"/>
  <c r="A98"/>
  <c r="A53"/>
  <c r="A139"/>
  <c r="A27"/>
  <c r="A7"/>
  <c r="A102"/>
  <c r="A11"/>
  <c r="A32"/>
  <c r="A3"/>
  <c r="A170"/>
  <c r="A13"/>
  <c r="A85"/>
  <c r="A36"/>
  <c r="A135"/>
  <c r="A152"/>
  <c r="A39"/>
  <c r="A146"/>
  <c r="A35"/>
  <c r="A125"/>
  <c r="A107"/>
  <c r="A61"/>
  <c r="A113"/>
  <c r="A136"/>
  <c r="A109"/>
  <c r="A57"/>
  <c r="A143"/>
  <c r="A64"/>
  <c r="A52"/>
  <c r="A33"/>
  <c r="A147"/>
  <c r="A78"/>
  <c r="A133"/>
  <c r="A160"/>
  <c r="A122"/>
  <c r="A68"/>
  <c r="A168"/>
  <c r="A47"/>
  <c r="A40"/>
  <c r="A63"/>
  <c r="A4"/>
  <c r="A97"/>
  <c r="A16"/>
  <c r="A153"/>
  <c r="A124"/>
  <c r="A131"/>
  <c r="A29"/>
  <c r="A149"/>
  <c r="A6"/>
  <c r="A49"/>
  <c r="A45"/>
  <c r="A30"/>
  <c r="A145"/>
  <c r="A67"/>
  <c r="A73"/>
  <c r="A159"/>
  <c r="A121"/>
  <c r="A44"/>
  <c r="A114"/>
  <c r="A43"/>
  <c r="A134"/>
  <c r="A165"/>
  <c r="A31"/>
  <c r="A167"/>
  <c r="A24"/>
  <c r="A137"/>
  <c r="A81"/>
  <c r="A37"/>
  <c r="A89"/>
  <c r="A166"/>
  <c r="A127"/>
  <c r="A158"/>
  <c r="A22"/>
  <c r="A142"/>
  <c r="A25"/>
  <c r="A21"/>
  <c r="A69"/>
  <c r="A96"/>
  <c r="A72"/>
  <c r="A19"/>
  <c r="A148"/>
  <c r="A110"/>
  <c r="A105"/>
  <c r="A92"/>
  <c r="A161"/>
  <c r="A51"/>
  <c r="A111"/>
  <c r="A164"/>
  <c r="A79"/>
  <c r="A116"/>
  <c r="A83"/>
  <c r="A106"/>
  <c r="A86"/>
  <c r="A77"/>
  <c r="A18"/>
  <c r="A15"/>
  <c r="A120"/>
  <c r="A154"/>
  <c r="A74"/>
  <c r="A132"/>
  <c r="A119"/>
  <c r="A157"/>
  <c r="A9"/>
  <c r="A129"/>
  <c r="A10"/>
  <c r="A126"/>
  <c r="A75"/>
  <c r="A5"/>
  <c r="A150"/>
  <c r="A163"/>
  <c r="A164" i="4"/>
  <c r="A13"/>
  <c r="A112"/>
  <c r="A76"/>
  <c r="A74"/>
  <c r="A50"/>
  <c r="A143"/>
  <c r="A55"/>
  <c r="A26"/>
  <c r="A134"/>
  <c r="A155"/>
  <c r="A171"/>
  <c r="A129"/>
  <c r="A9"/>
  <c r="A24"/>
  <c r="A128"/>
  <c r="A3"/>
  <c r="A10"/>
  <c r="A114"/>
  <c r="A148"/>
  <c r="A43"/>
  <c r="A57"/>
  <c r="A66"/>
  <c r="A93"/>
  <c r="A84"/>
  <c r="A136"/>
  <c r="A101"/>
  <c r="A63"/>
  <c r="A98"/>
  <c r="A27"/>
  <c r="A38"/>
  <c r="A45"/>
  <c r="A91"/>
  <c r="A118"/>
  <c r="A145"/>
  <c r="A52"/>
  <c r="A44"/>
  <c r="A159"/>
  <c r="A25"/>
  <c r="A16"/>
  <c r="A81"/>
  <c r="A14"/>
  <c r="A106"/>
  <c r="A142"/>
  <c r="A34"/>
  <c r="A146"/>
  <c r="A153"/>
  <c r="A22"/>
  <c r="A102"/>
  <c r="A21"/>
  <c r="A149"/>
  <c r="A89"/>
  <c r="A7"/>
  <c r="A156"/>
  <c r="A75"/>
  <c r="A59"/>
  <c r="A70"/>
  <c r="A65"/>
  <c r="A51"/>
  <c r="A2"/>
  <c r="A135"/>
  <c r="A18"/>
  <c r="A147"/>
  <c r="A39"/>
  <c r="A163"/>
  <c r="A12"/>
  <c r="A37"/>
  <c r="A124"/>
  <c r="A32"/>
  <c r="A116"/>
  <c r="A15"/>
  <c r="A144"/>
  <c r="A105"/>
  <c r="A157"/>
  <c r="A119"/>
  <c r="A60"/>
  <c r="A126"/>
  <c r="A162"/>
  <c r="A33"/>
  <c r="A139"/>
  <c r="A109"/>
  <c r="A47"/>
  <c r="A79"/>
  <c r="A131"/>
  <c r="A6"/>
  <c r="A121"/>
  <c r="A85"/>
  <c r="A86"/>
  <c r="A133"/>
  <c r="A62"/>
  <c r="A56"/>
  <c r="A130"/>
  <c r="A71"/>
  <c r="A151"/>
  <c r="A167"/>
  <c r="A61"/>
  <c r="A95"/>
  <c r="A140"/>
  <c r="A68"/>
  <c r="A120"/>
  <c r="A53"/>
  <c r="A48"/>
  <c r="A111"/>
  <c r="A169"/>
  <c r="A97"/>
  <c r="A29"/>
  <c r="A108"/>
  <c r="A166"/>
  <c r="A168"/>
  <c r="A160"/>
  <c r="A23"/>
  <c r="A90"/>
  <c r="A58"/>
  <c r="A11"/>
  <c r="A17"/>
  <c r="A150"/>
  <c r="A5"/>
  <c r="A49"/>
  <c r="A82"/>
  <c r="A107"/>
  <c r="A30"/>
  <c r="A40"/>
  <c r="A122"/>
  <c r="A161"/>
  <c r="A35"/>
  <c r="A99"/>
  <c r="A137"/>
  <c r="A19"/>
  <c r="A127"/>
  <c r="A4"/>
  <c r="A73"/>
  <c r="A125"/>
  <c r="A8"/>
  <c r="A154"/>
  <c r="A170"/>
  <c r="A87"/>
  <c r="A110"/>
  <c r="A77"/>
  <c r="A83"/>
  <c r="A67"/>
  <c r="A20"/>
  <c r="A36"/>
  <c r="A69"/>
  <c r="A115"/>
  <c r="A64"/>
  <c r="A42"/>
  <c r="A46"/>
  <c r="A113"/>
  <c r="A165"/>
  <c r="A31"/>
  <c r="A28"/>
  <c r="A141"/>
  <c r="A80"/>
  <c r="A88"/>
  <c r="A41"/>
  <c r="A94"/>
  <c r="A123"/>
  <c r="A138"/>
  <c r="A158"/>
  <c r="A78"/>
  <c r="A72"/>
  <c r="A152"/>
  <c r="A96"/>
  <c r="A117"/>
  <c r="A103"/>
  <c r="A132"/>
  <c r="A92"/>
  <c r="A100"/>
  <c r="A54"/>
  <c r="A104"/>
  <c r="A3" i="19"/>
  <c r="C18" i="1" l="1"/>
  <c r="G18"/>
  <c r="K6" i="17"/>
  <c r="P8" s="1"/>
  <c r="T167" i="3"/>
  <c r="J167"/>
  <c r="T166"/>
  <c r="J166"/>
  <c r="T165"/>
  <c r="J165"/>
  <c r="T164"/>
  <c r="J164"/>
  <c r="T163"/>
  <c r="J163"/>
  <c r="T162"/>
  <c r="J162"/>
  <c r="T161"/>
  <c r="J161"/>
  <c r="T160"/>
  <c r="J160"/>
  <c r="T159"/>
  <c r="J159"/>
  <c r="T158"/>
  <c r="J158"/>
  <c r="T157"/>
  <c r="J157"/>
  <c r="T156"/>
  <c r="J156"/>
  <c r="T155"/>
  <c r="J155"/>
  <c r="T154"/>
  <c r="J154"/>
  <c r="T153"/>
  <c r="J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72"/>
  <c r="J172"/>
  <c r="T171"/>
  <c r="J171"/>
  <c r="T170"/>
  <c r="J170"/>
  <c r="T169"/>
  <c r="J169"/>
  <c r="T168"/>
  <c r="J168"/>
  <c r="T11"/>
  <c r="T12"/>
  <c r="T10"/>
  <c r="T9"/>
  <c r="T8"/>
  <c r="C22" i="1" l="1"/>
  <c r="H18"/>
  <c r="Q8" i="17" s="1"/>
  <c r="A6"/>
  <c r="F8" s="1"/>
  <c r="C19" i="1"/>
  <c r="D19" s="1"/>
  <c r="D18"/>
  <c r="G19"/>
  <c r="K6" i="3"/>
  <c r="T7"/>
  <c r="T6"/>
  <c r="T5"/>
  <c r="T4"/>
  <c r="T3"/>
  <c r="K14" i="17"/>
  <c r="P16" s="1"/>
  <c r="G8" l="1"/>
  <c r="K23"/>
  <c r="P25" s="1"/>
  <c r="Q25" s="1"/>
  <c r="D26" i="19"/>
  <c r="E26" s="1"/>
  <c r="D38"/>
  <c r="E38" s="1"/>
  <c r="D98"/>
  <c r="E98" s="1"/>
  <c r="D14"/>
  <c r="E14" s="1"/>
  <c r="D104"/>
  <c r="E104" s="1"/>
  <c r="D22" i="1"/>
  <c r="C23"/>
  <c r="K11" i="3"/>
  <c r="C20" i="1"/>
  <c r="D20" s="1"/>
  <c r="G20"/>
  <c r="H20" s="1"/>
  <c r="H19"/>
  <c r="R8" i="17" s="1"/>
  <c r="S8" s="1"/>
  <c r="D14" i="1"/>
  <c r="E14" s="1"/>
  <c r="R25" i="17" l="1"/>
  <c r="S25" s="1"/>
  <c r="Q16"/>
  <c r="R16" s="1"/>
  <c r="S16" s="1"/>
  <c r="F38" i="19"/>
  <c r="G38" s="1"/>
  <c r="F98"/>
  <c r="G98" s="1"/>
  <c r="K31" i="17"/>
  <c r="P33" s="1"/>
  <c r="Q33" s="1"/>
  <c r="R33" s="1"/>
  <c r="S33" s="1"/>
  <c r="K16" i="3"/>
  <c r="D99" i="19"/>
  <c r="E99" s="1"/>
  <c r="F99" s="1"/>
  <c r="G99" s="1"/>
  <c r="D15"/>
  <c r="E15" s="1"/>
  <c r="F15" s="1"/>
  <c r="G15" s="1"/>
  <c r="D105"/>
  <c r="E105" s="1"/>
  <c r="F105" s="1"/>
  <c r="G105" s="1"/>
  <c r="D39"/>
  <c r="E39" s="1"/>
  <c r="F39" s="1"/>
  <c r="G39" s="1"/>
  <c r="D27"/>
  <c r="E27" s="1"/>
  <c r="F27" s="1"/>
  <c r="G27" s="1"/>
  <c r="F104"/>
  <c r="G104" s="1"/>
  <c r="F14"/>
  <c r="G14" s="1"/>
  <c r="F26"/>
  <c r="G26" s="1"/>
  <c r="A14" i="17"/>
  <c r="F16" s="1"/>
  <c r="D23" i="1"/>
  <c r="C24"/>
  <c r="D24" s="1"/>
  <c r="I11"/>
  <c r="I12"/>
  <c r="E15"/>
  <c r="A3" i="2"/>
  <c r="E12" i="1"/>
  <c r="E11"/>
  <c r="K40" i="17" l="1"/>
  <c r="P42" s="1"/>
  <c r="Q42" s="1"/>
  <c r="R42" s="1"/>
  <c r="S42" s="1"/>
  <c r="K21" i="3"/>
  <c r="D106" i="19"/>
  <c r="E106" s="1"/>
  <c r="F106" s="1"/>
  <c r="G106" s="1"/>
  <c r="D100"/>
  <c r="E100" s="1"/>
  <c r="F100" s="1"/>
  <c r="G100" s="1"/>
  <c r="D28"/>
  <c r="E28" s="1"/>
  <c r="F28" s="1"/>
  <c r="G28" s="1"/>
  <c r="D40"/>
  <c r="E40" s="1"/>
  <c r="F40" s="1"/>
  <c r="G40" s="1"/>
  <c r="D86"/>
  <c r="E86" s="1"/>
  <c r="F86" s="1"/>
  <c r="G86" s="1"/>
  <c r="D61" i="2"/>
  <c r="E61" s="1"/>
  <c r="F61" s="1"/>
  <c r="G61" s="1"/>
  <c r="D91"/>
  <c r="E91" s="1"/>
  <c r="F91" s="1"/>
  <c r="G91" s="1"/>
  <c r="D127"/>
  <c r="E127" s="1"/>
  <c r="F127" s="1"/>
  <c r="G127" s="1"/>
  <c r="D85"/>
  <c r="E85" s="1"/>
  <c r="F85" s="1"/>
  <c r="G85" s="1"/>
  <c r="D103"/>
  <c r="E103" s="1"/>
  <c r="F103" s="1"/>
  <c r="G103" s="1"/>
  <c r="H8" i="17"/>
  <c r="I8" s="1"/>
  <c r="G16"/>
  <c r="H16" s="1"/>
  <c r="I16" s="1"/>
  <c r="A23"/>
  <c r="F25" s="1"/>
  <c r="G25" s="1"/>
  <c r="H25" s="1"/>
  <c r="I25" s="1"/>
  <c r="I15" i="1"/>
  <c r="I14"/>
  <c r="K48" i="17" l="1"/>
  <c r="P50" s="1"/>
  <c r="Q50" s="1"/>
  <c r="R50" s="1"/>
  <c r="S50" s="1"/>
  <c r="K26" i="3"/>
  <c r="D101" i="19"/>
  <c r="E101" s="1"/>
  <c r="F101" s="1"/>
  <c r="G101" s="1"/>
  <c r="D29"/>
  <c r="E29" s="1"/>
  <c r="F29" s="1"/>
  <c r="G29" s="1"/>
  <c r="D41"/>
  <c r="E41" s="1"/>
  <c r="F41" s="1"/>
  <c r="G41" s="1"/>
  <c r="D87"/>
  <c r="E87" s="1"/>
  <c r="F87" s="1"/>
  <c r="G87" s="1"/>
  <c r="D107"/>
  <c r="E107" s="1"/>
  <c r="F107" s="1"/>
  <c r="G107" s="1"/>
  <c r="D39" i="2"/>
  <c r="E39" s="1"/>
  <c r="F39" s="1"/>
  <c r="G39" s="1"/>
  <c r="D105"/>
  <c r="E105" s="1"/>
  <c r="F105" s="1"/>
  <c r="G105" s="1"/>
  <c r="D109"/>
  <c r="E109" s="1"/>
  <c r="F109" s="1"/>
  <c r="G109" s="1"/>
  <c r="D87"/>
  <c r="E87" s="1"/>
  <c r="F87" s="1"/>
  <c r="G87" s="1"/>
  <c r="D93"/>
  <c r="E93" s="1"/>
  <c r="F93" s="1"/>
  <c r="G93" s="1"/>
  <c r="D128"/>
  <c r="E128" s="1"/>
  <c r="F128" s="1"/>
  <c r="G128" s="1"/>
  <c r="D86"/>
  <c r="E86" s="1"/>
  <c r="F86" s="1"/>
  <c r="G86" s="1"/>
  <c r="D92"/>
  <c r="E92" s="1"/>
  <c r="F92" s="1"/>
  <c r="G92" s="1"/>
  <c r="D104"/>
  <c r="E104" s="1"/>
  <c r="F104" s="1"/>
  <c r="G104" s="1"/>
  <c r="D38"/>
  <c r="E38" s="1"/>
  <c r="F38" s="1"/>
  <c r="G38" s="1"/>
  <c r="A31" i="17"/>
  <c r="F33" s="1"/>
  <c r="G33" s="1"/>
  <c r="H33" s="1"/>
  <c r="I33" s="1"/>
  <c r="K57" l="1"/>
  <c r="P59" s="1"/>
  <c r="Q59" s="1"/>
  <c r="R59" s="1"/>
  <c r="S59" s="1"/>
  <c r="K31" i="3"/>
  <c r="D80" i="19"/>
  <c r="E80" s="1"/>
  <c r="F80" s="1"/>
  <c r="G80" s="1"/>
  <c r="D92"/>
  <c r="E92" s="1"/>
  <c r="F92" s="1"/>
  <c r="G92" s="1"/>
  <c r="D88"/>
  <c r="E88" s="1"/>
  <c r="F88" s="1"/>
  <c r="G88" s="1"/>
  <c r="D102"/>
  <c r="E102" s="1"/>
  <c r="F102" s="1"/>
  <c r="G102" s="1"/>
  <c r="D42"/>
  <c r="E42" s="1"/>
  <c r="F42" s="1"/>
  <c r="G42" s="1"/>
  <c r="D40" i="2"/>
  <c r="E40" s="1"/>
  <c r="F40" s="1"/>
  <c r="G40" s="1"/>
  <c r="D94"/>
  <c r="E94" s="1"/>
  <c r="F94" s="1"/>
  <c r="G94" s="1"/>
  <c r="D110"/>
  <c r="E110" s="1"/>
  <c r="F110" s="1"/>
  <c r="G110" s="1"/>
  <c r="D106"/>
  <c r="E106" s="1"/>
  <c r="F106" s="1"/>
  <c r="G106" s="1"/>
  <c r="D88"/>
  <c r="E88" s="1"/>
  <c r="F88" s="1"/>
  <c r="G88" s="1"/>
  <c r="A40" i="17"/>
  <c r="F42" s="1"/>
  <c r="G42" s="1"/>
  <c r="H42" s="1"/>
  <c r="I42" s="1"/>
  <c r="K65" l="1"/>
  <c r="P67" s="1"/>
  <c r="Q67" s="1"/>
  <c r="R67" s="1"/>
  <c r="S67" s="1"/>
  <c r="K36" i="3"/>
  <c r="D89" i="19"/>
  <c r="E89" s="1"/>
  <c r="F89" s="1"/>
  <c r="G89" s="1"/>
  <c r="D103"/>
  <c r="E103" s="1"/>
  <c r="F103" s="1"/>
  <c r="G103" s="1"/>
  <c r="D43"/>
  <c r="E43" s="1"/>
  <c r="F43" s="1"/>
  <c r="G43" s="1"/>
  <c r="D81"/>
  <c r="E81" s="1"/>
  <c r="F81" s="1"/>
  <c r="G81" s="1"/>
  <c r="D93"/>
  <c r="E93" s="1"/>
  <c r="F93" s="1"/>
  <c r="G93" s="1"/>
  <c r="D41" i="2"/>
  <c r="E41" s="1"/>
  <c r="F41" s="1"/>
  <c r="G41" s="1"/>
  <c r="D107"/>
  <c r="E107" s="1"/>
  <c r="F107" s="1"/>
  <c r="G107" s="1"/>
  <c r="D14"/>
  <c r="E14" s="1"/>
  <c r="F14" s="1"/>
  <c r="G14" s="1"/>
  <c r="D111"/>
  <c r="E111" s="1"/>
  <c r="F111" s="1"/>
  <c r="G111" s="1"/>
  <c r="D95"/>
  <c r="E95" s="1"/>
  <c r="F95" s="1"/>
  <c r="G95" s="1"/>
  <c r="A48" i="17"/>
  <c r="F50" s="1"/>
  <c r="G50" s="1"/>
  <c r="H50" s="1"/>
  <c r="I50" s="1"/>
  <c r="K74" l="1"/>
  <c r="P76" s="1"/>
  <c r="Q76" s="1"/>
  <c r="R76" s="1"/>
  <c r="S76" s="1"/>
  <c r="K41" i="3"/>
  <c r="D68" i="19"/>
  <c r="E68" s="1"/>
  <c r="F68" s="1"/>
  <c r="G68" s="1"/>
  <c r="D82"/>
  <c r="E82" s="1"/>
  <c r="F82" s="1"/>
  <c r="G82" s="1"/>
  <c r="D90"/>
  <c r="E90" s="1"/>
  <c r="F90" s="1"/>
  <c r="G90" s="1"/>
  <c r="D94"/>
  <c r="E94" s="1"/>
  <c r="F94" s="1"/>
  <c r="G94" s="1"/>
  <c r="D116"/>
  <c r="E116" s="1"/>
  <c r="F116" s="1"/>
  <c r="G116" s="1"/>
  <c r="D62" i="2"/>
  <c r="E62" s="1"/>
  <c r="F62" s="1"/>
  <c r="G62" s="1"/>
  <c r="D112"/>
  <c r="E112" s="1"/>
  <c r="F112" s="1"/>
  <c r="G112" s="1"/>
  <c r="D96"/>
  <c r="E96" s="1"/>
  <c r="F96" s="1"/>
  <c r="G96" s="1"/>
  <c r="D108"/>
  <c r="E108" s="1"/>
  <c r="F108" s="1"/>
  <c r="G108" s="1"/>
  <c r="D15"/>
  <c r="E15" s="1"/>
  <c r="F15" s="1"/>
  <c r="G15" s="1"/>
  <c r="A57" i="17"/>
  <c r="F59" s="1"/>
  <c r="G59" s="1"/>
  <c r="H59" s="1"/>
  <c r="I59" s="1"/>
  <c r="K82" l="1"/>
  <c r="P84" s="1"/>
  <c r="Q84" s="1"/>
  <c r="R84" s="1"/>
  <c r="S84" s="1"/>
  <c r="K46" i="3"/>
  <c r="D141" i="19"/>
  <c r="E141" s="1"/>
  <c r="F141" s="1"/>
  <c r="G141" s="1"/>
  <c r="D83"/>
  <c r="E83" s="1"/>
  <c r="F83" s="1"/>
  <c r="G83" s="1"/>
  <c r="D69"/>
  <c r="E69" s="1"/>
  <c r="F69" s="1"/>
  <c r="G69" s="1"/>
  <c r="D91"/>
  <c r="E91" s="1"/>
  <c r="F91" s="1"/>
  <c r="G91" s="1"/>
  <c r="D117"/>
  <c r="E117" s="1"/>
  <c r="F117" s="1"/>
  <c r="G117" s="1"/>
  <c r="D63" i="2"/>
  <c r="E63" s="1"/>
  <c r="F63" s="1"/>
  <c r="G63" s="1"/>
  <c r="D113"/>
  <c r="E113" s="1"/>
  <c r="F113" s="1"/>
  <c r="G113" s="1"/>
  <c r="D129"/>
  <c r="E129" s="1"/>
  <c r="F129" s="1"/>
  <c r="G129" s="1"/>
  <c r="D16"/>
  <c r="E16" s="1"/>
  <c r="F16" s="1"/>
  <c r="G16" s="1"/>
  <c r="D42"/>
  <c r="E42" s="1"/>
  <c r="F42" s="1"/>
  <c r="G42" s="1"/>
  <c r="A65" i="17"/>
  <c r="F67" s="1"/>
  <c r="G67" s="1"/>
  <c r="H67" s="1"/>
  <c r="I67" s="1"/>
  <c r="K91" l="1"/>
  <c r="P93" s="1"/>
  <c r="Q93" s="1"/>
  <c r="R93" s="1"/>
  <c r="S93" s="1"/>
  <c r="K51" i="3"/>
  <c r="D62" i="19"/>
  <c r="E62" s="1"/>
  <c r="F62" s="1"/>
  <c r="G62" s="1"/>
  <c r="D95"/>
  <c r="E95" s="1"/>
  <c r="F95" s="1"/>
  <c r="G95" s="1"/>
  <c r="D118"/>
  <c r="E118" s="1"/>
  <c r="F118" s="1"/>
  <c r="G118" s="1"/>
  <c r="D84"/>
  <c r="E84" s="1"/>
  <c r="F84" s="1"/>
  <c r="G84" s="1"/>
  <c r="D70"/>
  <c r="E70" s="1"/>
  <c r="F70" s="1"/>
  <c r="G70" s="1"/>
  <c r="D17" i="2"/>
  <c r="E17" s="1"/>
  <c r="F17" s="1"/>
  <c r="G17" s="1"/>
  <c r="D130"/>
  <c r="E130" s="1"/>
  <c r="F130" s="1"/>
  <c r="G130" s="1"/>
  <c r="D64"/>
  <c r="E64" s="1"/>
  <c r="F64" s="1"/>
  <c r="G64" s="1"/>
  <c r="D145"/>
  <c r="E145" s="1"/>
  <c r="F145" s="1"/>
  <c r="G145" s="1"/>
  <c r="D114"/>
  <c r="E114" s="1"/>
  <c r="F114" s="1"/>
  <c r="G114" s="1"/>
  <c r="A74" i="17"/>
  <c r="F76" s="1"/>
  <c r="G76" s="1"/>
  <c r="H76" s="1"/>
  <c r="I76" s="1"/>
  <c r="K99" l="1"/>
  <c r="P101" s="1"/>
  <c r="Q101" s="1"/>
  <c r="R101" s="1"/>
  <c r="S101" s="1"/>
  <c r="K56" i="3"/>
  <c r="D119" i="19"/>
  <c r="E119" s="1"/>
  <c r="F119" s="1"/>
  <c r="G119" s="1"/>
  <c r="D85"/>
  <c r="E85" s="1"/>
  <c r="F85" s="1"/>
  <c r="G85" s="1"/>
  <c r="D142"/>
  <c r="E142" s="1"/>
  <c r="F142" s="1"/>
  <c r="G142" s="1"/>
  <c r="D63"/>
  <c r="E63" s="1"/>
  <c r="F63" s="1"/>
  <c r="G63" s="1"/>
  <c r="D71"/>
  <c r="E71" s="1"/>
  <c r="F71" s="1"/>
  <c r="G71" s="1"/>
  <c r="D65" i="2"/>
  <c r="E65" s="1"/>
  <c r="F65" s="1"/>
  <c r="G65" s="1"/>
  <c r="D43"/>
  <c r="E43" s="1"/>
  <c r="F43" s="1"/>
  <c r="G43" s="1"/>
  <c r="D131"/>
  <c r="E131" s="1"/>
  <c r="F131" s="1"/>
  <c r="G131" s="1"/>
  <c r="D18"/>
  <c r="E18" s="1"/>
  <c r="F18" s="1"/>
  <c r="G18" s="1"/>
  <c r="D89"/>
  <c r="E89" s="1"/>
  <c r="F89" s="1"/>
  <c r="G89" s="1"/>
  <c r="A82" i="17"/>
  <c r="F84" s="1"/>
  <c r="G84" s="1"/>
  <c r="H84" s="1"/>
  <c r="I84" s="1"/>
  <c r="K108" l="1"/>
  <c r="P110" s="1"/>
  <c r="Q110" s="1"/>
  <c r="R110" s="1"/>
  <c r="S110" s="1"/>
  <c r="K61" i="3"/>
  <c r="D64" i="19"/>
  <c r="E64" s="1"/>
  <c r="F64" s="1"/>
  <c r="G64" s="1"/>
  <c r="D72"/>
  <c r="E72" s="1"/>
  <c r="F72" s="1"/>
  <c r="G72" s="1"/>
  <c r="D120"/>
  <c r="E120" s="1"/>
  <c r="F120" s="1"/>
  <c r="G120" s="1"/>
  <c r="D96"/>
  <c r="E96" s="1"/>
  <c r="F96" s="1"/>
  <c r="G96" s="1"/>
  <c r="D16"/>
  <c r="E16" s="1"/>
  <c r="F16" s="1"/>
  <c r="G16" s="1"/>
  <c r="D19" i="2"/>
  <c r="E19" s="1"/>
  <c r="F19" s="1"/>
  <c r="G19" s="1"/>
  <c r="D146"/>
  <c r="E146" s="1"/>
  <c r="F146" s="1"/>
  <c r="G146" s="1"/>
  <c r="D132"/>
  <c r="E132" s="1"/>
  <c r="F132" s="1"/>
  <c r="G132" s="1"/>
  <c r="D90"/>
  <c r="E90" s="1"/>
  <c r="F90" s="1"/>
  <c r="G90" s="1"/>
  <c r="D66"/>
  <c r="E66" s="1"/>
  <c r="F66" s="1"/>
  <c r="G66" s="1"/>
  <c r="A91" i="17"/>
  <c r="F93" s="1"/>
  <c r="G93" s="1"/>
  <c r="H93" s="1"/>
  <c r="I93" s="1"/>
  <c r="K116" l="1"/>
  <c r="P118" s="1"/>
  <c r="Q118" s="1"/>
  <c r="R118" s="1"/>
  <c r="S118" s="1"/>
  <c r="K66" i="3"/>
  <c r="D140" i="19"/>
  <c r="E140" s="1"/>
  <c r="F140" s="1"/>
  <c r="G140" s="1"/>
  <c r="D121"/>
  <c r="E121" s="1"/>
  <c r="F121" s="1"/>
  <c r="G121" s="1"/>
  <c r="D73"/>
  <c r="E73" s="1"/>
  <c r="F73" s="1"/>
  <c r="G73" s="1"/>
  <c r="D17"/>
  <c r="E17" s="1"/>
  <c r="F17" s="1"/>
  <c r="G17" s="1"/>
  <c r="D65"/>
  <c r="E65" s="1"/>
  <c r="F65" s="1"/>
  <c r="G65" s="1"/>
  <c r="D74" i="2"/>
  <c r="E74" s="1"/>
  <c r="F74" s="1"/>
  <c r="G74" s="1"/>
  <c r="D50"/>
  <c r="E50" s="1"/>
  <c r="F50" s="1"/>
  <c r="G50" s="1"/>
  <c r="D115"/>
  <c r="E115" s="1"/>
  <c r="F115" s="1"/>
  <c r="G115" s="1"/>
  <c r="D133"/>
  <c r="E133" s="1"/>
  <c r="F133" s="1"/>
  <c r="G133" s="1"/>
  <c r="D27"/>
  <c r="E27" s="1"/>
  <c r="F27" s="1"/>
  <c r="G27" s="1"/>
  <c r="A99" i="17"/>
  <c r="F101" s="1"/>
  <c r="G101" s="1"/>
  <c r="H101" s="1"/>
  <c r="I101" s="1"/>
  <c r="K125" l="1"/>
  <c r="P127" s="1"/>
  <c r="Q127" s="1"/>
  <c r="R127" s="1"/>
  <c r="S127" s="1"/>
  <c r="K71" i="3"/>
  <c r="D108" i="19"/>
  <c r="E108" s="1"/>
  <c r="F108" s="1"/>
  <c r="G108" s="1"/>
  <c r="D97"/>
  <c r="E97" s="1"/>
  <c r="F97" s="1"/>
  <c r="G97" s="1"/>
  <c r="D66"/>
  <c r="E66" s="1"/>
  <c r="F66" s="1"/>
  <c r="G66" s="1"/>
  <c r="D18"/>
  <c r="E18" s="1"/>
  <c r="F18" s="1"/>
  <c r="G18" s="1"/>
  <c r="D30"/>
  <c r="E30" s="1"/>
  <c r="F30" s="1"/>
  <c r="G30" s="1"/>
  <c r="D75" i="2"/>
  <c r="E75" s="1"/>
  <c r="F75" s="1"/>
  <c r="G75" s="1"/>
  <c r="D121"/>
  <c r="E121" s="1"/>
  <c r="F121" s="1"/>
  <c r="G121" s="1"/>
  <c r="D28"/>
  <c r="E28" s="1"/>
  <c r="F28" s="1"/>
  <c r="G28" s="1"/>
  <c r="D116"/>
  <c r="E116" s="1"/>
  <c r="F116" s="1"/>
  <c r="G116" s="1"/>
  <c r="D134"/>
  <c r="E134" s="1"/>
  <c r="F134" s="1"/>
  <c r="G134" s="1"/>
  <c r="A108" i="17"/>
  <c r="F110" s="1"/>
  <c r="G110" s="1"/>
  <c r="H110" s="1"/>
  <c r="I110" s="1"/>
  <c r="K133" l="1"/>
  <c r="P135" s="1"/>
  <c r="Q135" s="1"/>
  <c r="R135" s="1"/>
  <c r="S135" s="1"/>
  <c r="K76" i="3"/>
  <c r="D67" i="19"/>
  <c r="E67" s="1"/>
  <c r="F67" s="1"/>
  <c r="G67" s="1"/>
  <c r="D19"/>
  <c r="E19" s="1"/>
  <c r="F19" s="1"/>
  <c r="G19" s="1"/>
  <c r="D143"/>
  <c r="E143" s="1"/>
  <c r="F143" s="1"/>
  <c r="G143" s="1"/>
  <c r="D31"/>
  <c r="E31" s="1"/>
  <c r="F31" s="1"/>
  <c r="G31" s="1"/>
  <c r="D109"/>
  <c r="E109" s="1"/>
  <c r="F109" s="1"/>
  <c r="G109" s="1"/>
  <c r="D97" i="2"/>
  <c r="E97" s="1"/>
  <c r="F97" s="1"/>
  <c r="G97" s="1"/>
  <c r="D67"/>
  <c r="E67" s="1"/>
  <c r="F67" s="1"/>
  <c r="G67" s="1"/>
  <c r="D117"/>
  <c r="E117" s="1"/>
  <c r="F117" s="1"/>
  <c r="G117" s="1"/>
  <c r="D122"/>
  <c r="E122" s="1"/>
  <c r="F122" s="1"/>
  <c r="G122" s="1"/>
  <c r="D135"/>
  <c r="E135" s="1"/>
  <c r="F135" s="1"/>
  <c r="G135" s="1"/>
  <c r="A116" i="17"/>
  <c r="F118" s="1"/>
  <c r="G118" s="1"/>
  <c r="H118" s="1"/>
  <c r="I118" s="1"/>
  <c r="K142" l="1"/>
  <c r="P144" s="1"/>
  <c r="Q144" s="1"/>
  <c r="R144" s="1"/>
  <c r="S144" s="1"/>
  <c r="K81" i="3"/>
  <c r="D20" i="19"/>
  <c r="E20" s="1"/>
  <c r="F20" s="1"/>
  <c r="G20" s="1"/>
  <c r="D134"/>
  <c r="E134" s="1"/>
  <c r="F134" s="1"/>
  <c r="G134" s="1"/>
  <c r="D128"/>
  <c r="E128" s="1"/>
  <c r="F128" s="1"/>
  <c r="G128" s="1"/>
  <c r="D44"/>
  <c r="E44" s="1"/>
  <c r="F44" s="1"/>
  <c r="G44" s="1"/>
  <c r="D56"/>
  <c r="E56" s="1"/>
  <c r="F56" s="1"/>
  <c r="G56" s="1"/>
  <c r="D98" i="2"/>
  <c r="E98" s="1"/>
  <c r="F98" s="1"/>
  <c r="G98" s="1"/>
  <c r="D123"/>
  <c r="E123" s="1"/>
  <c r="F123" s="1"/>
  <c r="G123" s="1"/>
  <c r="D76"/>
  <c r="E76" s="1"/>
  <c r="F76" s="1"/>
  <c r="G76" s="1"/>
  <c r="D136"/>
  <c r="E136" s="1"/>
  <c r="F136" s="1"/>
  <c r="G136" s="1"/>
  <c r="D118"/>
  <c r="E118" s="1"/>
  <c r="F118" s="1"/>
  <c r="G118" s="1"/>
  <c r="A125" i="17"/>
  <c r="F127" s="1"/>
  <c r="G127" s="1"/>
  <c r="H127" s="1"/>
  <c r="I127" s="1"/>
  <c r="K150" l="1"/>
  <c r="P152" s="1"/>
  <c r="Q152" s="1"/>
  <c r="R152" s="1"/>
  <c r="S152" s="1"/>
  <c r="K86" i="3"/>
  <c r="D135" i="19"/>
  <c r="E135" s="1"/>
  <c r="F135" s="1"/>
  <c r="G135" s="1"/>
  <c r="D129"/>
  <c r="E129" s="1"/>
  <c r="F129" s="1"/>
  <c r="G129" s="1"/>
  <c r="D45"/>
  <c r="E45" s="1"/>
  <c r="F45" s="1"/>
  <c r="G45" s="1"/>
  <c r="D57"/>
  <c r="E57" s="1"/>
  <c r="F57" s="1"/>
  <c r="G57" s="1"/>
  <c r="D21"/>
  <c r="E21" s="1"/>
  <c r="F21" s="1"/>
  <c r="G21" s="1"/>
  <c r="D20" i="2"/>
  <c r="E20" s="1"/>
  <c r="F20" s="1"/>
  <c r="G20" s="1"/>
  <c r="D77"/>
  <c r="E77" s="1"/>
  <c r="F77" s="1"/>
  <c r="G77" s="1"/>
  <c r="D124"/>
  <c r="E124" s="1"/>
  <c r="F124" s="1"/>
  <c r="G124" s="1"/>
  <c r="D119"/>
  <c r="E119" s="1"/>
  <c r="F119" s="1"/>
  <c r="G119" s="1"/>
  <c r="D99"/>
  <c r="E99" s="1"/>
  <c r="F99" s="1"/>
  <c r="G99" s="1"/>
  <c r="A133" i="17"/>
  <c r="F135" s="1"/>
  <c r="G135" s="1"/>
  <c r="H135" s="1"/>
  <c r="I135" s="1"/>
  <c r="K159" l="1"/>
  <c r="P161" s="1"/>
  <c r="Q161" s="1"/>
  <c r="R161" s="1"/>
  <c r="S161" s="1"/>
  <c r="K91" i="3"/>
  <c r="D130" i="19"/>
  <c r="E130" s="1"/>
  <c r="F130" s="1"/>
  <c r="G130" s="1"/>
  <c r="D58"/>
  <c r="E58" s="1"/>
  <c r="F58" s="1"/>
  <c r="G58" s="1"/>
  <c r="D22"/>
  <c r="E22" s="1"/>
  <c r="F22" s="1"/>
  <c r="G22" s="1"/>
  <c r="D32"/>
  <c r="E32" s="1"/>
  <c r="F32" s="1"/>
  <c r="G32" s="1"/>
  <c r="D46"/>
  <c r="E46" s="1"/>
  <c r="F46" s="1"/>
  <c r="G46" s="1"/>
  <c r="D21" i="2"/>
  <c r="E21" s="1"/>
  <c r="F21" s="1"/>
  <c r="G21" s="1"/>
  <c r="D78"/>
  <c r="E78" s="1"/>
  <c r="F78" s="1"/>
  <c r="G78" s="1"/>
  <c r="D100"/>
  <c r="E100" s="1"/>
  <c r="F100" s="1"/>
  <c r="G100" s="1"/>
  <c r="D147"/>
  <c r="E147" s="1"/>
  <c r="F147" s="1"/>
  <c r="G147" s="1"/>
  <c r="D120"/>
  <c r="E120" s="1"/>
  <c r="F120" s="1"/>
  <c r="G120" s="1"/>
  <c r="A142" i="17"/>
  <c r="F144" s="1"/>
  <c r="G144" s="1"/>
  <c r="H144" s="1"/>
  <c r="I144" s="1"/>
  <c r="K167" l="1"/>
  <c r="P169" s="1"/>
  <c r="Q169" s="1"/>
  <c r="R169" s="1"/>
  <c r="S169" s="1"/>
  <c r="K96" i="3"/>
  <c r="D23" i="19"/>
  <c r="E23" s="1"/>
  <c r="F23" s="1"/>
  <c r="G23" s="1"/>
  <c r="D33"/>
  <c r="E33" s="1"/>
  <c r="F33" s="1"/>
  <c r="G33" s="1"/>
  <c r="D47"/>
  <c r="E47" s="1"/>
  <c r="F47" s="1"/>
  <c r="G47" s="1"/>
  <c r="D131"/>
  <c r="E131" s="1"/>
  <c r="F131" s="1"/>
  <c r="G131" s="1"/>
  <c r="D59"/>
  <c r="E59" s="1"/>
  <c r="F59" s="1"/>
  <c r="G59" s="1"/>
  <c r="D51" i="2"/>
  <c r="E51" s="1"/>
  <c r="F51" s="1"/>
  <c r="G51" s="1"/>
  <c r="D101"/>
  <c r="E101" s="1"/>
  <c r="F101" s="1"/>
  <c r="G101" s="1"/>
  <c r="D29"/>
  <c r="E29" s="1"/>
  <c r="F29" s="1"/>
  <c r="G29" s="1"/>
  <c r="D22"/>
  <c r="E22" s="1"/>
  <c r="F22" s="1"/>
  <c r="G22" s="1"/>
  <c r="D125"/>
  <c r="E125" s="1"/>
  <c r="F125" s="1"/>
  <c r="G125" s="1"/>
  <c r="A150" i="17"/>
  <c r="F152" s="1"/>
  <c r="G152" s="1"/>
  <c r="H152" s="1"/>
  <c r="I152" s="1"/>
  <c r="K176" l="1"/>
  <c r="P178" s="1"/>
  <c r="Q178" s="1"/>
  <c r="R178" s="1"/>
  <c r="S178" s="1"/>
  <c r="K101" i="3"/>
  <c r="D50" i="19"/>
  <c r="E50" s="1"/>
  <c r="F50" s="1"/>
  <c r="G50" s="1"/>
  <c r="D48"/>
  <c r="E48" s="1"/>
  <c r="F48" s="1"/>
  <c r="G48" s="1"/>
  <c r="D34"/>
  <c r="E34" s="1"/>
  <c r="F34" s="1"/>
  <c r="G34" s="1"/>
  <c r="D60"/>
  <c r="E60" s="1"/>
  <c r="F60" s="1"/>
  <c r="G60" s="1"/>
  <c r="D132"/>
  <c r="E132" s="1"/>
  <c r="F132" s="1"/>
  <c r="G132" s="1"/>
  <c r="D52" i="2"/>
  <c r="E52" s="1"/>
  <c r="F52" s="1"/>
  <c r="G52" s="1"/>
  <c r="D148"/>
  <c r="E148" s="1"/>
  <c r="F148" s="1"/>
  <c r="G148" s="1"/>
  <c r="D102"/>
  <c r="E102" s="1"/>
  <c r="F102" s="1"/>
  <c r="G102" s="1"/>
  <c r="D30"/>
  <c r="E30" s="1"/>
  <c r="F30" s="1"/>
  <c r="G30" s="1"/>
  <c r="D23"/>
  <c r="E23" s="1"/>
  <c r="F23" s="1"/>
  <c r="G23" s="1"/>
  <c r="A159" i="17"/>
  <c r="F161" s="1"/>
  <c r="G161" s="1"/>
  <c r="H161" s="1"/>
  <c r="I161" s="1"/>
  <c r="K184" l="1"/>
  <c r="P186" s="1"/>
  <c r="Q186" s="1"/>
  <c r="R186" s="1"/>
  <c r="S186" s="1"/>
  <c r="K106" i="3"/>
  <c r="D49" i="19"/>
  <c r="E49" s="1"/>
  <c r="F49" s="1"/>
  <c r="G49" s="1"/>
  <c r="D35"/>
  <c r="E35" s="1"/>
  <c r="F35" s="1"/>
  <c r="G35" s="1"/>
  <c r="D61"/>
  <c r="E61" s="1"/>
  <c r="F61" s="1"/>
  <c r="G61" s="1"/>
  <c r="D133"/>
  <c r="E133" s="1"/>
  <c r="F133" s="1"/>
  <c r="G133" s="1"/>
  <c r="D51"/>
  <c r="E51" s="1"/>
  <c r="F51" s="1"/>
  <c r="G51" s="1"/>
  <c r="D126" i="2"/>
  <c r="E126" s="1"/>
  <c r="F126" s="1"/>
  <c r="G126" s="1"/>
  <c r="D31"/>
  <c r="E31" s="1"/>
  <c r="F31" s="1"/>
  <c r="G31" s="1"/>
  <c r="D53"/>
  <c r="E53" s="1"/>
  <c r="F53" s="1"/>
  <c r="G53" s="1"/>
  <c r="D24"/>
  <c r="E24" s="1"/>
  <c r="F24" s="1"/>
  <c r="G24" s="1"/>
  <c r="D137"/>
  <c r="E137" s="1"/>
  <c r="F137" s="1"/>
  <c r="G137" s="1"/>
  <c r="A167" i="17"/>
  <c r="F169" s="1"/>
  <c r="G169" s="1"/>
  <c r="H169" s="1"/>
  <c r="I169" s="1"/>
  <c r="K193" l="1"/>
  <c r="P195" s="1"/>
  <c r="Q195" s="1"/>
  <c r="R195" s="1"/>
  <c r="S195" s="1"/>
  <c r="K111" i="3"/>
  <c r="D52" i="19"/>
  <c r="E52" s="1"/>
  <c r="F52" s="1"/>
  <c r="G52" s="1"/>
  <c r="D74"/>
  <c r="E74" s="1"/>
  <c r="F74" s="1"/>
  <c r="G74" s="1"/>
  <c r="D122"/>
  <c r="E122" s="1"/>
  <c r="F122" s="1"/>
  <c r="G122" s="1"/>
  <c r="D110"/>
  <c r="E110" s="1"/>
  <c r="F110" s="1"/>
  <c r="G110" s="1"/>
  <c r="D36"/>
  <c r="E36" s="1"/>
  <c r="F36" s="1"/>
  <c r="G36" s="1"/>
  <c r="D54" i="2"/>
  <c r="E54" s="1"/>
  <c r="F54" s="1"/>
  <c r="G54" s="1"/>
  <c r="D32"/>
  <c r="E32" s="1"/>
  <c r="F32" s="1"/>
  <c r="G32" s="1"/>
  <c r="D138"/>
  <c r="E138" s="1"/>
  <c r="F138" s="1"/>
  <c r="G138" s="1"/>
  <c r="D25"/>
  <c r="E25" s="1"/>
  <c r="F25" s="1"/>
  <c r="G25" s="1"/>
  <c r="D149"/>
  <c r="E149" s="1"/>
  <c r="F149" s="1"/>
  <c r="G149" s="1"/>
  <c r="A176" i="17"/>
  <c r="F178" s="1"/>
  <c r="G178" s="1"/>
  <c r="H178" s="1"/>
  <c r="I178" s="1"/>
  <c r="K201" l="1"/>
  <c r="P203" s="1"/>
  <c r="Q203" s="1"/>
  <c r="R203" s="1"/>
  <c r="S203" s="1"/>
  <c r="K116" i="3"/>
  <c r="D123" i="19"/>
  <c r="E123" s="1"/>
  <c r="F123" s="1"/>
  <c r="G123" s="1"/>
  <c r="D111"/>
  <c r="E111" s="1"/>
  <c r="F111" s="1"/>
  <c r="G111" s="1"/>
  <c r="D37"/>
  <c r="E37" s="1"/>
  <c r="F37" s="1"/>
  <c r="G37" s="1"/>
  <c r="D53"/>
  <c r="E53" s="1"/>
  <c r="F53" s="1"/>
  <c r="G53" s="1"/>
  <c r="D75"/>
  <c r="E75" s="1"/>
  <c r="F75" s="1"/>
  <c r="G75" s="1"/>
  <c r="D55" i="2"/>
  <c r="E55" s="1"/>
  <c r="F55" s="1"/>
  <c r="G55" s="1"/>
  <c r="D6"/>
  <c r="E6" s="1"/>
  <c r="F6" s="1"/>
  <c r="G6" s="1"/>
  <c r="D12"/>
  <c r="E12" s="1"/>
  <c r="F12" s="1"/>
  <c r="G12" s="1"/>
  <c r="D44"/>
  <c r="E44" s="1"/>
  <c r="F44" s="1"/>
  <c r="G44" s="1"/>
  <c r="D79"/>
  <c r="E79" s="1"/>
  <c r="F79" s="1"/>
  <c r="G79" s="1"/>
  <c r="A184" i="17"/>
  <c r="F186" s="1"/>
  <c r="G186" s="1"/>
  <c r="H186" s="1"/>
  <c r="I186" s="1"/>
  <c r="K210" l="1"/>
  <c r="P212" s="1"/>
  <c r="Q212" s="1"/>
  <c r="R212" s="1"/>
  <c r="S212" s="1"/>
  <c r="K121" i="3"/>
  <c r="D112" i="19"/>
  <c r="E112" s="1"/>
  <c r="F112" s="1"/>
  <c r="G112" s="1"/>
  <c r="D6"/>
  <c r="E6" s="1"/>
  <c r="F6" s="1"/>
  <c r="G6" s="1"/>
  <c r="D54"/>
  <c r="E54" s="1"/>
  <c r="F54" s="1"/>
  <c r="G54" s="1"/>
  <c r="D76"/>
  <c r="E76" s="1"/>
  <c r="F76" s="1"/>
  <c r="G76" s="1"/>
  <c r="D124"/>
  <c r="E124" s="1"/>
  <c r="F124" s="1"/>
  <c r="G124" s="1"/>
  <c r="D56" i="2"/>
  <c r="E56" s="1"/>
  <c r="F56" s="1"/>
  <c r="G56" s="1"/>
  <c r="D80"/>
  <c r="E80" s="1"/>
  <c r="F80" s="1"/>
  <c r="G80" s="1"/>
  <c r="D150"/>
  <c r="E150" s="1"/>
  <c r="F150" s="1"/>
  <c r="G150" s="1"/>
  <c r="D45"/>
  <c r="E45" s="1"/>
  <c r="F45" s="1"/>
  <c r="G45" s="1"/>
  <c r="D7"/>
  <c r="E7" s="1"/>
  <c r="F7" s="1"/>
  <c r="G7" s="1"/>
  <c r="A193" i="17"/>
  <c r="F195" s="1"/>
  <c r="G195" s="1"/>
  <c r="H195" s="1"/>
  <c r="I195" s="1"/>
  <c r="K218" l="1"/>
  <c r="P220" s="1"/>
  <c r="Q220" s="1"/>
  <c r="R220" s="1"/>
  <c r="S220" s="1"/>
  <c r="K126" i="3"/>
  <c r="D7" i="19"/>
  <c r="E7" s="1"/>
  <c r="F7" s="1"/>
  <c r="G7" s="1"/>
  <c r="D55"/>
  <c r="E55" s="1"/>
  <c r="F55" s="1"/>
  <c r="G55" s="1"/>
  <c r="D77"/>
  <c r="E77" s="1"/>
  <c r="F77" s="1"/>
  <c r="G77" s="1"/>
  <c r="D125"/>
  <c r="E125" s="1"/>
  <c r="F125" s="1"/>
  <c r="G125" s="1"/>
  <c r="D113"/>
  <c r="E113" s="1"/>
  <c r="F113" s="1"/>
  <c r="G113" s="1"/>
  <c r="D46" i="2"/>
  <c r="E46" s="1"/>
  <c r="F46" s="1"/>
  <c r="G46" s="1"/>
  <c r="D13"/>
  <c r="E13" s="1"/>
  <c r="F13" s="1"/>
  <c r="G13" s="1"/>
  <c r="D33"/>
  <c r="E33" s="1"/>
  <c r="F33" s="1"/>
  <c r="G33" s="1"/>
  <c r="D8"/>
  <c r="E8" s="1"/>
  <c r="F8" s="1"/>
  <c r="G8" s="1"/>
  <c r="D57"/>
  <c r="E57" s="1"/>
  <c r="F57" s="1"/>
  <c r="G57" s="1"/>
  <c r="A201" i="17"/>
  <c r="F203" s="1"/>
  <c r="G203" s="1"/>
  <c r="H203" s="1"/>
  <c r="I203" s="1"/>
  <c r="K227" l="1"/>
  <c r="P229" s="1"/>
  <c r="Q229" s="1"/>
  <c r="R229" s="1"/>
  <c r="S229" s="1"/>
  <c r="K131" i="3"/>
  <c r="D78" i="19"/>
  <c r="E78" s="1"/>
  <c r="F78" s="1"/>
  <c r="G78" s="1"/>
  <c r="D114"/>
  <c r="E114" s="1"/>
  <c r="F114" s="1"/>
  <c r="G114" s="1"/>
  <c r="D126"/>
  <c r="E126" s="1"/>
  <c r="F126" s="1"/>
  <c r="G126" s="1"/>
  <c r="D8"/>
  <c r="E8" s="1"/>
  <c r="F8" s="1"/>
  <c r="G8" s="1"/>
  <c r="D136"/>
  <c r="E136" s="1"/>
  <c r="F136" s="1"/>
  <c r="G136" s="1"/>
  <c r="D58" i="2"/>
  <c r="E58" s="1"/>
  <c r="F58" s="1"/>
  <c r="G58" s="1"/>
  <c r="D26"/>
  <c r="E26" s="1"/>
  <c r="F26" s="1"/>
  <c r="G26" s="1"/>
  <c r="D151"/>
  <c r="E151" s="1"/>
  <c r="F151" s="1"/>
  <c r="G151" s="1"/>
  <c r="D47"/>
  <c r="E47" s="1"/>
  <c r="F47" s="1"/>
  <c r="G47" s="1"/>
  <c r="D9"/>
  <c r="E9" s="1"/>
  <c r="F9" s="1"/>
  <c r="G9" s="1"/>
  <c r="A210" i="17"/>
  <c r="F212" s="1"/>
  <c r="G212" s="1"/>
  <c r="H212" s="1"/>
  <c r="I212" s="1"/>
  <c r="K235" l="1"/>
  <c r="P237" s="1"/>
  <c r="Q237" s="1"/>
  <c r="R237" s="1"/>
  <c r="S237" s="1"/>
  <c r="K136" i="3"/>
  <c r="D127" i="19"/>
  <c r="E127" s="1"/>
  <c r="F127" s="1"/>
  <c r="G127" s="1"/>
  <c r="D137"/>
  <c r="E137" s="1"/>
  <c r="F137" s="1"/>
  <c r="G137" s="1"/>
  <c r="D144"/>
  <c r="E144" s="1"/>
  <c r="F144" s="1"/>
  <c r="G144" s="1"/>
  <c r="D115"/>
  <c r="E115" s="1"/>
  <c r="F115" s="1"/>
  <c r="G115" s="1"/>
  <c r="D9"/>
  <c r="E9" s="1"/>
  <c r="F9" s="1"/>
  <c r="G9" s="1"/>
  <c r="D139" i="2"/>
  <c r="E139" s="1"/>
  <c r="F139" s="1"/>
  <c r="G139" s="1"/>
  <c r="D59"/>
  <c r="E59" s="1"/>
  <c r="F59" s="1"/>
  <c r="G59" s="1"/>
  <c r="D34"/>
  <c r="E34" s="1"/>
  <c r="F34" s="1"/>
  <c r="G34" s="1"/>
  <c r="D68"/>
  <c r="E68" s="1"/>
  <c r="F68" s="1"/>
  <c r="G68" s="1"/>
  <c r="D10"/>
  <c r="E10" s="1"/>
  <c r="F10" s="1"/>
  <c r="G10" s="1"/>
  <c r="A218" i="17"/>
  <c r="F220" s="1"/>
  <c r="G220" s="1"/>
  <c r="H220" s="1"/>
  <c r="I220" s="1"/>
  <c r="K244" l="1"/>
  <c r="P246" s="1"/>
  <c r="Q246" s="1"/>
  <c r="R246" s="1"/>
  <c r="S246" s="1"/>
  <c r="K141" i="3"/>
  <c r="D138" i="19"/>
  <c r="E138" s="1"/>
  <c r="F138" s="1"/>
  <c r="G138" s="1"/>
  <c r="D12"/>
  <c r="E12" s="1"/>
  <c r="F12" s="1"/>
  <c r="G12" s="1"/>
  <c r="D79"/>
  <c r="E79" s="1"/>
  <c r="F79" s="1"/>
  <c r="G79" s="1"/>
  <c r="D10"/>
  <c r="E10" s="1"/>
  <c r="F10" s="1"/>
  <c r="G10" s="1"/>
  <c r="D24"/>
  <c r="E24" s="1"/>
  <c r="F24" s="1"/>
  <c r="G24" s="1"/>
  <c r="D140" i="2"/>
  <c r="E140" s="1"/>
  <c r="F140" s="1"/>
  <c r="G140" s="1"/>
  <c r="D35"/>
  <c r="E35" s="1"/>
  <c r="F35" s="1"/>
  <c r="G35" s="1"/>
  <c r="D152"/>
  <c r="E152" s="1"/>
  <c r="F152" s="1"/>
  <c r="G152" s="1"/>
  <c r="D69"/>
  <c r="E69" s="1"/>
  <c r="F69" s="1"/>
  <c r="G69" s="1"/>
  <c r="D11"/>
  <c r="E11" s="1"/>
  <c r="F11" s="1"/>
  <c r="G11" s="1"/>
  <c r="A227" i="17"/>
  <c r="F229" s="1"/>
  <c r="G229" s="1"/>
  <c r="H229" s="1"/>
  <c r="I229" s="1"/>
  <c r="K252" l="1"/>
  <c r="P254" s="1"/>
  <c r="Q254" s="1"/>
  <c r="R254" s="1"/>
  <c r="S254" s="1"/>
  <c r="K146" i="3"/>
  <c r="D145" i="19"/>
  <c r="E145" s="1"/>
  <c r="F145" s="1"/>
  <c r="G145" s="1"/>
  <c r="D13"/>
  <c r="E13" s="1"/>
  <c r="F13" s="1"/>
  <c r="G13" s="1"/>
  <c r="D11"/>
  <c r="E11" s="1"/>
  <c r="F11" s="1"/>
  <c r="G11" s="1"/>
  <c r="D25"/>
  <c r="E25" s="1"/>
  <c r="F25" s="1"/>
  <c r="G25" s="1"/>
  <c r="D139"/>
  <c r="E139" s="1"/>
  <c r="F139" s="1"/>
  <c r="G139" s="1"/>
  <c r="D141" i="2"/>
  <c r="E141" s="1"/>
  <c r="F141" s="1"/>
  <c r="G141" s="1"/>
  <c r="D36"/>
  <c r="E36" s="1"/>
  <c r="F36" s="1"/>
  <c r="G36" s="1"/>
  <c r="D84"/>
  <c r="E84" s="1"/>
  <c r="F84" s="1"/>
  <c r="G84" s="1"/>
  <c r="D60"/>
  <c r="E60" s="1"/>
  <c r="F60" s="1"/>
  <c r="G60" s="1"/>
  <c r="D70"/>
  <c r="E70" s="1"/>
  <c r="F70" s="1"/>
  <c r="G70" s="1"/>
  <c r="A235" i="17"/>
  <c r="F237" s="1"/>
  <c r="G237" s="1"/>
  <c r="H237" s="1"/>
  <c r="I237" s="1"/>
  <c r="K261" l="1"/>
  <c r="P263" s="1"/>
  <c r="Q263" s="1"/>
  <c r="R263" s="1"/>
  <c r="S263" s="1"/>
  <c r="K151" i="3"/>
  <c r="D147" i="19"/>
  <c r="E147" s="1"/>
  <c r="F147" s="1"/>
  <c r="G147" s="1"/>
  <c r="D146"/>
  <c r="E146" s="1"/>
  <c r="F146" s="1"/>
  <c r="G146" s="1"/>
  <c r="D148"/>
  <c r="E148" s="1"/>
  <c r="F148" s="1"/>
  <c r="G148" s="1"/>
  <c r="D149"/>
  <c r="E149" s="1"/>
  <c r="F149" s="1"/>
  <c r="G149" s="1"/>
  <c r="D150"/>
  <c r="E150" s="1"/>
  <c r="F150" s="1"/>
  <c r="G150" s="1"/>
  <c r="D37" i="2"/>
  <c r="E37" s="1"/>
  <c r="F37" s="1"/>
  <c r="G37" s="1"/>
  <c r="D81"/>
  <c r="E81" s="1"/>
  <c r="F81" s="1"/>
  <c r="G81" s="1"/>
  <c r="D153"/>
  <c r="E153" s="1"/>
  <c r="F153" s="1"/>
  <c r="G153" s="1"/>
  <c r="D71"/>
  <c r="E71" s="1"/>
  <c r="F71" s="1"/>
  <c r="G71" s="1"/>
  <c r="D142"/>
  <c r="E142" s="1"/>
  <c r="F142" s="1"/>
  <c r="G142" s="1"/>
  <c r="A244" i="17"/>
  <c r="F246" s="1"/>
  <c r="G246" s="1"/>
  <c r="H246" s="1"/>
  <c r="I246" s="1"/>
  <c r="K269" l="1"/>
  <c r="P271" s="1"/>
  <c r="Q271" s="1"/>
  <c r="R271" s="1"/>
  <c r="S271" s="1"/>
  <c r="K156" i="3"/>
  <c r="D153" i="19"/>
  <c r="E153" s="1"/>
  <c r="F153" s="1"/>
  <c r="G153" s="1"/>
  <c r="D154"/>
  <c r="E154" s="1"/>
  <c r="F154" s="1"/>
  <c r="G154" s="1"/>
  <c r="D155"/>
  <c r="E155" s="1"/>
  <c r="F155" s="1"/>
  <c r="G155" s="1"/>
  <c r="D152"/>
  <c r="E152" s="1"/>
  <c r="F152" s="1"/>
  <c r="G152" s="1"/>
  <c r="D151"/>
  <c r="E151" s="1"/>
  <c r="F151" s="1"/>
  <c r="G151" s="1"/>
  <c r="D48" i="2"/>
  <c r="E48" s="1"/>
  <c r="F48" s="1"/>
  <c r="G48" s="1"/>
  <c r="D154"/>
  <c r="E154" s="1"/>
  <c r="F154" s="1"/>
  <c r="G154" s="1"/>
  <c r="D82"/>
  <c r="E82" s="1"/>
  <c r="F82" s="1"/>
  <c r="G82" s="1"/>
  <c r="D72"/>
  <c r="E72" s="1"/>
  <c r="F72" s="1"/>
  <c r="G72" s="1"/>
  <c r="D143"/>
  <c r="E143" s="1"/>
  <c r="F143" s="1"/>
  <c r="G143" s="1"/>
  <c r="A252" i="17"/>
  <c r="F254" s="1"/>
  <c r="G254" s="1"/>
  <c r="H254" s="1"/>
  <c r="I254" s="1"/>
  <c r="K278" l="1"/>
  <c r="P280" s="1"/>
  <c r="Q280" s="1"/>
  <c r="R280" s="1"/>
  <c r="S280" s="1"/>
  <c r="K161" i="3"/>
  <c r="D159" i="19"/>
  <c r="E159" s="1"/>
  <c r="F159" s="1"/>
  <c r="G159" s="1"/>
  <c r="D160"/>
  <c r="E160" s="1"/>
  <c r="F160" s="1"/>
  <c r="G160" s="1"/>
  <c r="D157"/>
  <c r="E157" s="1"/>
  <c r="F157" s="1"/>
  <c r="G157" s="1"/>
  <c r="D156"/>
  <c r="E156" s="1"/>
  <c r="F156" s="1"/>
  <c r="G156" s="1"/>
  <c r="D158"/>
  <c r="E158" s="1"/>
  <c r="F158" s="1"/>
  <c r="G158" s="1"/>
  <c r="D49" i="2"/>
  <c r="E49" s="1"/>
  <c r="F49" s="1"/>
  <c r="G49" s="1"/>
  <c r="D83"/>
  <c r="E83" s="1"/>
  <c r="F83" s="1"/>
  <c r="G83" s="1"/>
  <c r="D73"/>
  <c r="E73" s="1"/>
  <c r="F73" s="1"/>
  <c r="G73" s="1"/>
  <c r="D155"/>
  <c r="E155" s="1"/>
  <c r="F155" s="1"/>
  <c r="G155" s="1"/>
  <c r="A156" i="3"/>
  <c r="D144" i="2"/>
  <c r="E144" s="1"/>
  <c r="F144" s="1"/>
  <c r="G144" s="1"/>
  <c r="A261" i="17"/>
  <c r="F263" s="1"/>
  <c r="G263" s="1"/>
  <c r="H263" s="1"/>
  <c r="I263" s="1"/>
  <c r="K286" l="1"/>
  <c r="P288" s="1"/>
  <c r="Q288" s="1"/>
  <c r="R288" s="1"/>
  <c r="S288" s="1"/>
  <c r="K166" i="3"/>
  <c r="D165" i="19"/>
  <c r="E165" s="1"/>
  <c r="F165" s="1"/>
  <c r="G165" s="1"/>
  <c r="D162"/>
  <c r="E162" s="1"/>
  <c r="F162" s="1"/>
  <c r="G162" s="1"/>
  <c r="D161"/>
  <c r="E161" s="1"/>
  <c r="F161" s="1"/>
  <c r="G161" s="1"/>
  <c r="D163"/>
  <c r="E163" s="1"/>
  <c r="F163" s="1"/>
  <c r="G163" s="1"/>
  <c r="D164"/>
  <c r="E164" s="1"/>
  <c r="F164" s="1"/>
  <c r="G164" s="1"/>
  <c r="D159" i="2"/>
  <c r="E159" s="1"/>
  <c r="F159" s="1"/>
  <c r="G159" s="1"/>
  <c r="D157"/>
  <c r="E157" s="1"/>
  <c r="F157" s="1"/>
  <c r="G157" s="1"/>
  <c r="D160"/>
  <c r="E160" s="1"/>
  <c r="F160" s="1"/>
  <c r="G160" s="1"/>
  <c r="D158"/>
  <c r="E158" s="1"/>
  <c r="F158" s="1"/>
  <c r="G158" s="1"/>
  <c r="A161" i="3"/>
  <c r="D156" i="2"/>
  <c r="E156" s="1"/>
  <c r="F156" s="1"/>
  <c r="G156" s="1"/>
  <c r="A269" i="17"/>
  <c r="F271" s="1"/>
  <c r="G271" s="1"/>
  <c r="H271" s="1"/>
  <c r="I271" s="1"/>
  <c r="K171" i="3" l="1"/>
  <c r="D167" i="19"/>
  <c r="E167" s="1"/>
  <c r="F167" s="1"/>
  <c r="G167" s="1"/>
  <c r="D166"/>
  <c r="E166" s="1"/>
  <c r="F166" s="1"/>
  <c r="G166" s="1"/>
  <c r="D168"/>
  <c r="E168" s="1"/>
  <c r="F168" s="1"/>
  <c r="G168" s="1"/>
  <c r="D169"/>
  <c r="E169" s="1"/>
  <c r="F169" s="1"/>
  <c r="G169" s="1"/>
  <c r="D170"/>
  <c r="E170" s="1"/>
  <c r="F170" s="1"/>
  <c r="G170" s="1"/>
  <c r="D164" i="2"/>
  <c r="E164" s="1"/>
  <c r="F164" s="1"/>
  <c r="G164" s="1"/>
  <c r="D165"/>
  <c r="E165" s="1"/>
  <c r="F165" s="1"/>
  <c r="G165" s="1"/>
  <c r="D162"/>
  <c r="E162" s="1"/>
  <c r="F162" s="1"/>
  <c r="G162" s="1"/>
  <c r="D163"/>
  <c r="E163" s="1"/>
  <c r="F163" s="1"/>
  <c r="G163" s="1"/>
  <c r="A166" i="3"/>
  <c r="D161" i="2"/>
  <c r="E161" s="1"/>
  <c r="F161" s="1"/>
  <c r="G161" s="1"/>
  <c r="A278" i="17"/>
  <c r="F280" s="1"/>
  <c r="G280" s="1"/>
  <c r="H280" s="1"/>
  <c r="I280" s="1"/>
  <c r="D173" i="19" l="1"/>
  <c r="E173" s="1"/>
  <c r="F173" s="1"/>
  <c r="G173" s="1"/>
  <c r="D174"/>
  <c r="E174" s="1"/>
  <c r="F174" s="1"/>
  <c r="G174" s="1"/>
  <c r="D175"/>
  <c r="E175" s="1"/>
  <c r="F175" s="1"/>
  <c r="G175" s="1"/>
  <c r="D172"/>
  <c r="E172" s="1"/>
  <c r="F172" s="1"/>
  <c r="G172" s="1"/>
  <c r="D171"/>
  <c r="E171" s="1"/>
  <c r="F171" s="1"/>
  <c r="G171" s="1"/>
  <c r="D169" i="2"/>
  <c r="E169" s="1"/>
  <c r="F169" s="1"/>
  <c r="G169" s="1"/>
  <c r="D167"/>
  <c r="E167" s="1"/>
  <c r="F167" s="1"/>
  <c r="G167" s="1"/>
  <c r="D170"/>
  <c r="E170" s="1"/>
  <c r="F170" s="1"/>
  <c r="G170" s="1"/>
  <c r="D168"/>
  <c r="E168" s="1"/>
  <c r="F168" s="1"/>
  <c r="G168" s="1"/>
  <c r="A171" i="3"/>
  <c r="D166" i="2"/>
  <c r="E166" s="1"/>
  <c r="F166" s="1"/>
  <c r="G166" s="1"/>
  <c r="A286" i="17"/>
  <c r="F288" s="1"/>
  <c r="G288" s="1"/>
  <c r="H288" s="1"/>
  <c r="I288" s="1"/>
  <c r="D174" i="2" l="1"/>
  <c r="E174" s="1"/>
  <c r="F174" s="1"/>
  <c r="G174" s="1"/>
  <c r="D175"/>
  <c r="E175" s="1"/>
  <c r="F175" s="1"/>
  <c r="G175" s="1"/>
  <c r="D172"/>
  <c r="E172" s="1"/>
  <c r="F172" s="1"/>
  <c r="G172" s="1"/>
  <c r="D173"/>
  <c r="E173" s="1"/>
  <c r="F173" s="1"/>
  <c r="G173" s="1"/>
  <c r="D171"/>
  <c r="E171" s="1"/>
  <c r="F171" s="1"/>
  <c r="G171" s="1"/>
</calcChain>
</file>

<file path=xl/sharedStrings.xml><?xml version="1.0" encoding="utf-8"?>
<sst xmlns="http://schemas.openxmlformats.org/spreadsheetml/2006/main" count="2994" uniqueCount="392">
  <si>
    <t>Boy's Starting Lane:</t>
  </si>
  <si>
    <t>Girl's Starting Lane:</t>
  </si>
  <si>
    <t>Number of Boy's:</t>
  </si>
  <si>
    <t>Number of Girl's:</t>
  </si>
  <si>
    <t>Macomb County Singles Championship</t>
  </si>
  <si>
    <t>Event Date mm/dd/yyyy:</t>
  </si>
  <si>
    <t>Sunnybrook Golf and Bowl</t>
  </si>
  <si>
    <t>Boy's</t>
  </si>
  <si>
    <t>Athletes</t>
  </si>
  <si>
    <t>School</t>
  </si>
  <si>
    <t>Start Lane</t>
  </si>
  <si>
    <t>Game 2</t>
  </si>
  <si>
    <t>Game 3</t>
  </si>
  <si>
    <t>Game 1</t>
  </si>
  <si>
    <t>Game 4</t>
  </si>
  <si>
    <t>Total</t>
  </si>
  <si>
    <t>Starting</t>
  </si>
  <si>
    <t>Lane</t>
  </si>
  <si>
    <t>Lane movement in blocks of:</t>
  </si>
  <si>
    <t>Boy's Ending Lane:</t>
  </si>
  <si>
    <t>Girl's Ending Lane:</t>
  </si>
  <si>
    <t>Athlete</t>
  </si>
  <si>
    <t>A</t>
  </si>
  <si>
    <t>B</t>
  </si>
  <si>
    <t>C</t>
  </si>
  <si>
    <t>D</t>
  </si>
  <si>
    <t>E</t>
  </si>
  <si>
    <t>Girl's</t>
  </si>
  <si>
    <t>Blocks of 4</t>
  </si>
  <si>
    <t>End Block</t>
  </si>
  <si>
    <t>Blocks of 5</t>
  </si>
  <si>
    <t>AA</t>
  </si>
  <si>
    <t>BB</t>
  </si>
  <si>
    <t>CC</t>
  </si>
  <si>
    <t>DD</t>
  </si>
  <si>
    <t>EE</t>
  </si>
  <si>
    <t>Grade</t>
  </si>
  <si>
    <t>Macomb County Championship</t>
  </si>
  <si>
    <t>Position</t>
  </si>
  <si>
    <t>COACH SIGNATURE:                                                                    Lanes:</t>
  </si>
  <si>
    <t>Remember to write scores on and total last page!</t>
  </si>
  <si>
    <t>Starting Lane</t>
  </si>
  <si>
    <t>Game 2 Lane</t>
  </si>
  <si>
    <t>Game 3 Lane</t>
  </si>
  <si>
    <t>Game 4 Lane</t>
  </si>
  <si>
    <t>Boy's Lane Assighments - Qualifying</t>
  </si>
  <si>
    <t>Girl's Lane Assighments - Qualifying</t>
  </si>
  <si>
    <t>Place</t>
  </si>
  <si>
    <t>Lane 13-14</t>
  </si>
  <si>
    <t>Lane 21-22</t>
  </si>
  <si>
    <t>Champion</t>
  </si>
  <si>
    <t>Runner Up</t>
  </si>
  <si>
    <t>Third Place</t>
  </si>
  <si>
    <t>Fourth Place</t>
  </si>
  <si>
    <t>Lane 17-18</t>
  </si>
  <si>
    <t>Lane 15-16</t>
  </si>
  <si>
    <t>Lane 23-24</t>
  </si>
  <si>
    <t>Lane 5-6</t>
  </si>
  <si>
    <t>Lane 9-10</t>
  </si>
  <si>
    <t>Lane 7-8</t>
  </si>
  <si>
    <t>Lane 19-20</t>
  </si>
  <si>
    <t>Lane 3-4</t>
  </si>
  <si>
    <t>Lane 11-12</t>
  </si>
  <si>
    <t>Round 1</t>
  </si>
  <si>
    <t>Round 2</t>
  </si>
  <si>
    <t>Round 3</t>
  </si>
  <si>
    <t>Round 4</t>
  </si>
  <si>
    <t>Finals</t>
  </si>
  <si>
    <t>Lane 33-34</t>
  </si>
  <si>
    <t>Lane 35-36</t>
  </si>
  <si>
    <t>Lane 39-40</t>
  </si>
  <si>
    <t>Lane 41-42</t>
  </si>
  <si>
    <t>Lane 37-38</t>
  </si>
  <si>
    <t>Lane 43-44</t>
  </si>
  <si>
    <t>Lane 45-46</t>
  </si>
  <si>
    <t>Lane 47-48</t>
  </si>
  <si>
    <t>Lane 51-52</t>
  </si>
  <si>
    <t>Lane 53-54</t>
  </si>
  <si>
    <t>Lane 49-50</t>
  </si>
  <si>
    <t>Winner Reports to</t>
  </si>
  <si>
    <t>Game</t>
  </si>
  <si>
    <t>Bowler</t>
  </si>
  <si>
    <t>vs.</t>
  </si>
  <si>
    <t>Boy's Round 1</t>
  </si>
  <si>
    <t>Non Advancer reports to Front Lobby for Award</t>
  </si>
  <si>
    <t>Girl's Round 1</t>
  </si>
  <si>
    <t>Boy's Round 2</t>
  </si>
  <si>
    <t>Girl's Round 2</t>
  </si>
  <si>
    <t>Boy's Round 3</t>
  </si>
  <si>
    <t>Girl's Round 3</t>
  </si>
  <si>
    <t>Boy's Round 4</t>
  </si>
  <si>
    <t>Girl's Round 4</t>
  </si>
  <si>
    <t>Boy's Championship Round</t>
  </si>
  <si>
    <t>Both Athletes Report to Front Lobby for Award</t>
  </si>
  <si>
    <t>Girl's Championship Round</t>
  </si>
  <si>
    <t>Warren Lincoln</t>
  </si>
  <si>
    <t>Randall Hughes</t>
  </si>
  <si>
    <t>Macomb L'Anse Creuse North</t>
  </si>
  <si>
    <t>Brad Thomas</t>
  </si>
  <si>
    <t>New Baltimore Anchor Bay</t>
  </si>
  <si>
    <t>Brandon Alexander</t>
  </si>
  <si>
    <t>East Point East Detroit</t>
  </si>
  <si>
    <t>Matt Dyrval</t>
  </si>
  <si>
    <t>Richmond</t>
  </si>
  <si>
    <t>Jacob Folske</t>
  </si>
  <si>
    <t>Clinton Township Chippewa Valley</t>
  </si>
  <si>
    <t>Jadin Majewski</t>
  </si>
  <si>
    <t>Utica Eisenhower</t>
  </si>
  <si>
    <t>Warren De La Salle</t>
  </si>
  <si>
    <t>Danny Monschau</t>
  </si>
  <si>
    <t>Kyle Wyrembelski</t>
  </si>
  <si>
    <t>Alex Wheeler</t>
  </si>
  <si>
    <t>Shane Barthlow</t>
  </si>
  <si>
    <t>Will Dryval</t>
  </si>
  <si>
    <t>Marc LaGrois</t>
  </si>
  <si>
    <t>Nick Guillemette</t>
  </si>
  <si>
    <t>Macomb Dakota</t>
  </si>
  <si>
    <t>Kyle Sherrell</t>
  </si>
  <si>
    <t>Kyle Driscoll</t>
  </si>
  <si>
    <t>Shawn Tally</t>
  </si>
  <si>
    <t>Blake Edwards</t>
  </si>
  <si>
    <t>Sawyer Verhamme</t>
  </si>
  <si>
    <t>Garret Endres</t>
  </si>
  <si>
    <t>Nicholas Nevorski</t>
  </si>
  <si>
    <t>Nate Hunter</t>
  </si>
  <si>
    <t>Damon Garan</t>
  </si>
  <si>
    <t>Nick Thrush</t>
  </si>
  <si>
    <t>Romeo</t>
  </si>
  <si>
    <t>John Fowler</t>
  </si>
  <si>
    <t>Brendan St. Onge</t>
  </si>
  <si>
    <t>Nolan Kavanagh</t>
  </si>
  <si>
    <t>Sebastian Wallace</t>
  </si>
  <si>
    <t>Austin Bless</t>
  </si>
  <si>
    <t>Matt Willis</t>
  </si>
  <si>
    <t>Nicholas Krett</t>
  </si>
  <si>
    <t>Chad Sikorski</t>
  </si>
  <si>
    <t>Michael Tyll</t>
  </si>
  <si>
    <t>Hunter Loppolo</t>
  </si>
  <si>
    <t>Josh Spano</t>
  </si>
  <si>
    <t>Mitchell Blanchard</t>
  </si>
  <si>
    <t>Utica</t>
  </si>
  <si>
    <t>Joe Mazza</t>
  </si>
  <si>
    <t>Michael Preville</t>
  </si>
  <si>
    <t>Kevin Craft</t>
  </si>
  <si>
    <t>Drew Whitlow</t>
  </si>
  <si>
    <t>James Hendrix</t>
  </si>
  <si>
    <t>Jake Peyerk</t>
  </si>
  <si>
    <t>Patrick McBride</t>
  </si>
  <si>
    <t>Kevin Morse</t>
  </si>
  <si>
    <t>Blade Stroud</t>
  </si>
  <si>
    <t>Sander Mizuki</t>
  </si>
  <si>
    <t>Brendan Erskine</t>
  </si>
  <si>
    <t>Brandon Potts</t>
  </si>
  <si>
    <t>Warren Woods Tower</t>
  </si>
  <si>
    <t>Dylan Hodell</t>
  </si>
  <si>
    <t>Joseph Seefried</t>
  </si>
  <si>
    <t>Jeremy Long</t>
  </si>
  <si>
    <t>Sterling Heights</t>
  </si>
  <si>
    <t>Tom Zula</t>
  </si>
  <si>
    <t>Adam McNeil</t>
  </si>
  <si>
    <t>Alex Finn</t>
  </si>
  <si>
    <t>Kyle Kriebel</t>
  </si>
  <si>
    <t>Johnathon Zatorski</t>
  </si>
  <si>
    <t>Dylan Stokes</t>
  </si>
  <si>
    <t>Justin Taylor</t>
  </si>
  <si>
    <t>John Kreig</t>
  </si>
  <si>
    <t>Warren Cousino</t>
  </si>
  <si>
    <t>Tyler Jozwik</t>
  </si>
  <si>
    <t>Sterling Heights Stevenson</t>
  </si>
  <si>
    <t>Dylan Rainko</t>
  </si>
  <si>
    <t>St. Clair Shores Lakeview</t>
  </si>
  <si>
    <t>Nathan Weaver</t>
  </si>
  <si>
    <t>Grant Kenyon III</t>
  </si>
  <si>
    <t>Joey McNeil</t>
  </si>
  <si>
    <t>Jake Gottman</t>
  </si>
  <si>
    <t>Warren Mott</t>
  </si>
  <si>
    <t>Christian Johnson</t>
  </si>
  <si>
    <t>Robert Pedder</t>
  </si>
  <si>
    <t>Paul Loomis</t>
  </si>
  <si>
    <t>Mike Maguran</t>
  </si>
  <si>
    <t>Matthew Schalk</t>
  </si>
  <si>
    <t>Andrew Cicchelli</t>
  </si>
  <si>
    <t>Tyler Hood</t>
  </si>
  <si>
    <t>Cody Lowry</t>
  </si>
  <si>
    <t>Andrew Moronczyk</t>
  </si>
  <si>
    <t>Matt Istifu</t>
  </si>
  <si>
    <t>Robbie Basacchi</t>
  </si>
  <si>
    <t>AJ Taormina</t>
  </si>
  <si>
    <t>Jacob Richard</t>
  </si>
  <si>
    <t>Kyle Angeleri</t>
  </si>
  <si>
    <t>Taran Heersma</t>
  </si>
  <si>
    <t>Alex Luckas</t>
  </si>
  <si>
    <t>Randy Stroshein</t>
  </si>
  <si>
    <t>Jan Castillo</t>
  </si>
  <si>
    <t>Robert Geary</t>
  </si>
  <si>
    <t>Vince Papais</t>
  </si>
  <si>
    <t>Tyler Thorn</t>
  </si>
  <si>
    <t>Nolan Twardy</t>
  </si>
  <si>
    <t>Gabriel Genord</t>
  </si>
  <si>
    <t>Izac Davidson</t>
  </si>
  <si>
    <t>Noah Lucido</t>
  </si>
  <si>
    <t>Ryan Rypkowski</t>
  </si>
  <si>
    <t>Davis Keena</t>
  </si>
  <si>
    <t>Mike Davedowski</t>
  </si>
  <si>
    <t>Trevor Mackowiak</t>
  </si>
  <si>
    <t>Dylan Chaffin</t>
  </si>
  <si>
    <t>Mitchell Cunha</t>
  </si>
  <si>
    <t>Matt Minaudo</t>
  </si>
  <si>
    <t>Justin Coleman</t>
  </si>
  <si>
    <t>Jacob Furtney</t>
  </si>
  <si>
    <t>Brad Delmarle</t>
  </si>
  <si>
    <t>Kyle Hayes</t>
  </si>
  <si>
    <t>Jerry Frogge</t>
  </si>
  <si>
    <t>Justin Bashaw</t>
  </si>
  <si>
    <t>Nick Forsythe</t>
  </si>
  <si>
    <t>Warren Regina</t>
  </si>
  <si>
    <t>Hannah Oles</t>
  </si>
  <si>
    <t>Rebecca Zilinski</t>
  </si>
  <si>
    <t>Jenna Nottle</t>
  </si>
  <si>
    <t>Mackenzie Janssen</t>
  </si>
  <si>
    <t>Hannah Walters</t>
  </si>
  <si>
    <t>Lynn Hartman</t>
  </si>
  <si>
    <t>Lauren Miyaza</t>
  </si>
  <si>
    <t>Nichole Vandivier</t>
  </si>
  <si>
    <t>Sierra Stade</t>
  </si>
  <si>
    <t>Elizabeth Ireland</t>
  </si>
  <si>
    <t>Shelby DeBruyne</t>
  </si>
  <si>
    <t>Lauren Kroll</t>
  </si>
  <si>
    <t>Madchen Breen</t>
  </si>
  <si>
    <t>Kaitlyn Thompson</t>
  </si>
  <si>
    <t>Alyssa Komlenovich</t>
  </si>
  <si>
    <t>Arianna Troia</t>
  </si>
  <si>
    <t>Sarah Forton</t>
  </si>
  <si>
    <t>Nicole Yakimovich</t>
  </si>
  <si>
    <t>Danielle Frazho</t>
  </si>
  <si>
    <t>Dominique Pearcy</t>
  </si>
  <si>
    <t>Ashley Smith</t>
  </si>
  <si>
    <t>Taylor Miller</t>
  </si>
  <si>
    <t>Kelsey Capoferri</t>
  </si>
  <si>
    <t>Ashlee Gebstadt</t>
  </si>
  <si>
    <t>Renee Spicuzza</t>
  </si>
  <si>
    <t>Erika Gamble</t>
  </si>
  <si>
    <t>Vashaun Rhodes</t>
  </si>
  <si>
    <t>Cassidy Capoferri</t>
  </si>
  <si>
    <t>Madison Kenyon</t>
  </si>
  <si>
    <t>Skylar Kozianowski</t>
  </si>
  <si>
    <t>Sheila Roarty</t>
  </si>
  <si>
    <t>Lexi Brewer</t>
  </si>
  <si>
    <t>Jacque Graham</t>
  </si>
  <si>
    <t>Catherine Pardington</t>
  </si>
  <si>
    <t>Meghan McGrail</t>
  </si>
  <si>
    <t>Carly Schiner</t>
  </si>
  <si>
    <t>Sarah Graves</t>
  </si>
  <si>
    <t>Justine Renshaw</t>
  </si>
  <si>
    <t>Amanda Ziegler</t>
  </si>
  <si>
    <t>Angel Colden</t>
  </si>
  <si>
    <t>Geordin Craun</t>
  </si>
  <si>
    <t>Daijae Blocton</t>
  </si>
  <si>
    <t>Hannah Holeton</t>
  </si>
  <si>
    <t>Ashley Krywy</t>
  </si>
  <si>
    <t>Taylor Villasurda</t>
  </si>
  <si>
    <t>Christina Thomas</t>
  </si>
  <si>
    <t>Ellen Kovalcik</t>
  </si>
  <si>
    <t>Nicole Meduvsky</t>
  </si>
  <si>
    <t>Allison Scheetz</t>
  </si>
  <si>
    <t>Samantha Bartolotta</t>
  </si>
  <si>
    <t>Samantha Otto</t>
  </si>
  <si>
    <t>Haley Holeton</t>
  </si>
  <si>
    <t>Maria Osinski</t>
  </si>
  <si>
    <t>Lauren Suwalski</t>
  </si>
  <si>
    <t>Jasmine Gonzalez</t>
  </si>
  <si>
    <t>Alyssa Turner</t>
  </si>
  <si>
    <t>Megan Baranski</t>
  </si>
  <si>
    <t>Beth Cooley</t>
  </si>
  <si>
    <t>Tiffany Paraventi</t>
  </si>
  <si>
    <t>Kelly Rayner</t>
  </si>
  <si>
    <t>Payton Dickson</t>
  </si>
  <si>
    <t>Hannah Guider</t>
  </si>
  <si>
    <t>Jennifer Kelly</t>
  </si>
  <si>
    <t>Makayla Barthlow</t>
  </si>
  <si>
    <t>Molly Krist</t>
  </si>
  <si>
    <t>Elizabeth Orban</t>
  </si>
  <si>
    <t>Kayla Belanger</t>
  </si>
  <si>
    <t>Kalin McGee</t>
  </si>
  <si>
    <t>Nicole Tyll</t>
  </si>
  <si>
    <t>Jennifer Carbery</t>
  </si>
  <si>
    <t>Heather Bruci</t>
  </si>
  <si>
    <t>Madison Paoletti</t>
  </si>
  <si>
    <t>Cynda Molina</t>
  </si>
  <si>
    <t>Tabatha Neal</t>
  </si>
  <si>
    <t>Krysta Peirce</t>
  </si>
  <si>
    <t>Samantha Miller</t>
  </si>
  <si>
    <t>Amanda McLaughlin</t>
  </si>
  <si>
    <t>Shana Torkelson</t>
  </si>
  <si>
    <t>Natalie Ward</t>
  </si>
  <si>
    <t>Noelle Scheuer</t>
  </si>
  <si>
    <t>Cortney Mourello</t>
  </si>
  <si>
    <t>Collette Beno</t>
  </si>
  <si>
    <t>Amber Suwalski</t>
  </si>
  <si>
    <t>Kaylee Jackson</t>
  </si>
  <si>
    <t>Kamrin Keillor</t>
  </si>
  <si>
    <t>Erin Horn</t>
  </si>
  <si>
    <t>Victoria Paquette</t>
  </si>
  <si>
    <t>Enter the Date and Number of Athletes.</t>
  </si>
  <si>
    <t xml:space="preserve">Utica Henry Ford II </t>
  </si>
  <si>
    <t>James Gray</t>
  </si>
  <si>
    <t>Kyle Blaszczyk</t>
  </si>
  <si>
    <t>Tyler Hudgens</t>
  </si>
  <si>
    <t>Ryan Long</t>
  </si>
  <si>
    <t>Nicholas Macpherson</t>
  </si>
  <si>
    <t>Justin Vansice</t>
  </si>
  <si>
    <t>Andrew Venturini</t>
  </si>
  <si>
    <t>St. Clair Shores Lake Shore</t>
  </si>
  <si>
    <t>St.Clair Shores Lakeview</t>
  </si>
  <si>
    <t>Chris Ireland</t>
  </si>
  <si>
    <t>Warren Fitzgerald</t>
  </si>
  <si>
    <t>Brent Bulgarelli</t>
  </si>
  <si>
    <t>Jaylen King</t>
  </si>
  <si>
    <t>Tyler Aqueros</t>
  </si>
  <si>
    <t>MaCarlis Pender</t>
  </si>
  <si>
    <t>Alec Nunn</t>
  </si>
  <si>
    <t>Jacob Wisiewski</t>
  </si>
  <si>
    <t>Armada</t>
  </si>
  <si>
    <t>Garrett Bork</t>
  </si>
  <si>
    <t>Jeremy Geisler</t>
  </si>
  <si>
    <t>Matt Thoel</t>
  </si>
  <si>
    <t>Nick Medley</t>
  </si>
  <si>
    <t>Zack Blackstock</t>
  </si>
  <si>
    <t>Matt Hammer</t>
  </si>
  <si>
    <t xml:space="preserve">Sterling Heights </t>
  </si>
  <si>
    <t>Joe Borowski</t>
  </si>
  <si>
    <t>Macobm L'Anse Creuse North</t>
  </si>
  <si>
    <t>Centerline</t>
  </si>
  <si>
    <t>Brock Walquist</t>
  </si>
  <si>
    <t>Kyle Stanczak</t>
  </si>
  <si>
    <t>Utica Henry Ford II</t>
  </si>
  <si>
    <t>Victoria Giardina</t>
  </si>
  <si>
    <t>Jessica McCreary</t>
  </si>
  <si>
    <t>Emily Parkin</t>
  </si>
  <si>
    <t>Madison Polsinelli</t>
  </si>
  <si>
    <t xml:space="preserve"> </t>
  </si>
  <si>
    <t>utica</t>
  </si>
  <si>
    <t>Caitlin Beirne</t>
  </si>
  <si>
    <t>Nicole Mikaelian</t>
  </si>
  <si>
    <t>Madison McNamnra</t>
  </si>
  <si>
    <t>Haley Zynda</t>
  </si>
  <si>
    <t>Ashley  Renock</t>
  </si>
  <si>
    <t>Makaila Spencer</t>
  </si>
  <si>
    <t>Dana Ulinski</t>
  </si>
  <si>
    <t>Ashley Sowinski</t>
  </si>
  <si>
    <t>Natalie Jankowski</t>
  </si>
  <si>
    <t>Kayla Viaene</t>
  </si>
  <si>
    <t>Morgan Connor</t>
  </si>
  <si>
    <t>Rebecca Richards</t>
  </si>
  <si>
    <t>Angela Bondon</t>
  </si>
  <si>
    <t>Cierra Fitzgerald</t>
  </si>
  <si>
    <t>Alicia Nunn</t>
  </si>
  <si>
    <t>Tiffani Kimbrough</t>
  </si>
  <si>
    <t>Courtney Domijan</t>
  </si>
  <si>
    <t>Shayde Brecker</t>
  </si>
  <si>
    <t>Sabrina Cisneros</t>
  </si>
  <si>
    <t>Sidney Richards</t>
  </si>
  <si>
    <t>Shelbi Aggas</t>
  </si>
  <si>
    <t>Roseville</t>
  </si>
  <si>
    <t>Samantha Brackett</t>
  </si>
  <si>
    <t>Jozlyn Ross</t>
  </si>
  <si>
    <t>Johannah Lampinen</t>
  </si>
  <si>
    <t>Josh Rolder</t>
  </si>
  <si>
    <t>Corey Boling</t>
  </si>
  <si>
    <t>Jacob Rolder</t>
  </si>
  <si>
    <t>Dan Radcliff</t>
  </si>
  <si>
    <t>Kyle Houvener</t>
  </si>
  <si>
    <t>St. Clair Shores South Lake</t>
  </si>
  <si>
    <t>Kevin McClain</t>
  </si>
  <si>
    <t>Cory Kenjorski</t>
  </si>
  <si>
    <t>Joe Gargagliano</t>
  </si>
  <si>
    <t>Alex Rosenthal</t>
  </si>
  <si>
    <t>Jackie Cardno</t>
  </si>
  <si>
    <t>Sarah Nelson</t>
  </si>
  <si>
    <t>Amyre Walker</t>
  </si>
  <si>
    <t>Chasity Homer</t>
  </si>
  <si>
    <t>Lauren Cornett</t>
  </si>
  <si>
    <t>Merissa Stevens</t>
  </si>
  <si>
    <t>Bailey Duke</t>
  </si>
  <si>
    <t>Samantha Gainor</t>
  </si>
  <si>
    <t>Margarite Jewhurst</t>
  </si>
  <si>
    <t>Maya Gindlesperger</t>
  </si>
  <si>
    <t>Destiny Brown</t>
  </si>
  <si>
    <t>Brianne Hudgens</t>
  </si>
  <si>
    <t>Phil Vanassche</t>
  </si>
  <si>
    <t>Kyle Seiben</t>
  </si>
  <si>
    <t>Christan Oakley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</si>
</sst>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color rgb="FFFF00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2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4" fillId="0" borderId="0" xfId="0" applyFont="1"/>
    <xf numFmtId="0" fontId="7" fillId="0" borderId="0" xfId="0" applyFont="1" applyBorder="1" applyAlignment="1"/>
    <xf numFmtId="164" fontId="7" fillId="0" borderId="0" xfId="0" applyNumberFormat="1" applyFont="1" applyBorder="1" applyAlignment="1"/>
    <xf numFmtId="0" fontId="5" fillId="0" borderId="0" xfId="0" applyFont="1" applyBorder="1" applyAlignment="1"/>
    <xf numFmtId="164" fontId="6" fillId="0" borderId="0" xfId="0" applyNumberFormat="1" applyFont="1" applyBorder="1" applyAlignment="1"/>
    <xf numFmtId="0" fontId="0" fillId="0" borderId="12" xfId="0" applyBorder="1"/>
    <xf numFmtId="0" fontId="0" fillId="0" borderId="12" xfId="0" applyFill="1" applyBorder="1"/>
    <xf numFmtId="0" fontId="2" fillId="0" borderId="12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ill="1" applyBorder="1"/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20" xfId="0" applyFill="1" applyBorder="1"/>
    <xf numFmtId="0" fontId="2" fillId="0" borderId="21" xfId="0" applyFont="1" applyBorder="1" applyAlignment="1">
      <alignment horizontal="center"/>
    </xf>
    <xf numFmtId="0" fontId="0" fillId="0" borderId="22" xfId="0" applyFill="1" applyBorder="1"/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4" xfId="0" applyBorder="1"/>
    <xf numFmtId="0" fontId="0" fillId="0" borderId="14" xfId="0" applyFill="1" applyBorder="1"/>
    <xf numFmtId="0" fontId="0" fillId="0" borderId="15" xfId="0" applyFill="1" applyBorder="1"/>
    <xf numFmtId="0" fontId="2" fillId="0" borderId="5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1" xfId="0" applyBorder="1"/>
    <xf numFmtId="0" fontId="2" fillId="0" borderId="3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3" xfId="0" applyFill="1" applyBorder="1"/>
    <xf numFmtId="0" fontId="0" fillId="0" borderId="31" xfId="0" applyFill="1" applyBorder="1"/>
    <xf numFmtId="0" fontId="0" fillId="0" borderId="42" xfId="0" applyFill="1" applyBorder="1"/>
    <xf numFmtId="0" fontId="3" fillId="0" borderId="37" xfId="0" applyFont="1" applyBorder="1" applyAlignment="1">
      <alignment horizontal="center" vertical="center"/>
    </xf>
    <xf numFmtId="0" fontId="0" fillId="0" borderId="43" xfId="0" applyFill="1" applyBorder="1"/>
    <xf numFmtId="0" fontId="0" fillId="0" borderId="11" xfId="0" applyFill="1" applyBorder="1"/>
    <xf numFmtId="0" fontId="3" fillId="0" borderId="4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/>
    <xf numFmtId="0" fontId="0" fillId="0" borderId="12" xfId="0" applyFont="1" applyBorder="1" applyAlignment="1"/>
    <xf numFmtId="0" fontId="0" fillId="0" borderId="19" xfId="0" applyFont="1" applyBorder="1" applyAlignment="1"/>
    <xf numFmtId="0" fontId="0" fillId="0" borderId="14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28" xfId="0" applyFont="1" applyBorder="1" applyAlignment="1"/>
    <xf numFmtId="0" fontId="0" fillId="0" borderId="20" xfId="0" applyFont="1" applyBorder="1" applyAlignment="1"/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6" xfId="0" applyFill="1" applyBorder="1"/>
    <xf numFmtId="0" fontId="0" fillId="0" borderId="47" xfId="0" applyFill="1" applyBorder="1"/>
    <xf numFmtId="0" fontId="0" fillId="0" borderId="45" xfId="0" applyFill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8" xfId="0" applyFill="1" applyBorder="1"/>
    <xf numFmtId="0" fontId="2" fillId="0" borderId="0" xfId="0" applyFont="1" applyAlignment="1">
      <alignment horizontal="center"/>
    </xf>
    <xf numFmtId="0" fontId="12" fillId="0" borderId="36" xfId="1" applyBorder="1"/>
    <xf numFmtId="0" fontId="12" fillId="0" borderId="0" xfId="1"/>
    <xf numFmtId="0" fontId="12" fillId="0" borderId="0" xfId="1" applyAlignment="1">
      <alignment horizontal="right"/>
    </xf>
    <xf numFmtId="0" fontId="12" fillId="0" borderId="36" xfId="1" applyBorder="1" applyAlignment="1">
      <alignment horizontal="right"/>
    </xf>
    <xf numFmtId="0" fontId="12" fillId="0" borderId="38" xfId="1" applyBorder="1"/>
    <xf numFmtId="0" fontId="12" fillId="0" borderId="27" xfId="1" applyBorder="1" applyAlignment="1">
      <alignment horizontal="right"/>
    </xf>
    <xf numFmtId="0" fontId="12" fillId="0" borderId="27" xfId="1" applyBorder="1"/>
    <xf numFmtId="0" fontId="12" fillId="0" borderId="35" xfId="1" applyBorder="1" applyAlignment="1">
      <alignment horizontal="right"/>
    </xf>
    <xf numFmtId="0" fontId="12" fillId="0" borderId="0" xfId="1" applyAlignment="1">
      <alignment horizontal="left"/>
    </xf>
    <xf numFmtId="0" fontId="12" fillId="0" borderId="35" xfId="1" applyBorder="1"/>
    <xf numFmtId="0" fontId="12" fillId="0" borderId="49" xfId="1" applyBorder="1"/>
    <xf numFmtId="0" fontId="12" fillId="0" borderId="0" xfId="1" applyBorder="1"/>
    <xf numFmtId="0" fontId="12" fillId="0" borderId="50" xfId="1" applyBorder="1"/>
    <xf numFmtId="0" fontId="13" fillId="0" borderId="0" xfId="1" applyFont="1" applyAlignment="1">
      <alignment horizontal="center"/>
    </xf>
    <xf numFmtId="0" fontId="13" fillId="0" borderId="36" xfId="1" applyFont="1" applyBorder="1" applyAlignment="1">
      <alignment horizontal="center"/>
    </xf>
    <xf numFmtId="0" fontId="12" fillId="0" borderId="0" xfId="1" applyAlignment="1"/>
    <xf numFmtId="0" fontId="12" fillId="0" borderId="0" xfId="1" applyAlignment="1">
      <alignment horizontal="center"/>
    </xf>
    <xf numFmtId="0" fontId="13" fillId="0" borderId="0" xfId="1" applyFont="1" applyAlignment="1">
      <alignment horizontal="center"/>
    </xf>
    <xf numFmtId="0" fontId="14" fillId="0" borderId="36" xfId="2" applyBorder="1"/>
    <xf numFmtId="0" fontId="14" fillId="0" borderId="0" xfId="2" applyBorder="1"/>
    <xf numFmtId="0" fontId="14" fillId="0" borderId="0" xfId="2"/>
    <xf numFmtId="0" fontId="14" fillId="0" borderId="0" xfId="2" applyAlignment="1">
      <alignment horizontal="right"/>
    </xf>
    <xf numFmtId="0" fontId="14" fillId="0" borderId="36" xfId="2" applyBorder="1" applyAlignment="1">
      <alignment horizontal="right"/>
    </xf>
    <xf numFmtId="0" fontId="14" fillId="0" borderId="38" xfId="2" applyBorder="1"/>
    <xf numFmtId="0" fontId="14" fillId="0" borderId="27" xfId="2" applyBorder="1" applyAlignment="1">
      <alignment horizontal="right"/>
    </xf>
    <xf numFmtId="0" fontId="14" fillId="0" borderId="27" xfId="2" applyBorder="1"/>
    <xf numFmtId="0" fontId="14" fillId="0" borderId="35" xfId="2" applyBorder="1" applyAlignment="1">
      <alignment horizontal="right"/>
    </xf>
    <xf numFmtId="0" fontId="14" fillId="0" borderId="0" xfId="2" applyAlignment="1">
      <alignment horizontal="left"/>
    </xf>
    <xf numFmtId="0" fontId="14" fillId="0" borderId="35" xfId="2" applyBorder="1"/>
    <xf numFmtId="0" fontId="14" fillId="0" borderId="49" xfId="2" applyBorder="1"/>
    <xf numFmtId="0" fontId="14" fillId="0" borderId="50" xfId="2" applyBorder="1"/>
    <xf numFmtId="0" fontId="13" fillId="0" borderId="0" xfId="2" applyFont="1" applyAlignment="1">
      <alignment horizontal="center"/>
    </xf>
    <xf numFmtId="0" fontId="13" fillId="0" borderId="0" xfId="2" applyFont="1"/>
    <xf numFmtId="0" fontId="13" fillId="0" borderId="36" xfId="2" applyFont="1" applyBorder="1" applyAlignment="1">
      <alignment horizontal="center"/>
    </xf>
    <xf numFmtId="0" fontId="14" fillId="0" borderId="0" xfId="2" applyAlignment="1">
      <alignment horizontal="center"/>
    </xf>
    <xf numFmtId="0" fontId="15" fillId="0" borderId="0" xfId="1" applyFont="1" applyAlignment="1"/>
    <xf numFmtId="0" fontId="13" fillId="0" borderId="0" xfId="1" applyFont="1"/>
    <xf numFmtId="0" fontId="13" fillId="0" borderId="51" xfId="1" applyFont="1" applyBorder="1"/>
    <xf numFmtId="0" fontId="13" fillId="0" borderId="38" xfId="1" applyFont="1" applyBorder="1"/>
    <xf numFmtId="0" fontId="13" fillId="0" borderId="49" xfId="1" applyFont="1" applyBorder="1"/>
    <xf numFmtId="0" fontId="13" fillId="0" borderId="35" xfId="1" applyFont="1" applyBorder="1"/>
    <xf numFmtId="0" fontId="17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Border="1"/>
    <xf numFmtId="0" fontId="13" fillId="0" borderId="36" xfId="1" applyFont="1" applyBorder="1"/>
    <xf numFmtId="0" fontId="0" fillId="0" borderId="0" xfId="0" applyAlignment="1" applyProtection="1">
      <alignment horizontal="center"/>
    </xf>
    <xf numFmtId="0" fontId="8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8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8" xfId="0" applyBorder="1"/>
    <xf numFmtId="0" fontId="0" fillId="0" borderId="28" xfId="0" applyBorder="1"/>
    <xf numFmtId="0" fontId="2" fillId="0" borderId="14" xfId="0" applyFont="1" applyBorder="1" applyAlignment="1"/>
    <xf numFmtId="0" fontId="0" fillId="0" borderId="13" xfId="0" applyBorder="1"/>
    <xf numFmtId="0" fontId="2" fillId="0" borderId="12" xfId="0" applyFont="1" applyBorder="1" applyAlignment="1"/>
    <xf numFmtId="0" fontId="0" fillId="0" borderId="19" xfId="0" applyBorder="1"/>
    <xf numFmtId="0" fontId="2" fillId="0" borderId="19" xfId="0" applyFont="1" applyBorder="1" applyAlignment="1"/>
    <xf numFmtId="0" fontId="2" fillId="0" borderId="12" xfId="0" applyFont="1" applyBorder="1"/>
    <xf numFmtId="0" fontId="0" fillId="0" borderId="7" xfId="0" applyBorder="1"/>
    <xf numFmtId="0" fontId="2" fillId="0" borderId="48" xfId="0" applyFont="1" applyBorder="1" applyAlignment="1">
      <alignment horizontal="center"/>
    </xf>
    <xf numFmtId="0" fontId="0" fillId="0" borderId="35" xfId="0" applyBorder="1"/>
    <xf numFmtId="0" fontId="2" fillId="0" borderId="48" xfId="0" applyFont="1" applyBorder="1" applyAlignment="1"/>
    <xf numFmtId="0" fontId="0" fillId="0" borderId="49" xfId="0" applyFill="1" applyBorder="1"/>
    <xf numFmtId="0" fontId="0" fillId="0" borderId="53" xfId="0" applyFill="1" applyBorder="1"/>
    <xf numFmtId="0" fontId="3" fillId="2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0" borderId="13" xfId="0" applyFill="1" applyBorder="1"/>
    <xf numFmtId="0" fontId="2" fillId="0" borderId="12" xfId="0" applyFont="1" applyFill="1" applyBorder="1" applyAlignment="1"/>
    <xf numFmtId="0" fontId="0" fillId="0" borderId="28" xfId="0" applyBorder="1" applyAlignment="1"/>
    <xf numFmtId="0" fontId="0" fillId="0" borderId="14" xfId="0" applyBorder="1" applyAlignment="1"/>
    <xf numFmtId="0" fontId="0" fillId="0" borderId="13" xfId="0" applyBorder="1" applyAlignment="1"/>
    <xf numFmtId="0" fontId="0" fillId="0" borderId="19" xfId="0" applyBorder="1" applyAlignment="1"/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11" fillId="0" borderId="12" xfId="0" applyFont="1" applyBorder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13" fillId="0" borderId="52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51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40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12" fillId="0" borderId="0" xfId="2" applyFont="1"/>
    <xf numFmtId="0" fontId="12" fillId="0" borderId="36" xfId="2" applyFont="1" applyBorder="1"/>
    <xf numFmtId="0" fontId="12" fillId="0" borderId="0" xfId="2" applyFont="1" applyBorder="1"/>
    <xf numFmtId="0" fontId="12" fillId="0" borderId="35" xfId="2" applyFont="1" applyBorder="1" applyAlignment="1">
      <alignment horizontal="right"/>
    </xf>
    <xf numFmtId="0" fontId="12" fillId="0" borderId="27" xfId="2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69"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  <dxf>
      <font>
        <b val="0"/>
        <i val="0"/>
      </font>
      <numFmt numFmtId="30" formatCode="@"/>
    </dxf>
  </dxfs>
  <tableStyles count="0" defaultTableStyle="TableStyleMedium2" defaultPivotStyle="PivotStyleLight16"/>
  <colors>
    <mruColors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workbookViewId="0">
      <selection activeCell="D4" sqref="D4"/>
    </sheetView>
  </sheetViews>
  <sheetFormatPr defaultRowHeight="15"/>
  <cols>
    <col min="2" max="3" width="11.7109375" customWidth="1"/>
    <col min="4" max="4" width="16.7109375" customWidth="1"/>
    <col min="5" max="5" width="20.7109375" customWidth="1"/>
    <col min="6" max="7" width="11.7109375" customWidth="1"/>
  </cols>
  <sheetData>
    <row r="1" spans="1:9" ht="18.75">
      <c r="A1" s="13"/>
      <c r="B1" s="179" t="s">
        <v>303</v>
      </c>
      <c r="C1" s="179"/>
      <c r="D1" s="179"/>
      <c r="E1" s="179"/>
      <c r="F1" s="179"/>
      <c r="G1" s="179"/>
      <c r="H1" s="179"/>
    </row>
    <row r="2" spans="1:9" ht="15" customHeight="1" thickBot="1">
      <c r="A2" s="13"/>
      <c r="B2" s="14"/>
      <c r="C2" s="15"/>
      <c r="D2" s="15"/>
      <c r="E2" s="1"/>
      <c r="F2" s="1"/>
      <c r="G2" s="1"/>
    </row>
    <row r="3" spans="1:9" ht="15" customHeight="1" thickBot="1">
      <c r="A3" s="13"/>
      <c r="B3" s="185" t="s">
        <v>5</v>
      </c>
      <c r="C3" s="185"/>
      <c r="D3" s="16">
        <v>41657</v>
      </c>
      <c r="E3" s="1"/>
      <c r="F3" s="1"/>
      <c r="G3" s="1"/>
    </row>
    <row r="4" spans="1:9" ht="15" customHeight="1" thickBot="1">
      <c r="A4" s="13"/>
      <c r="B4" s="17"/>
      <c r="C4" s="17"/>
      <c r="D4" s="18"/>
      <c r="E4" s="1"/>
      <c r="F4" s="1"/>
      <c r="G4" s="1"/>
    </row>
    <row r="5" spans="1:9" ht="15" customHeight="1">
      <c r="A5" s="13"/>
      <c r="B5" s="178" t="s">
        <v>2</v>
      </c>
      <c r="C5" s="178"/>
      <c r="D5" s="183">
        <v>140</v>
      </c>
      <c r="E5" s="3"/>
      <c r="F5" s="186" t="s">
        <v>3</v>
      </c>
      <c r="G5" s="186"/>
      <c r="H5" s="183">
        <v>134</v>
      </c>
    </row>
    <row r="6" spans="1:9" ht="15.75" customHeight="1" thickBot="1">
      <c r="A6" s="13"/>
      <c r="B6" s="178"/>
      <c r="C6" s="178"/>
      <c r="D6" s="184"/>
      <c r="E6" s="3"/>
      <c r="F6" s="186"/>
      <c r="G6" s="186"/>
      <c r="H6" s="184"/>
    </row>
    <row r="7" spans="1:9" ht="16.5" thickBot="1">
      <c r="A7" s="13"/>
      <c r="B7" s="21"/>
      <c r="C7" s="21"/>
      <c r="D7" s="20"/>
      <c r="E7" s="3"/>
      <c r="F7" s="12"/>
      <c r="G7" s="12"/>
      <c r="H7" s="11"/>
    </row>
    <row r="8" spans="1:9" ht="15" customHeight="1">
      <c r="A8" s="13"/>
      <c r="B8" s="175" t="s">
        <v>18</v>
      </c>
      <c r="C8" s="175"/>
      <c r="D8" s="176">
        <f>IF(D5&lt;91,4,5)</f>
        <v>5</v>
      </c>
      <c r="E8" s="142"/>
      <c r="F8" s="187" t="s">
        <v>18</v>
      </c>
      <c r="G8" s="187"/>
      <c r="H8" s="176">
        <f>IF(H5&lt;91,4,7)</f>
        <v>7</v>
      </c>
    </row>
    <row r="9" spans="1:9" ht="15" customHeight="1" thickBot="1">
      <c r="A9" s="13"/>
      <c r="B9" s="175"/>
      <c r="C9" s="175"/>
      <c r="D9" s="177"/>
      <c r="E9" s="142"/>
      <c r="F9" s="187"/>
      <c r="G9" s="187"/>
      <c r="H9" s="177"/>
    </row>
    <row r="10" spans="1:9" ht="16.5" thickBot="1">
      <c r="A10" s="13"/>
      <c r="B10" s="13"/>
      <c r="C10" s="13"/>
      <c r="D10" s="143"/>
      <c r="E10" s="144"/>
      <c r="F10" s="144"/>
      <c r="G10" s="144"/>
      <c r="H10" s="144"/>
    </row>
    <row r="11" spans="1:9" ht="15" customHeight="1">
      <c r="A11" s="13"/>
      <c r="B11" s="178" t="s">
        <v>0</v>
      </c>
      <c r="C11" s="178"/>
      <c r="D11" s="176">
        <f>IF(D8=4,3,1)</f>
        <v>1</v>
      </c>
      <c r="E11" s="145" t="str">
        <f>IF(D11&gt;58,"Must be less than 59","")</f>
        <v/>
      </c>
      <c r="F11" s="182" t="s">
        <v>1</v>
      </c>
      <c r="G11" s="182"/>
      <c r="H11" s="176">
        <f>IF(H8=4,33,31)</f>
        <v>31</v>
      </c>
      <c r="I11" s="3" t="str">
        <f>IF(H11&gt;58,"Must be less than 59","")</f>
        <v/>
      </c>
    </row>
    <row r="12" spans="1:9" ht="15.75" customHeight="1" thickBot="1">
      <c r="A12" s="13"/>
      <c r="B12" s="178"/>
      <c r="C12" s="178"/>
      <c r="D12" s="177"/>
      <c r="E12" s="145" t="str">
        <f>IF((ISEVEN(D11))=TRUE,"Must be odd","")</f>
        <v/>
      </c>
      <c r="F12" s="182"/>
      <c r="G12" s="182"/>
      <c r="H12" s="177"/>
      <c r="I12" s="3" t="str">
        <f>IF((ISEVEN(H11))=TRUE,"Must be odd","")</f>
        <v/>
      </c>
    </row>
    <row r="13" spans="1:9" ht="16.5" thickBot="1">
      <c r="A13" s="13"/>
      <c r="B13" s="19"/>
      <c r="C13" s="19"/>
      <c r="D13" s="146"/>
      <c r="E13" s="145"/>
      <c r="F13" s="147"/>
      <c r="G13" s="147"/>
      <c r="H13" s="146"/>
    </row>
    <row r="14" spans="1:9">
      <c r="A14" s="13"/>
      <c r="B14" s="178" t="s">
        <v>19</v>
      </c>
      <c r="C14" s="178"/>
      <c r="D14" s="180">
        <f>IF(D8=4,D11+23,D11+29)</f>
        <v>30</v>
      </c>
      <c r="E14" s="145" t="str">
        <f>IF(D14&gt;30,"Must be less than 30","")</f>
        <v/>
      </c>
      <c r="F14" s="182" t="s">
        <v>20</v>
      </c>
      <c r="G14" s="182"/>
      <c r="H14" s="180">
        <f>IF(H8=4,H11+23,H11+27)</f>
        <v>58</v>
      </c>
      <c r="I14" s="3" t="str">
        <f>IF(H14&gt;58,"Must be less than 59","")</f>
        <v/>
      </c>
    </row>
    <row r="15" spans="1:9" ht="15.75" thickBot="1">
      <c r="A15" s="13"/>
      <c r="B15" s="178"/>
      <c r="C15" s="178"/>
      <c r="D15" s="181"/>
      <c r="E15" s="145" t="str">
        <f>IF((ISODD(D14))=TRUE,"Must be even","")</f>
        <v/>
      </c>
      <c r="F15" s="182"/>
      <c r="G15" s="182"/>
      <c r="H15" s="181"/>
      <c r="I15" s="3" t="str">
        <f>IF((ISODD(H14))=TRUE,"Must be even","")</f>
        <v/>
      </c>
    </row>
    <row r="16" spans="1:9">
      <c r="F16" s="2"/>
      <c r="G16" s="2"/>
    </row>
    <row r="17" spans="2:8" hidden="1">
      <c r="B17" t="s">
        <v>28</v>
      </c>
      <c r="C17" t="s">
        <v>10</v>
      </c>
      <c r="D17" t="s">
        <v>29</v>
      </c>
      <c r="F17" t="s">
        <v>28</v>
      </c>
      <c r="G17" t="s">
        <v>10</v>
      </c>
      <c r="H17" t="s">
        <v>29</v>
      </c>
    </row>
    <row r="18" spans="2:8" hidden="1">
      <c r="B18">
        <v>1</v>
      </c>
      <c r="C18">
        <f>D11-1</f>
        <v>0</v>
      </c>
      <c r="D18">
        <f>C18+9</f>
        <v>9</v>
      </c>
      <c r="F18">
        <v>1</v>
      </c>
      <c r="G18">
        <f>H11-1</f>
        <v>30</v>
      </c>
      <c r="H18">
        <f>G18+9</f>
        <v>39</v>
      </c>
    </row>
    <row r="19" spans="2:8" hidden="1">
      <c r="B19">
        <v>2</v>
      </c>
      <c r="C19">
        <f>C18+8</f>
        <v>8</v>
      </c>
      <c r="D19">
        <f>C19+9</f>
        <v>17</v>
      </c>
      <c r="F19">
        <v>2</v>
      </c>
      <c r="G19">
        <f>G18+8</f>
        <v>38</v>
      </c>
      <c r="H19">
        <f>G19+9</f>
        <v>47</v>
      </c>
    </row>
    <row r="20" spans="2:8" hidden="1">
      <c r="B20">
        <v>3</v>
      </c>
      <c r="C20">
        <f>C19+8</f>
        <v>16</v>
      </c>
      <c r="D20">
        <f>C20+9</f>
        <v>25</v>
      </c>
      <c r="F20">
        <v>3</v>
      </c>
      <c r="G20">
        <f>G19+8</f>
        <v>46</v>
      </c>
      <c r="H20">
        <f>G20+9</f>
        <v>55</v>
      </c>
    </row>
    <row r="21" spans="2:8" hidden="1">
      <c r="B21" t="s">
        <v>30</v>
      </c>
    </row>
    <row r="22" spans="2:8" hidden="1">
      <c r="B22">
        <v>1</v>
      </c>
      <c r="C22">
        <f>IF($D$8=4," ",D11-1)</f>
        <v>0</v>
      </c>
      <c r="D22">
        <f>IF($D$8=4," ",C22+11)</f>
        <v>11</v>
      </c>
      <c r="F22">
        <v>1</v>
      </c>
      <c r="G22">
        <v>30</v>
      </c>
      <c r="H22">
        <v>45</v>
      </c>
    </row>
    <row r="23" spans="2:8" hidden="1">
      <c r="B23">
        <v>2</v>
      </c>
      <c r="C23">
        <f>IF(D8=4," ",C22+10)</f>
        <v>10</v>
      </c>
      <c r="D23">
        <f>IF($D$8=4," ",C23+11)</f>
        <v>21</v>
      </c>
      <c r="F23">
        <v>2</v>
      </c>
      <c r="G23">
        <v>44</v>
      </c>
      <c r="H23">
        <v>59</v>
      </c>
    </row>
    <row r="24" spans="2:8" hidden="1">
      <c r="B24">
        <v>3</v>
      </c>
      <c r="C24">
        <f>IF(D8=4," ",C23+10)</f>
        <v>20</v>
      </c>
      <c r="D24">
        <f>IF($D$8=4," ",C24+11)</f>
        <v>31</v>
      </c>
    </row>
  </sheetData>
  <sheetProtection sheet="1" objects="1" scenarios="1" selectLockedCells="1"/>
  <mergeCells count="18">
    <mergeCell ref="H14:H15"/>
    <mergeCell ref="F14:G15"/>
    <mergeCell ref="H5:H6"/>
    <mergeCell ref="B3:C3"/>
    <mergeCell ref="F11:G12"/>
    <mergeCell ref="H11:H12"/>
    <mergeCell ref="B5:C6"/>
    <mergeCell ref="D5:D6"/>
    <mergeCell ref="F5:G6"/>
    <mergeCell ref="B14:C15"/>
    <mergeCell ref="D14:D15"/>
    <mergeCell ref="F8:G9"/>
    <mergeCell ref="B8:C9"/>
    <mergeCell ref="D8:D9"/>
    <mergeCell ref="B11:C12"/>
    <mergeCell ref="D11:D12"/>
    <mergeCell ref="B1:H1"/>
    <mergeCell ref="H8:H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</sheetPr>
  <dimension ref="A1:I352"/>
  <sheetViews>
    <sheetView zoomScaleNormal="100" workbookViewId="0">
      <selection activeCell="F167" sqref="F167:F168"/>
    </sheetView>
  </sheetViews>
  <sheetFormatPr defaultRowHeight="12.75"/>
  <cols>
    <col min="1" max="9" width="9.140625" style="133"/>
    <col min="10" max="16384" width="9.140625" style="98"/>
  </cols>
  <sheetData>
    <row r="1" spans="1:9" ht="12.75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</row>
    <row r="2" spans="1:9" ht="12.75" customHeight="1">
      <c r="A2" s="218"/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09" t="s">
        <v>85</v>
      </c>
      <c r="B3" s="209"/>
      <c r="C3" s="209"/>
      <c r="D3" s="209"/>
      <c r="E3" s="209"/>
      <c r="F3" s="209"/>
      <c r="G3" s="209"/>
      <c r="H3" s="209"/>
      <c r="I3" s="209"/>
    </row>
    <row r="5" spans="1:9" ht="15" customHeight="1">
      <c r="B5" s="208" t="s">
        <v>81</v>
      </c>
      <c r="C5" s="212" t="str">
        <f>'Girls Brack'!B2</f>
        <v>Renee Spicuzza</v>
      </c>
      <c r="D5" s="213"/>
      <c r="E5" s="214"/>
      <c r="F5" s="207" t="s">
        <v>80</v>
      </c>
      <c r="G5" s="134"/>
      <c r="H5" s="135"/>
    </row>
    <row r="6" spans="1:9">
      <c r="B6" s="208"/>
      <c r="C6" s="215"/>
      <c r="D6" s="216"/>
      <c r="E6" s="217"/>
      <c r="F6" s="207"/>
      <c r="G6" s="136"/>
      <c r="H6" s="137"/>
    </row>
    <row r="8" spans="1:9" ht="15" customHeight="1">
      <c r="D8" s="211" t="str">
        <f>'Girls Brack'!B5</f>
        <v>Lane 33-34</v>
      </c>
      <c r="E8" s="211"/>
      <c r="F8" s="211"/>
    </row>
    <row r="10" spans="1:9">
      <c r="E10" s="114" t="s">
        <v>82</v>
      </c>
    </row>
    <row r="13" spans="1:9" ht="15" customHeight="1">
      <c r="B13" s="208" t="s">
        <v>81</v>
      </c>
      <c r="C13" s="212" t="str">
        <f>'Girls Brack'!B6</f>
        <v>Victoria Paquette</v>
      </c>
      <c r="D13" s="213"/>
      <c r="E13" s="214"/>
      <c r="F13" s="207" t="s">
        <v>80</v>
      </c>
      <c r="G13" s="134"/>
      <c r="H13" s="135"/>
    </row>
    <row r="14" spans="1:9">
      <c r="B14" s="208"/>
      <c r="C14" s="215"/>
      <c r="D14" s="216"/>
      <c r="E14" s="217"/>
      <c r="F14" s="207"/>
      <c r="G14" s="136"/>
      <c r="H14" s="137"/>
    </row>
    <row r="16" spans="1:9">
      <c r="D16" s="139"/>
      <c r="E16" s="140"/>
      <c r="F16" s="140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9" spans="1:9" ht="15.75">
      <c r="B19" s="132"/>
      <c r="C19" s="132"/>
      <c r="D19" s="132"/>
      <c r="E19" s="132"/>
      <c r="F19" s="132"/>
      <c r="G19" s="132"/>
      <c r="H19" s="132"/>
    </row>
    <row r="20" spans="1:9" ht="18">
      <c r="A20" s="206" t="s">
        <v>79</v>
      </c>
      <c r="B20" s="206"/>
      <c r="C20" s="206"/>
      <c r="D20" s="206"/>
      <c r="E20" s="206"/>
      <c r="F20" s="138" t="str">
        <f>'Girls Brack'!D10</f>
        <v>Lane 33-34</v>
      </c>
      <c r="G20" s="138"/>
      <c r="H20" s="138"/>
      <c r="I20" s="138"/>
    </row>
    <row r="21" spans="1:9" ht="15.75">
      <c r="B21" s="132"/>
      <c r="C21" s="132"/>
      <c r="D21" s="132"/>
      <c r="E21" s="132"/>
      <c r="F21" s="132"/>
      <c r="G21" s="132"/>
      <c r="H21" s="132"/>
    </row>
    <row r="22" spans="1:9" ht="18">
      <c r="A22" s="210" t="s">
        <v>84</v>
      </c>
      <c r="B22" s="210"/>
      <c r="C22" s="210"/>
      <c r="D22" s="210"/>
      <c r="E22" s="210"/>
      <c r="F22" s="210"/>
      <c r="G22" s="210"/>
      <c r="H22" s="210"/>
      <c r="I22" s="210"/>
    </row>
    <row r="23" spans="1:9" ht="12.75" customHeight="1">
      <c r="A23" s="218" t="s">
        <v>37</v>
      </c>
      <c r="B23" s="218"/>
      <c r="C23" s="218"/>
      <c r="D23" s="218"/>
      <c r="E23" s="218"/>
      <c r="F23" s="218"/>
      <c r="G23" s="218"/>
      <c r="H23" s="218"/>
      <c r="I23" s="218"/>
    </row>
    <row r="24" spans="1:9" ht="12.75" customHeight="1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ht="20.25">
      <c r="A25" s="209" t="s">
        <v>85</v>
      </c>
      <c r="B25" s="209"/>
      <c r="C25" s="209"/>
      <c r="D25" s="209"/>
      <c r="E25" s="209"/>
      <c r="F25" s="209"/>
      <c r="G25" s="209"/>
      <c r="H25" s="209"/>
      <c r="I25" s="209"/>
    </row>
    <row r="27" spans="1:9" ht="15" customHeight="1">
      <c r="B27" s="208" t="s">
        <v>81</v>
      </c>
      <c r="C27" s="212" t="str">
        <f>'Girls Brack'!B10</f>
        <v>Beth Cooley</v>
      </c>
      <c r="D27" s="213"/>
      <c r="E27" s="214"/>
      <c r="F27" s="207" t="s">
        <v>80</v>
      </c>
      <c r="G27" s="134"/>
      <c r="H27" s="135"/>
    </row>
    <row r="28" spans="1:9">
      <c r="B28" s="208"/>
      <c r="C28" s="215"/>
      <c r="D28" s="216"/>
      <c r="E28" s="217"/>
      <c r="F28" s="207"/>
      <c r="G28" s="136"/>
      <c r="H28" s="137"/>
    </row>
    <row r="30" spans="1:9">
      <c r="D30" s="211" t="str">
        <f>'Girls Brack'!B13</f>
        <v>Lane 33-34</v>
      </c>
      <c r="E30" s="211"/>
      <c r="F30" s="211"/>
    </row>
    <row r="32" spans="1:9">
      <c r="E32" s="114" t="s">
        <v>82</v>
      </c>
    </row>
    <row r="35" spans="1:9" ht="15" customHeight="1">
      <c r="B35" s="208" t="s">
        <v>81</v>
      </c>
      <c r="C35" s="212" t="str">
        <f>'Girls Brack'!B14</f>
        <v>Krysta Peirce</v>
      </c>
      <c r="D35" s="213"/>
      <c r="E35" s="214"/>
      <c r="F35" s="207" t="s">
        <v>80</v>
      </c>
      <c r="G35" s="134"/>
      <c r="H35" s="135"/>
    </row>
    <row r="36" spans="1:9">
      <c r="B36" s="208"/>
      <c r="C36" s="215"/>
      <c r="D36" s="216"/>
      <c r="E36" s="217"/>
      <c r="F36" s="207"/>
      <c r="G36" s="136"/>
      <c r="H36" s="137"/>
    </row>
    <row r="38" spans="1:9">
      <c r="D38" s="139"/>
      <c r="E38" s="140"/>
      <c r="F38" s="140"/>
    </row>
    <row r="39" spans="1:9">
      <c r="A39" s="141"/>
      <c r="B39" s="141"/>
      <c r="C39" s="141"/>
      <c r="D39" s="141"/>
      <c r="E39" s="141"/>
      <c r="F39" s="141"/>
      <c r="G39" s="141"/>
      <c r="H39" s="141"/>
      <c r="I39" s="141"/>
    </row>
    <row r="41" spans="1:9" ht="15.75">
      <c r="B41" s="132"/>
      <c r="C41" s="132"/>
      <c r="D41" s="132"/>
      <c r="E41" s="132"/>
      <c r="F41" s="132"/>
      <c r="G41" s="132"/>
      <c r="H41" s="132"/>
    </row>
    <row r="42" spans="1:9" ht="18">
      <c r="A42" s="206" t="s">
        <v>79</v>
      </c>
      <c r="B42" s="206"/>
      <c r="C42" s="206"/>
      <c r="D42" s="206"/>
      <c r="E42" s="206"/>
      <c r="F42" s="138" t="str">
        <f>'Girls Brack'!D10</f>
        <v>Lane 33-34</v>
      </c>
      <c r="G42" s="138"/>
      <c r="H42" s="138"/>
      <c r="I42" s="138"/>
    </row>
    <row r="43" spans="1:9" ht="15.75">
      <c r="B43" s="132"/>
      <c r="C43" s="132"/>
      <c r="D43" s="132"/>
      <c r="E43" s="132"/>
      <c r="F43" s="132"/>
      <c r="G43" s="132"/>
      <c r="H43" s="132"/>
    </row>
    <row r="44" spans="1:9" ht="18">
      <c r="A44" s="210" t="s">
        <v>84</v>
      </c>
      <c r="B44" s="210"/>
      <c r="C44" s="210"/>
      <c r="D44" s="210"/>
      <c r="E44" s="210"/>
      <c r="F44" s="210"/>
      <c r="G44" s="210"/>
      <c r="H44" s="210"/>
      <c r="I44" s="210"/>
    </row>
    <row r="45" spans="1:9" ht="12.75" customHeight="1">
      <c r="A45" s="218" t="s">
        <v>37</v>
      </c>
      <c r="B45" s="218"/>
      <c r="C45" s="218"/>
      <c r="D45" s="218"/>
      <c r="E45" s="218"/>
      <c r="F45" s="218"/>
      <c r="G45" s="218"/>
      <c r="H45" s="218"/>
      <c r="I45" s="218"/>
    </row>
    <row r="46" spans="1:9" ht="12.75" customHeight="1">
      <c r="A46" s="218"/>
      <c r="B46" s="218"/>
      <c r="C46" s="218"/>
      <c r="D46" s="218"/>
      <c r="E46" s="218"/>
      <c r="F46" s="218"/>
      <c r="G46" s="218"/>
      <c r="H46" s="218"/>
      <c r="I46" s="218"/>
    </row>
    <row r="47" spans="1:9" ht="20.25">
      <c r="A47" s="209" t="s">
        <v>85</v>
      </c>
      <c r="B47" s="209"/>
      <c r="C47" s="209"/>
      <c r="D47" s="209"/>
      <c r="E47" s="209"/>
      <c r="F47" s="209"/>
      <c r="G47" s="209"/>
      <c r="H47" s="209"/>
      <c r="I47" s="209"/>
    </row>
    <row r="49" spans="1:9" ht="15" customHeight="1">
      <c r="B49" s="208" t="s">
        <v>81</v>
      </c>
      <c r="C49" s="212" t="str">
        <f>'Girls Brack'!B18</f>
        <v>Christina Thomas</v>
      </c>
      <c r="D49" s="213"/>
      <c r="E49" s="214"/>
      <c r="F49" s="207" t="s">
        <v>80</v>
      </c>
      <c r="G49" s="134"/>
      <c r="H49" s="135"/>
    </row>
    <row r="50" spans="1:9">
      <c r="B50" s="208"/>
      <c r="C50" s="215"/>
      <c r="D50" s="216"/>
      <c r="E50" s="217"/>
      <c r="F50" s="207"/>
      <c r="G50" s="136"/>
      <c r="H50" s="137"/>
    </row>
    <row r="52" spans="1:9">
      <c r="D52" s="211" t="str">
        <f>'Girls Brack'!B21</f>
        <v>Lane 35-36</v>
      </c>
      <c r="E52" s="211"/>
      <c r="F52" s="211"/>
    </row>
    <row r="54" spans="1:9">
      <c r="E54" s="114" t="s">
        <v>82</v>
      </c>
    </row>
    <row r="57" spans="1:9" ht="15" customHeight="1">
      <c r="B57" s="208" t="s">
        <v>81</v>
      </c>
      <c r="C57" s="212" t="str">
        <f>'Girls Brack'!B22</f>
        <v>Jennifer Carbery</v>
      </c>
      <c r="D57" s="213"/>
      <c r="E57" s="214"/>
      <c r="F57" s="207" t="s">
        <v>80</v>
      </c>
      <c r="G57" s="134"/>
      <c r="H57" s="135"/>
    </row>
    <row r="58" spans="1:9">
      <c r="B58" s="208"/>
      <c r="C58" s="215"/>
      <c r="D58" s="216"/>
      <c r="E58" s="217"/>
      <c r="F58" s="207"/>
      <c r="G58" s="136"/>
      <c r="H58" s="137"/>
    </row>
    <row r="60" spans="1:9">
      <c r="D60" s="139"/>
      <c r="E60" s="140"/>
      <c r="F60" s="140"/>
    </row>
    <row r="61" spans="1:9">
      <c r="A61" s="141"/>
      <c r="B61" s="141"/>
      <c r="C61" s="141"/>
      <c r="D61" s="141"/>
      <c r="E61" s="141"/>
      <c r="F61" s="141"/>
      <c r="G61" s="141"/>
      <c r="H61" s="141"/>
      <c r="I61" s="141"/>
    </row>
    <row r="63" spans="1:9" ht="15.75">
      <c r="B63" s="132"/>
      <c r="C63" s="132"/>
      <c r="D63" s="132"/>
      <c r="E63" s="132"/>
      <c r="F63" s="132"/>
      <c r="G63" s="132"/>
      <c r="H63" s="132"/>
    </row>
    <row r="64" spans="1:9" ht="18">
      <c r="A64" s="206" t="s">
        <v>79</v>
      </c>
      <c r="B64" s="206"/>
      <c r="C64" s="206"/>
      <c r="D64" s="206"/>
      <c r="E64" s="206"/>
      <c r="F64" s="138" t="str">
        <f>'Girls Brack'!D26</f>
        <v>Lane 35-36</v>
      </c>
      <c r="G64" s="138"/>
      <c r="H64" s="138"/>
      <c r="I64" s="138"/>
    </row>
    <row r="65" spans="1:9" ht="15.75">
      <c r="B65" s="132"/>
      <c r="C65" s="132"/>
      <c r="D65" s="132"/>
      <c r="E65" s="132"/>
      <c r="F65" s="132"/>
      <c r="G65" s="132"/>
      <c r="H65" s="132"/>
    </row>
    <row r="66" spans="1:9" ht="18">
      <c r="A66" s="210" t="s">
        <v>84</v>
      </c>
      <c r="B66" s="210"/>
      <c r="C66" s="210"/>
      <c r="D66" s="210"/>
      <c r="E66" s="210"/>
      <c r="F66" s="210"/>
      <c r="G66" s="210"/>
      <c r="H66" s="210"/>
      <c r="I66" s="210"/>
    </row>
    <row r="67" spans="1:9" ht="12.75" customHeight="1">
      <c r="A67" s="218" t="s">
        <v>37</v>
      </c>
      <c r="B67" s="218"/>
      <c r="C67" s="218"/>
      <c r="D67" s="218"/>
      <c r="E67" s="218"/>
      <c r="F67" s="218"/>
      <c r="G67" s="218"/>
      <c r="H67" s="218"/>
      <c r="I67" s="218"/>
    </row>
    <row r="68" spans="1:9" ht="12.75" customHeight="1">
      <c r="A68" s="218"/>
      <c r="B68" s="218"/>
      <c r="C68" s="218"/>
      <c r="D68" s="218"/>
      <c r="E68" s="218"/>
      <c r="F68" s="218"/>
      <c r="G68" s="218"/>
      <c r="H68" s="218"/>
      <c r="I68" s="218"/>
    </row>
    <row r="69" spans="1:9" ht="20.25">
      <c r="A69" s="209" t="s">
        <v>85</v>
      </c>
      <c r="B69" s="209"/>
      <c r="C69" s="209"/>
      <c r="D69" s="209"/>
      <c r="E69" s="209"/>
      <c r="F69" s="209"/>
      <c r="G69" s="209"/>
      <c r="H69" s="209"/>
      <c r="I69" s="209"/>
    </row>
    <row r="71" spans="1:9" ht="15" customHeight="1">
      <c r="B71" s="208" t="s">
        <v>81</v>
      </c>
      <c r="C71" s="212" t="str">
        <f>'Girls Brack'!B26</f>
        <v>Sierra Stade</v>
      </c>
      <c r="D71" s="213"/>
      <c r="E71" s="214"/>
      <c r="F71" s="207" t="s">
        <v>80</v>
      </c>
      <c r="G71" s="134"/>
      <c r="H71" s="135"/>
    </row>
    <row r="72" spans="1:9">
      <c r="B72" s="208"/>
      <c r="C72" s="215"/>
      <c r="D72" s="216"/>
      <c r="E72" s="217"/>
      <c r="F72" s="207"/>
      <c r="G72" s="136"/>
      <c r="H72" s="137"/>
    </row>
    <row r="74" spans="1:9">
      <c r="D74" s="211" t="str">
        <f>'Girls Brack'!B29</f>
        <v>Lane 35-36</v>
      </c>
      <c r="E74" s="211"/>
      <c r="F74" s="211"/>
    </row>
    <row r="76" spans="1:9">
      <c r="E76" s="114" t="s">
        <v>82</v>
      </c>
    </row>
    <row r="79" spans="1:9" ht="15" customHeight="1">
      <c r="B79" s="208" t="s">
        <v>81</v>
      </c>
      <c r="C79" s="212" t="str">
        <f>'Girls Brack'!B30</f>
        <v>Ashley Smith</v>
      </c>
      <c r="D79" s="213"/>
      <c r="E79" s="214"/>
      <c r="F79" s="207" t="s">
        <v>80</v>
      </c>
      <c r="G79" s="134"/>
      <c r="H79" s="135"/>
    </row>
    <row r="80" spans="1:9">
      <c r="B80" s="208"/>
      <c r="C80" s="215"/>
      <c r="D80" s="216"/>
      <c r="E80" s="217"/>
      <c r="F80" s="207"/>
      <c r="G80" s="136"/>
      <c r="H80" s="137"/>
    </row>
    <row r="82" spans="1:9">
      <c r="D82" s="139"/>
      <c r="E82" s="140"/>
      <c r="F82" s="140"/>
    </row>
    <row r="83" spans="1:9">
      <c r="A83" s="141"/>
      <c r="B83" s="141"/>
      <c r="C83" s="141"/>
      <c r="D83" s="141"/>
      <c r="E83" s="141"/>
      <c r="F83" s="141"/>
      <c r="G83" s="141"/>
      <c r="H83" s="141"/>
      <c r="I83" s="141"/>
    </row>
    <row r="85" spans="1:9" ht="15.75">
      <c r="B85" s="132"/>
      <c r="C85" s="132"/>
      <c r="D85" s="132"/>
      <c r="E85" s="132"/>
      <c r="F85" s="132"/>
      <c r="G85" s="132"/>
      <c r="H85" s="132"/>
    </row>
    <row r="86" spans="1:9" ht="18">
      <c r="A86" s="206" t="s">
        <v>79</v>
      </c>
      <c r="B86" s="206"/>
      <c r="C86" s="206"/>
      <c r="D86" s="206"/>
      <c r="E86" s="206"/>
      <c r="F86" s="138" t="str">
        <f>'Girls Brack'!D26</f>
        <v>Lane 35-36</v>
      </c>
      <c r="G86" s="138"/>
      <c r="H86" s="138"/>
      <c r="I86" s="138"/>
    </row>
    <row r="87" spans="1:9" ht="15.75">
      <c r="B87" s="132"/>
      <c r="C87" s="132"/>
      <c r="D87" s="132"/>
      <c r="E87" s="132"/>
      <c r="F87" s="132"/>
      <c r="G87" s="132"/>
      <c r="H87" s="132"/>
    </row>
    <row r="88" spans="1:9" ht="18">
      <c r="A88" s="210" t="s">
        <v>84</v>
      </c>
      <c r="B88" s="210"/>
      <c r="C88" s="210"/>
      <c r="D88" s="210"/>
      <c r="E88" s="210"/>
      <c r="F88" s="210"/>
      <c r="G88" s="210"/>
      <c r="H88" s="210"/>
      <c r="I88" s="210"/>
    </row>
    <row r="89" spans="1:9" ht="12.75" customHeight="1">
      <c r="A89" s="218" t="s">
        <v>37</v>
      </c>
      <c r="B89" s="218"/>
      <c r="C89" s="218"/>
      <c r="D89" s="218"/>
      <c r="E89" s="218"/>
      <c r="F89" s="218"/>
      <c r="G89" s="218"/>
      <c r="H89" s="218"/>
      <c r="I89" s="218"/>
    </row>
    <row r="90" spans="1:9" ht="12.75" customHeight="1">
      <c r="A90" s="218"/>
      <c r="B90" s="218"/>
      <c r="C90" s="218"/>
      <c r="D90" s="218"/>
      <c r="E90" s="218"/>
      <c r="F90" s="218"/>
      <c r="G90" s="218"/>
      <c r="H90" s="218"/>
      <c r="I90" s="218"/>
    </row>
    <row r="91" spans="1:9" ht="20.25">
      <c r="A91" s="209" t="s">
        <v>85</v>
      </c>
      <c r="B91" s="209"/>
      <c r="C91" s="209"/>
      <c r="D91" s="209"/>
      <c r="E91" s="209"/>
      <c r="F91" s="209"/>
      <c r="G91" s="209"/>
      <c r="H91" s="209"/>
      <c r="I91" s="209"/>
    </row>
    <row r="93" spans="1:9" ht="15" customHeight="1">
      <c r="B93" s="208" t="s">
        <v>81</v>
      </c>
      <c r="C93" s="212" t="str">
        <f>'Girls Brack'!B34</f>
        <v>Jennifer Kelly</v>
      </c>
      <c r="D93" s="213"/>
      <c r="E93" s="214"/>
      <c r="F93" s="207" t="s">
        <v>80</v>
      </c>
      <c r="G93" s="134"/>
      <c r="H93" s="135"/>
    </row>
    <row r="94" spans="1:9">
      <c r="B94" s="208"/>
      <c r="C94" s="215"/>
      <c r="D94" s="216"/>
      <c r="E94" s="217"/>
      <c r="F94" s="207"/>
      <c r="G94" s="136"/>
      <c r="H94" s="137"/>
    </row>
    <row r="96" spans="1:9">
      <c r="D96" s="211" t="str">
        <f>'Girls Brack'!B37</f>
        <v>Lane 39-40</v>
      </c>
      <c r="E96" s="211"/>
      <c r="F96" s="211"/>
    </row>
    <row r="98" spans="1:9">
      <c r="E98" s="114" t="s">
        <v>82</v>
      </c>
    </row>
    <row r="101" spans="1:9" ht="15" customHeight="1">
      <c r="B101" s="208" t="s">
        <v>81</v>
      </c>
      <c r="C101" s="212" t="str">
        <f>'Girls Brack'!B38</f>
        <v>Heather Bruci</v>
      </c>
      <c r="D101" s="213"/>
      <c r="E101" s="214"/>
      <c r="F101" s="207" t="s">
        <v>80</v>
      </c>
      <c r="G101" s="134"/>
      <c r="H101" s="135"/>
    </row>
    <row r="102" spans="1:9">
      <c r="B102" s="208"/>
      <c r="C102" s="215"/>
      <c r="D102" s="216"/>
      <c r="E102" s="217"/>
      <c r="F102" s="207"/>
      <c r="G102" s="136"/>
      <c r="H102" s="137"/>
    </row>
    <row r="104" spans="1:9">
      <c r="D104" s="139"/>
      <c r="E104" s="140"/>
      <c r="F104" s="140"/>
    </row>
    <row r="105" spans="1:9">
      <c r="A105" s="141"/>
      <c r="B105" s="141"/>
      <c r="C105" s="141"/>
      <c r="D105" s="141"/>
      <c r="E105" s="141"/>
      <c r="F105" s="141"/>
      <c r="G105" s="141"/>
      <c r="H105" s="141"/>
      <c r="I105" s="141"/>
    </row>
    <row r="107" spans="1:9" ht="15.75">
      <c r="B107" s="132"/>
      <c r="C107" s="132"/>
      <c r="D107" s="132"/>
      <c r="E107" s="132"/>
      <c r="F107" s="132"/>
      <c r="G107" s="132"/>
      <c r="H107" s="132"/>
    </row>
    <row r="108" spans="1:9" ht="18">
      <c r="A108" s="206" t="s">
        <v>79</v>
      </c>
      <c r="B108" s="206"/>
      <c r="C108" s="206"/>
      <c r="D108" s="206"/>
      <c r="E108" s="206"/>
      <c r="F108" s="138" t="str">
        <f>'Girls Brack'!D42</f>
        <v>Lane 39-40</v>
      </c>
      <c r="G108" s="138"/>
      <c r="H108" s="138"/>
      <c r="I108" s="138"/>
    </row>
    <row r="109" spans="1:9" ht="15.75">
      <c r="B109" s="132"/>
      <c r="C109" s="132"/>
      <c r="D109" s="132"/>
      <c r="E109" s="132"/>
      <c r="F109" s="132"/>
      <c r="G109" s="132"/>
      <c r="H109" s="132"/>
    </row>
    <row r="110" spans="1:9" ht="18">
      <c r="A110" s="210" t="s">
        <v>84</v>
      </c>
      <c r="B110" s="210"/>
      <c r="C110" s="210"/>
      <c r="D110" s="210"/>
      <c r="E110" s="210"/>
      <c r="F110" s="210"/>
      <c r="G110" s="210"/>
      <c r="H110" s="210"/>
      <c r="I110" s="210"/>
    </row>
    <row r="111" spans="1:9" ht="12.75" customHeight="1">
      <c r="A111" s="218" t="s">
        <v>37</v>
      </c>
      <c r="B111" s="218"/>
      <c r="C111" s="218"/>
      <c r="D111" s="218"/>
      <c r="E111" s="218"/>
      <c r="F111" s="218"/>
      <c r="G111" s="218"/>
      <c r="H111" s="218"/>
      <c r="I111" s="218"/>
    </row>
    <row r="112" spans="1:9" ht="12.75" customHeight="1">
      <c r="A112" s="218"/>
      <c r="B112" s="218"/>
      <c r="C112" s="218"/>
      <c r="D112" s="218"/>
      <c r="E112" s="218"/>
      <c r="F112" s="218"/>
      <c r="G112" s="218"/>
      <c r="H112" s="218"/>
      <c r="I112" s="218"/>
    </row>
    <row r="113" spans="1:9" ht="20.25">
      <c r="A113" s="209" t="s">
        <v>85</v>
      </c>
      <c r="B113" s="209"/>
      <c r="C113" s="209"/>
      <c r="D113" s="209"/>
      <c r="E113" s="209"/>
      <c r="F113" s="209"/>
      <c r="G113" s="209"/>
      <c r="H113" s="209"/>
      <c r="I113" s="209"/>
    </row>
    <row r="115" spans="1:9" ht="15" customHeight="1">
      <c r="B115" s="208" t="s">
        <v>81</v>
      </c>
      <c r="C115" s="212" t="str">
        <f>'Girls Brack'!B42</f>
        <v>Sarah Forton</v>
      </c>
      <c r="D115" s="213"/>
      <c r="E115" s="214"/>
      <c r="F115" s="207" t="s">
        <v>80</v>
      </c>
      <c r="G115" s="134"/>
      <c r="H115" s="135"/>
    </row>
    <row r="116" spans="1:9">
      <c r="B116" s="208"/>
      <c r="C116" s="215"/>
      <c r="D116" s="216"/>
      <c r="E116" s="217"/>
      <c r="F116" s="207"/>
      <c r="G116" s="136"/>
      <c r="H116" s="137"/>
    </row>
    <row r="118" spans="1:9">
      <c r="D118" s="211" t="str">
        <f>'Girls Brack'!B45</f>
        <v>Lane 39-40</v>
      </c>
      <c r="E118" s="211"/>
      <c r="F118" s="211"/>
    </row>
    <row r="120" spans="1:9">
      <c r="E120" s="114" t="s">
        <v>82</v>
      </c>
    </row>
    <row r="123" spans="1:9" ht="15" customHeight="1">
      <c r="B123" s="208" t="s">
        <v>81</v>
      </c>
      <c r="C123" s="212" t="str">
        <f>'Girls Brack'!B46</f>
        <v>Kalin McGee</v>
      </c>
      <c r="D123" s="213"/>
      <c r="E123" s="214"/>
      <c r="F123" s="207" t="s">
        <v>80</v>
      </c>
      <c r="G123" s="134"/>
      <c r="H123" s="135"/>
    </row>
    <row r="124" spans="1:9">
      <c r="B124" s="208"/>
      <c r="C124" s="215"/>
      <c r="D124" s="216"/>
      <c r="E124" s="217"/>
      <c r="F124" s="207"/>
      <c r="G124" s="136"/>
      <c r="H124" s="137"/>
    </row>
    <row r="126" spans="1:9">
      <c r="D126" s="139"/>
      <c r="E126" s="140"/>
      <c r="F126" s="140"/>
    </row>
    <row r="127" spans="1:9">
      <c r="A127" s="141"/>
      <c r="B127" s="141"/>
      <c r="C127" s="141"/>
      <c r="D127" s="141"/>
      <c r="E127" s="141"/>
      <c r="F127" s="141"/>
      <c r="G127" s="141"/>
      <c r="H127" s="141"/>
      <c r="I127" s="141"/>
    </row>
    <row r="129" spans="1:9" ht="15.75">
      <c r="B129" s="132"/>
      <c r="C129" s="132"/>
      <c r="D129" s="132"/>
      <c r="E129" s="132"/>
      <c r="F129" s="132"/>
      <c r="G129" s="132"/>
      <c r="H129" s="132"/>
    </row>
    <row r="130" spans="1:9" ht="18">
      <c r="A130" s="206" t="s">
        <v>79</v>
      </c>
      <c r="B130" s="206"/>
      <c r="C130" s="206"/>
      <c r="D130" s="206"/>
      <c r="E130" s="206"/>
      <c r="F130" s="138" t="str">
        <f>'Girls Brack'!D42</f>
        <v>Lane 39-40</v>
      </c>
      <c r="G130" s="138"/>
      <c r="H130" s="138"/>
      <c r="I130" s="138"/>
    </row>
    <row r="131" spans="1:9" ht="15.75">
      <c r="B131" s="132"/>
      <c r="C131" s="132"/>
      <c r="D131" s="132"/>
      <c r="E131" s="132"/>
      <c r="F131" s="132"/>
      <c r="G131" s="132"/>
      <c r="H131" s="132"/>
    </row>
    <row r="132" spans="1:9" ht="18">
      <c r="A132" s="210" t="s">
        <v>84</v>
      </c>
      <c r="B132" s="210"/>
      <c r="C132" s="210"/>
      <c r="D132" s="210"/>
      <c r="E132" s="210"/>
      <c r="F132" s="210"/>
      <c r="G132" s="210"/>
      <c r="H132" s="210"/>
      <c r="I132" s="210"/>
    </row>
    <row r="133" spans="1:9" ht="12.75" customHeight="1">
      <c r="A133" s="218" t="s">
        <v>37</v>
      </c>
      <c r="B133" s="218"/>
      <c r="C133" s="218"/>
      <c r="D133" s="218"/>
      <c r="E133" s="218"/>
      <c r="F133" s="218"/>
      <c r="G133" s="218"/>
      <c r="H133" s="218"/>
      <c r="I133" s="218"/>
    </row>
    <row r="134" spans="1:9" ht="12.75" customHeight="1">
      <c r="A134" s="218"/>
      <c r="B134" s="218"/>
      <c r="C134" s="218"/>
      <c r="D134" s="218"/>
      <c r="E134" s="218"/>
      <c r="F134" s="218"/>
      <c r="G134" s="218"/>
      <c r="H134" s="218"/>
      <c r="I134" s="218"/>
    </row>
    <row r="135" spans="1:9" ht="20.25">
      <c r="A135" s="209" t="s">
        <v>85</v>
      </c>
      <c r="B135" s="209"/>
      <c r="C135" s="209"/>
      <c r="D135" s="209"/>
      <c r="E135" s="209"/>
      <c r="F135" s="209"/>
      <c r="G135" s="209"/>
      <c r="H135" s="209"/>
      <c r="I135" s="209"/>
    </row>
    <row r="137" spans="1:9" ht="15" customHeight="1">
      <c r="B137" s="208" t="s">
        <v>81</v>
      </c>
      <c r="C137" s="212" t="str">
        <f>'Girls Brack'!B50</f>
        <v>Shayde Brecker</v>
      </c>
      <c r="D137" s="213"/>
      <c r="E137" s="214"/>
      <c r="F137" s="207" t="s">
        <v>80</v>
      </c>
      <c r="G137" s="134"/>
      <c r="H137" s="135"/>
    </row>
    <row r="138" spans="1:9">
      <c r="B138" s="208"/>
      <c r="C138" s="215"/>
      <c r="D138" s="216"/>
      <c r="E138" s="217"/>
      <c r="F138" s="207"/>
      <c r="G138" s="136"/>
      <c r="H138" s="137"/>
    </row>
    <row r="140" spans="1:9">
      <c r="D140" s="211" t="str">
        <f>'Girls Brack'!B53</f>
        <v>Lane 41-42</v>
      </c>
      <c r="E140" s="211"/>
      <c r="F140" s="211"/>
    </row>
    <row r="142" spans="1:9">
      <c r="E142" s="114" t="s">
        <v>82</v>
      </c>
    </row>
    <row r="145" spans="1:9" ht="15" customHeight="1">
      <c r="B145" s="208" t="s">
        <v>81</v>
      </c>
      <c r="C145" s="212" t="str">
        <f>'Girls Brack'!B54</f>
        <v>Nicole Mikaelian</v>
      </c>
      <c r="D145" s="213"/>
      <c r="E145" s="214"/>
      <c r="F145" s="207" t="s">
        <v>80</v>
      </c>
      <c r="G145" s="134"/>
      <c r="H145" s="135"/>
    </row>
    <row r="146" spans="1:9">
      <c r="B146" s="208"/>
      <c r="C146" s="215"/>
      <c r="D146" s="216"/>
      <c r="E146" s="217"/>
      <c r="F146" s="207"/>
      <c r="G146" s="136"/>
      <c r="H146" s="137"/>
    </row>
    <row r="148" spans="1:9">
      <c r="D148" s="139"/>
      <c r="E148" s="140"/>
      <c r="F148" s="140"/>
    </row>
    <row r="149" spans="1:9">
      <c r="A149" s="141"/>
      <c r="B149" s="141"/>
      <c r="C149" s="141"/>
      <c r="D149" s="141"/>
      <c r="E149" s="141"/>
      <c r="F149" s="141"/>
      <c r="G149" s="141"/>
      <c r="H149" s="141"/>
      <c r="I149" s="141"/>
    </row>
    <row r="151" spans="1:9" ht="15.75">
      <c r="B151" s="132"/>
      <c r="C151" s="132"/>
      <c r="D151" s="132"/>
      <c r="E151" s="132"/>
      <c r="F151" s="132"/>
      <c r="G151" s="132"/>
      <c r="H151" s="132"/>
    </row>
    <row r="152" spans="1:9" ht="18">
      <c r="A152" s="206" t="s">
        <v>79</v>
      </c>
      <c r="B152" s="206"/>
      <c r="C152" s="206"/>
      <c r="D152" s="206"/>
      <c r="E152" s="206"/>
      <c r="F152" s="138" t="str">
        <f>'Girls Brack'!D58</f>
        <v>Lane 41-42</v>
      </c>
      <c r="G152" s="138"/>
      <c r="H152" s="138"/>
      <c r="I152" s="138"/>
    </row>
    <row r="153" spans="1:9" ht="15.75">
      <c r="B153" s="132"/>
      <c r="C153" s="132"/>
      <c r="D153" s="132"/>
      <c r="E153" s="132"/>
      <c r="F153" s="132"/>
      <c r="G153" s="132"/>
      <c r="H153" s="132"/>
    </row>
    <row r="154" spans="1:9" ht="18">
      <c r="A154" s="210" t="s">
        <v>84</v>
      </c>
      <c r="B154" s="210"/>
      <c r="C154" s="210"/>
      <c r="D154" s="210"/>
      <c r="E154" s="210"/>
      <c r="F154" s="210"/>
      <c r="G154" s="210"/>
      <c r="H154" s="210"/>
      <c r="I154" s="210"/>
    </row>
    <row r="155" spans="1:9" ht="12.75" customHeight="1">
      <c r="A155" s="218" t="s">
        <v>37</v>
      </c>
      <c r="B155" s="218"/>
      <c r="C155" s="218"/>
      <c r="D155" s="218"/>
      <c r="E155" s="218"/>
      <c r="F155" s="218"/>
      <c r="G155" s="218"/>
      <c r="H155" s="218"/>
      <c r="I155" s="218"/>
    </row>
    <row r="156" spans="1:9" ht="12.75" customHeight="1">
      <c r="A156" s="218"/>
      <c r="B156" s="218"/>
      <c r="C156" s="218"/>
      <c r="D156" s="218"/>
      <c r="E156" s="218"/>
      <c r="F156" s="218"/>
      <c r="G156" s="218"/>
      <c r="H156" s="218"/>
      <c r="I156" s="218"/>
    </row>
    <row r="157" spans="1:9" ht="20.25">
      <c r="A157" s="209" t="s">
        <v>85</v>
      </c>
      <c r="B157" s="209"/>
      <c r="C157" s="209"/>
      <c r="D157" s="209"/>
      <c r="E157" s="209"/>
      <c r="F157" s="209"/>
      <c r="G157" s="209"/>
      <c r="H157" s="209"/>
      <c r="I157" s="209"/>
    </row>
    <row r="159" spans="1:9" ht="15" customHeight="1">
      <c r="B159" s="208" t="s">
        <v>81</v>
      </c>
      <c r="C159" s="212" t="str">
        <f>'Girls Brack'!B58</f>
        <v>Samantha Gainor</v>
      </c>
      <c r="D159" s="213"/>
      <c r="E159" s="214"/>
      <c r="F159" s="207" t="s">
        <v>80</v>
      </c>
      <c r="G159" s="134"/>
      <c r="H159" s="135"/>
    </row>
    <row r="160" spans="1:9">
      <c r="B160" s="208"/>
      <c r="C160" s="215"/>
      <c r="D160" s="216"/>
      <c r="E160" s="217"/>
      <c r="F160" s="207"/>
      <c r="G160" s="136"/>
      <c r="H160" s="137"/>
    </row>
    <row r="162" spans="1:9">
      <c r="D162" s="211" t="str">
        <f>'Girls Brack'!B61</f>
        <v>Lane 41-42</v>
      </c>
      <c r="E162" s="211"/>
      <c r="F162" s="211"/>
    </row>
    <row r="164" spans="1:9">
      <c r="E164" s="114" t="s">
        <v>82</v>
      </c>
    </row>
    <row r="167" spans="1:9" ht="15" customHeight="1">
      <c r="B167" s="208" t="s">
        <v>81</v>
      </c>
      <c r="C167" s="212" t="str">
        <f>'Girls Brack'!B62</f>
        <v>Hannah Holeton</v>
      </c>
      <c r="D167" s="213"/>
      <c r="E167" s="214"/>
      <c r="F167" s="207" t="s">
        <v>80</v>
      </c>
      <c r="G167" s="134"/>
      <c r="H167" s="135"/>
    </row>
    <row r="168" spans="1:9">
      <c r="B168" s="208"/>
      <c r="C168" s="215"/>
      <c r="D168" s="216"/>
      <c r="E168" s="217"/>
      <c r="F168" s="207"/>
      <c r="G168" s="136"/>
      <c r="H168" s="137"/>
    </row>
    <row r="170" spans="1:9">
      <c r="D170" s="139"/>
      <c r="E170" s="140"/>
      <c r="F170" s="140"/>
    </row>
    <row r="171" spans="1:9">
      <c r="A171" s="141"/>
      <c r="B171" s="141"/>
      <c r="C171" s="141"/>
      <c r="D171" s="141"/>
      <c r="E171" s="141"/>
      <c r="F171" s="141"/>
      <c r="G171" s="141"/>
      <c r="H171" s="141"/>
      <c r="I171" s="141"/>
    </row>
    <row r="173" spans="1:9" ht="15.75">
      <c r="B173" s="132"/>
      <c r="C173" s="132"/>
      <c r="D173" s="132"/>
      <c r="E173" s="132"/>
      <c r="F173" s="132"/>
      <c r="G173" s="132"/>
      <c r="H173" s="132"/>
    </row>
    <row r="174" spans="1:9" ht="18">
      <c r="A174" s="206" t="s">
        <v>79</v>
      </c>
      <c r="B174" s="206"/>
      <c r="C174" s="206"/>
      <c r="D174" s="206"/>
      <c r="E174" s="206"/>
      <c r="F174" s="138" t="str">
        <f>'Girls Brack'!D58</f>
        <v>Lane 41-42</v>
      </c>
      <c r="G174" s="138"/>
      <c r="H174" s="138"/>
      <c r="I174" s="138"/>
    </row>
    <row r="175" spans="1:9" ht="15.75">
      <c r="B175" s="132"/>
      <c r="C175" s="132"/>
      <c r="D175" s="132"/>
      <c r="E175" s="132"/>
      <c r="F175" s="132"/>
      <c r="G175" s="132"/>
      <c r="H175" s="132"/>
    </row>
    <row r="176" spans="1:9" ht="18">
      <c r="A176" s="210" t="s">
        <v>84</v>
      </c>
      <c r="B176" s="210"/>
      <c r="C176" s="210"/>
      <c r="D176" s="210"/>
      <c r="E176" s="210"/>
      <c r="F176" s="210"/>
      <c r="G176" s="210"/>
      <c r="H176" s="210"/>
      <c r="I176" s="210"/>
    </row>
    <row r="177" spans="1:9" ht="12.75" customHeight="1">
      <c r="A177" s="218" t="s">
        <v>37</v>
      </c>
      <c r="B177" s="218"/>
      <c r="C177" s="218"/>
      <c r="D177" s="218"/>
      <c r="E177" s="218"/>
      <c r="F177" s="218"/>
      <c r="G177" s="218"/>
      <c r="H177" s="218"/>
      <c r="I177" s="218"/>
    </row>
    <row r="178" spans="1:9" ht="12.75" customHeight="1">
      <c r="A178" s="218"/>
      <c r="B178" s="218"/>
      <c r="C178" s="218"/>
      <c r="D178" s="218"/>
      <c r="E178" s="218"/>
      <c r="F178" s="218"/>
      <c r="G178" s="218"/>
      <c r="H178" s="218"/>
      <c r="I178" s="218"/>
    </row>
    <row r="179" spans="1:9" ht="20.25">
      <c r="A179" s="209" t="s">
        <v>85</v>
      </c>
      <c r="B179" s="209"/>
      <c r="C179" s="209"/>
      <c r="D179" s="209"/>
      <c r="E179" s="209"/>
      <c r="F179" s="209"/>
      <c r="G179" s="209"/>
      <c r="H179" s="209"/>
      <c r="I179" s="209"/>
    </row>
    <row r="181" spans="1:9" ht="15" customHeight="1">
      <c r="B181" s="208" t="s">
        <v>81</v>
      </c>
      <c r="C181" s="212" t="str">
        <f>'Girls Brack'!V2</f>
        <v>Noelle Scheuer</v>
      </c>
      <c r="D181" s="213"/>
      <c r="E181" s="214"/>
      <c r="F181" s="207" t="s">
        <v>80</v>
      </c>
      <c r="G181" s="134"/>
      <c r="H181" s="135"/>
    </row>
    <row r="182" spans="1:9">
      <c r="B182" s="208"/>
      <c r="C182" s="215"/>
      <c r="D182" s="216"/>
      <c r="E182" s="217"/>
      <c r="F182" s="207"/>
      <c r="G182" s="136"/>
      <c r="H182" s="137"/>
    </row>
    <row r="184" spans="1:9">
      <c r="D184" s="211" t="str">
        <f>'Girls Brack'!V5</f>
        <v>Lane 45-46</v>
      </c>
      <c r="E184" s="211"/>
      <c r="F184" s="211"/>
    </row>
    <row r="186" spans="1:9">
      <c r="E186" s="114" t="s">
        <v>82</v>
      </c>
    </row>
    <row r="189" spans="1:9" ht="15" customHeight="1">
      <c r="B189" s="208" t="s">
        <v>81</v>
      </c>
      <c r="C189" s="212" t="str">
        <f>'Girls Brack'!V6</f>
        <v>Carly Schiner</v>
      </c>
      <c r="D189" s="213"/>
      <c r="E189" s="214"/>
      <c r="F189" s="207" t="s">
        <v>80</v>
      </c>
      <c r="G189" s="134"/>
      <c r="H189" s="135"/>
    </row>
    <row r="190" spans="1:9">
      <c r="B190" s="208"/>
      <c r="C190" s="215"/>
      <c r="D190" s="216"/>
      <c r="E190" s="217"/>
      <c r="F190" s="207"/>
      <c r="G190" s="136"/>
      <c r="H190" s="137"/>
    </row>
    <row r="192" spans="1:9">
      <c r="D192" s="139"/>
      <c r="E192" s="140"/>
      <c r="F192" s="140"/>
    </row>
    <row r="193" spans="1:9">
      <c r="A193" s="141"/>
      <c r="B193" s="141"/>
      <c r="C193" s="141"/>
      <c r="D193" s="141"/>
      <c r="E193" s="141"/>
      <c r="F193" s="141"/>
      <c r="G193" s="141"/>
      <c r="H193" s="141"/>
      <c r="I193" s="141"/>
    </row>
    <row r="195" spans="1:9" ht="15.75">
      <c r="B195" s="132"/>
      <c r="C195" s="132"/>
      <c r="D195" s="132"/>
      <c r="E195" s="132"/>
      <c r="F195" s="132"/>
      <c r="G195" s="132"/>
      <c r="H195" s="132"/>
    </row>
    <row r="196" spans="1:9" ht="18">
      <c r="A196" s="206" t="s">
        <v>79</v>
      </c>
      <c r="B196" s="206"/>
      <c r="C196" s="206"/>
      <c r="D196" s="206"/>
      <c r="E196" s="206"/>
      <c r="F196" s="138" t="str">
        <f>'Girls Brack'!T10</f>
        <v>Lane 45-46</v>
      </c>
      <c r="G196" s="138"/>
      <c r="H196" s="138"/>
      <c r="I196" s="138"/>
    </row>
    <row r="197" spans="1:9" ht="15.75">
      <c r="B197" s="132"/>
      <c r="C197" s="132"/>
      <c r="D197" s="132"/>
      <c r="E197" s="132"/>
      <c r="F197" s="132"/>
      <c r="G197" s="132"/>
      <c r="H197" s="132"/>
    </row>
    <row r="198" spans="1:9" ht="18">
      <c r="A198" s="210" t="s">
        <v>84</v>
      </c>
      <c r="B198" s="210"/>
      <c r="C198" s="210"/>
      <c r="D198" s="210"/>
      <c r="E198" s="210"/>
      <c r="F198" s="210"/>
      <c r="G198" s="210"/>
      <c r="H198" s="210"/>
      <c r="I198" s="210"/>
    </row>
    <row r="199" spans="1:9" ht="12.75" customHeight="1">
      <c r="A199" s="218" t="s">
        <v>37</v>
      </c>
      <c r="B199" s="218"/>
      <c r="C199" s="218"/>
      <c r="D199" s="218"/>
      <c r="E199" s="218"/>
      <c r="F199" s="218"/>
      <c r="G199" s="218"/>
      <c r="H199" s="218"/>
      <c r="I199" s="218"/>
    </row>
    <row r="200" spans="1:9" ht="12.75" customHeight="1">
      <c r="A200" s="218"/>
      <c r="B200" s="218"/>
      <c r="C200" s="218"/>
      <c r="D200" s="218"/>
      <c r="E200" s="218"/>
      <c r="F200" s="218"/>
      <c r="G200" s="218"/>
      <c r="H200" s="218"/>
      <c r="I200" s="218"/>
    </row>
    <row r="201" spans="1:9" ht="20.25">
      <c r="A201" s="209" t="s">
        <v>85</v>
      </c>
      <c r="B201" s="209"/>
      <c r="C201" s="209"/>
      <c r="D201" s="209"/>
      <c r="E201" s="209"/>
      <c r="F201" s="209"/>
      <c r="G201" s="209"/>
      <c r="H201" s="209"/>
      <c r="I201" s="209"/>
    </row>
    <row r="203" spans="1:9">
      <c r="B203" s="208" t="s">
        <v>81</v>
      </c>
      <c r="C203" s="212" t="str">
        <f>'Girls Brack'!V10</f>
        <v>Jackie Cardno</v>
      </c>
      <c r="D203" s="213"/>
      <c r="E203" s="214"/>
      <c r="G203" s="134"/>
      <c r="H203" s="135"/>
    </row>
    <row r="204" spans="1:9">
      <c r="B204" s="208"/>
      <c r="C204" s="215"/>
      <c r="D204" s="216"/>
      <c r="E204" s="217"/>
      <c r="F204" s="139" t="s">
        <v>80</v>
      </c>
      <c r="G204" s="136"/>
      <c r="H204" s="137"/>
    </row>
    <row r="206" spans="1:9">
      <c r="D206" s="211" t="str">
        <f>'Girls Brack'!V13</f>
        <v>Lane 45-46</v>
      </c>
      <c r="E206" s="211"/>
      <c r="F206" s="211"/>
    </row>
    <row r="208" spans="1:9">
      <c r="E208" s="114" t="s">
        <v>82</v>
      </c>
    </row>
    <row r="211" spans="1:9">
      <c r="C211" s="212" t="str">
        <f>'Girls Brack'!V14</f>
        <v>Merissa Stevens</v>
      </c>
      <c r="D211" s="213"/>
      <c r="E211" s="214"/>
      <c r="G211" s="134"/>
      <c r="H211" s="135"/>
    </row>
    <row r="212" spans="1:9">
      <c r="B212" s="139" t="s">
        <v>81</v>
      </c>
      <c r="C212" s="215"/>
      <c r="D212" s="216"/>
      <c r="E212" s="217"/>
      <c r="F212" s="139" t="s">
        <v>80</v>
      </c>
      <c r="G212" s="136"/>
      <c r="H212" s="137"/>
    </row>
    <row r="214" spans="1:9">
      <c r="D214" s="139"/>
      <c r="E214" s="140"/>
      <c r="F214" s="140"/>
    </row>
    <row r="215" spans="1:9">
      <c r="A215" s="141"/>
      <c r="B215" s="141"/>
      <c r="C215" s="141"/>
      <c r="D215" s="141"/>
      <c r="E215" s="141"/>
      <c r="F215" s="141"/>
      <c r="G215" s="141"/>
      <c r="H215" s="141"/>
      <c r="I215" s="141"/>
    </row>
    <row r="217" spans="1:9" ht="15.75">
      <c r="B217" s="132"/>
      <c r="C217" s="132"/>
      <c r="D217" s="132"/>
      <c r="E217" s="132"/>
      <c r="F217" s="132"/>
      <c r="G217" s="132"/>
      <c r="H217" s="132"/>
    </row>
    <row r="218" spans="1:9" ht="18">
      <c r="A218" s="206" t="s">
        <v>79</v>
      </c>
      <c r="B218" s="206"/>
      <c r="C218" s="206"/>
      <c r="D218" s="206"/>
      <c r="E218" s="206"/>
      <c r="F218" s="138" t="str">
        <f>'Girls Brack'!T10</f>
        <v>Lane 45-46</v>
      </c>
      <c r="G218" s="138"/>
      <c r="H218" s="138"/>
      <c r="I218" s="138"/>
    </row>
    <row r="219" spans="1:9" ht="15.75">
      <c r="B219" s="132"/>
      <c r="C219" s="132"/>
      <c r="D219" s="132"/>
      <c r="E219" s="132"/>
      <c r="F219" s="132"/>
      <c r="G219" s="132"/>
      <c r="H219" s="132"/>
    </row>
    <row r="220" spans="1:9" ht="18">
      <c r="A220" s="210" t="s">
        <v>84</v>
      </c>
      <c r="B220" s="210"/>
      <c r="C220" s="210"/>
      <c r="D220" s="210"/>
      <c r="E220" s="210"/>
      <c r="F220" s="210"/>
      <c r="G220" s="210"/>
      <c r="H220" s="210"/>
      <c r="I220" s="210"/>
    </row>
    <row r="221" spans="1:9" ht="12.75" customHeight="1">
      <c r="A221" s="218" t="s">
        <v>37</v>
      </c>
      <c r="B221" s="218"/>
      <c r="C221" s="218"/>
      <c r="D221" s="218"/>
      <c r="E221" s="218"/>
      <c r="F221" s="218"/>
      <c r="G221" s="218"/>
      <c r="H221" s="218"/>
      <c r="I221" s="218"/>
    </row>
    <row r="222" spans="1:9" ht="12.75" customHeight="1">
      <c r="A222" s="218"/>
      <c r="B222" s="218"/>
      <c r="C222" s="218"/>
      <c r="D222" s="218"/>
      <c r="E222" s="218"/>
      <c r="F222" s="218"/>
      <c r="G222" s="218"/>
      <c r="H222" s="218"/>
      <c r="I222" s="218"/>
    </row>
    <row r="223" spans="1:9" ht="20.25">
      <c r="A223" s="209" t="s">
        <v>85</v>
      </c>
      <c r="B223" s="209"/>
      <c r="C223" s="209"/>
      <c r="D223" s="209"/>
      <c r="E223" s="209"/>
      <c r="F223" s="209"/>
      <c r="G223" s="209"/>
      <c r="H223" s="209"/>
      <c r="I223" s="209"/>
    </row>
    <row r="225" spans="1:9" ht="15" customHeight="1">
      <c r="B225" s="208" t="s">
        <v>81</v>
      </c>
      <c r="C225" s="212" t="str">
        <f>'Girls Brack'!V18</f>
        <v>Jozlyn Ross</v>
      </c>
      <c r="D225" s="213"/>
      <c r="E225" s="214"/>
      <c r="F225" s="207" t="s">
        <v>80</v>
      </c>
      <c r="G225" s="134"/>
      <c r="H225" s="135"/>
    </row>
    <row r="226" spans="1:9">
      <c r="B226" s="208"/>
      <c r="C226" s="215"/>
      <c r="D226" s="216"/>
      <c r="E226" s="217"/>
      <c r="F226" s="207"/>
      <c r="G226" s="136"/>
      <c r="H226" s="137"/>
    </row>
    <row r="228" spans="1:9">
      <c r="D228" s="211" t="str">
        <f>'Girls Brack'!V21</f>
        <v>Lane 47-48</v>
      </c>
      <c r="E228" s="211"/>
      <c r="F228" s="211"/>
    </row>
    <row r="230" spans="1:9">
      <c r="E230" s="114" t="s">
        <v>82</v>
      </c>
    </row>
    <row r="233" spans="1:9" ht="15" customHeight="1">
      <c r="B233" s="208" t="s">
        <v>81</v>
      </c>
      <c r="C233" s="212" t="str">
        <f>'Girls Brack'!V22</f>
        <v>Catherine Pardington</v>
      </c>
      <c r="D233" s="213"/>
      <c r="E233" s="214"/>
      <c r="F233" s="207" t="s">
        <v>80</v>
      </c>
      <c r="G233" s="134"/>
      <c r="H233" s="135"/>
    </row>
    <row r="234" spans="1:9">
      <c r="B234" s="208"/>
      <c r="C234" s="215"/>
      <c r="D234" s="216"/>
      <c r="E234" s="217"/>
      <c r="F234" s="207"/>
      <c r="G234" s="136"/>
      <c r="H234" s="137"/>
    </row>
    <row r="236" spans="1:9">
      <c r="D236" s="139"/>
      <c r="E236" s="140"/>
      <c r="F236" s="140"/>
    </row>
    <row r="237" spans="1:9">
      <c r="A237" s="141"/>
      <c r="B237" s="141"/>
      <c r="C237" s="141"/>
      <c r="D237" s="141"/>
      <c r="E237" s="141"/>
      <c r="F237" s="141"/>
      <c r="G237" s="141"/>
      <c r="H237" s="141"/>
      <c r="I237" s="141"/>
    </row>
    <row r="239" spans="1:9" ht="15.75">
      <c r="B239" s="132"/>
      <c r="C239" s="132"/>
      <c r="D239" s="132"/>
      <c r="E239" s="132"/>
      <c r="F239" s="132"/>
      <c r="G239" s="132"/>
      <c r="H239" s="132"/>
    </row>
    <row r="240" spans="1:9" ht="18">
      <c r="A240" s="206" t="s">
        <v>79</v>
      </c>
      <c r="B240" s="206"/>
      <c r="C240" s="206"/>
      <c r="D240" s="206"/>
      <c r="E240" s="206"/>
      <c r="F240" s="138" t="str">
        <f>'Girls Brack'!T26</f>
        <v>Lane 47-48</v>
      </c>
      <c r="G240" s="138"/>
      <c r="H240" s="138"/>
      <c r="I240" s="138"/>
    </row>
    <row r="241" spans="1:9" ht="15.75">
      <c r="B241" s="132"/>
      <c r="C241" s="132"/>
      <c r="D241" s="132"/>
      <c r="E241" s="132"/>
      <c r="F241" s="132"/>
      <c r="G241" s="132"/>
      <c r="H241" s="132"/>
    </row>
    <row r="242" spans="1:9" ht="18">
      <c r="A242" s="210" t="s">
        <v>84</v>
      </c>
      <c r="B242" s="210"/>
      <c r="C242" s="210"/>
      <c r="D242" s="210"/>
      <c r="E242" s="210"/>
      <c r="F242" s="210"/>
      <c r="G242" s="210"/>
      <c r="H242" s="210"/>
      <c r="I242" s="210"/>
    </row>
    <row r="243" spans="1:9" ht="12.75" customHeight="1">
      <c r="A243" s="218" t="s">
        <v>37</v>
      </c>
      <c r="B243" s="218"/>
      <c r="C243" s="218"/>
      <c r="D243" s="218"/>
      <c r="E243" s="218"/>
      <c r="F243" s="218"/>
      <c r="G243" s="218"/>
      <c r="H243" s="218"/>
      <c r="I243" s="218"/>
    </row>
    <row r="244" spans="1:9" ht="12.75" customHeight="1">
      <c r="A244" s="218"/>
      <c r="B244" s="218"/>
      <c r="C244" s="218"/>
      <c r="D244" s="218"/>
      <c r="E244" s="218"/>
      <c r="F244" s="218"/>
      <c r="G244" s="218"/>
      <c r="H244" s="218"/>
      <c r="I244" s="218"/>
    </row>
    <row r="245" spans="1:9" ht="20.25">
      <c r="A245" s="209" t="s">
        <v>85</v>
      </c>
      <c r="B245" s="209"/>
      <c r="C245" s="209"/>
      <c r="D245" s="209"/>
      <c r="E245" s="209"/>
      <c r="F245" s="209"/>
      <c r="G245" s="209"/>
      <c r="H245" s="209"/>
      <c r="I245" s="209"/>
    </row>
    <row r="247" spans="1:9" ht="15" customHeight="1">
      <c r="B247" s="208" t="s">
        <v>81</v>
      </c>
      <c r="C247" s="212" t="str">
        <f>'Girls Brack'!V26</f>
        <v>Danielle Frazho</v>
      </c>
      <c r="D247" s="213"/>
      <c r="E247" s="214"/>
      <c r="F247" s="207" t="s">
        <v>80</v>
      </c>
      <c r="G247" s="134"/>
      <c r="H247" s="135"/>
    </row>
    <row r="248" spans="1:9">
      <c r="B248" s="208"/>
      <c r="C248" s="215"/>
      <c r="D248" s="216"/>
      <c r="E248" s="217"/>
      <c r="F248" s="207"/>
      <c r="G248" s="136"/>
      <c r="H248" s="137"/>
    </row>
    <row r="250" spans="1:9">
      <c r="D250" s="211" t="str">
        <f>'Girls Brack'!V29</f>
        <v>Lane 47-48</v>
      </c>
      <c r="E250" s="211"/>
      <c r="F250" s="211"/>
    </row>
    <row r="252" spans="1:9">
      <c r="E252" s="114" t="s">
        <v>82</v>
      </c>
    </row>
    <row r="255" spans="1:9" ht="15" customHeight="1">
      <c r="B255" s="208" t="s">
        <v>81</v>
      </c>
      <c r="C255" s="212" t="str">
        <f>'Girls Brack'!V30</f>
        <v>Morgan Connor</v>
      </c>
      <c r="D255" s="213"/>
      <c r="E255" s="214"/>
      <c r="F255" s="207" t="s">
        <v>80</v>
      </c>
      <c r="G255" s="134"/>
      <c r="H255" s="135"/>
    </row>
    <row r="256" spans="1:9">
      <c r="B256" s="208"/>
      <c r="C256" s="215"/>
      <c r="D256" s="216"/>
      <c r="E256" s="217"/>
      <c r="F256" s="207"/>
      <c r="G256" s="136"/>
      <c r="H256" s="137"/>
    </row>
    <row r="258" spans="1:9">
      <c r="D258" s="139"/>
      <c r="E258" s="140"/>
      <c r="F258" s="140"/>
    </row>
    <row r="259" spans="1:9">
      <c r="A259" s="141"/>
      <c r="B259" s="141"/>
      <c r="C259" s="141"/>
      <c r="D259" s="141"/>
      <c r="E259" s="141"/>
      <c r="F259" s="141"/>
      <c r="G259" s="141"/>
      <c r="H259" s="141"/>
      <c r="I259" s="141"/>
    </row>
    <row r="261" spans="1:9" ht="15.75">
      <c r="B261" s="132"/>
      <c r="C261" s="132"/>
      <c r="D261" s="132"/>
      <c r="E261" s="132"/>
      <c r="F261" s="132"/>
      <c r="G261" s="132"/>
      <c r="H261" s="132"/>
    </row>
    <row r="262" spans="1:9" ht="18">
      <c r="A262" s="206" t="s">
        <v>79</v>
      </c>
      <c r="B262" s="206"/>
      <c r="C262" s="206"/>
      <c r="D262" s="206"/>
      <c r="E262" s="206"/>
      <c r="F262" s="138" t="str">
        <f>'Girls Brack'!T26</f>
        <v>Lane 47-48</v>
      </c>
      <c r="G262" s="138"/>
      <c r="H262" s="138"/>
      <c r="I262" s="138"/>
    </row>
    <row r="263" spans="1:9" ht="15.75">
      <c r="B263" s="132"/>
      <c r="C263" s="132"/>
      <c r="D263" s="132"/>
      <c r="E263" s="132"/>
      <c r="F263" s="132"/>
      <c r="G263" s="132"/>
      <c r="H263" s="132"/>
    </row>
    <row r="264" spans="1:9" ht="18">
      <c r="A264" s="210" t="s">
        <v>84</v>
      </c>
      <c r="B264" s="210"/>
      <c r="C264" s="210"/>
      <c r="D264" s="210"/>
      <c r="E264" s="210"/>
      <c r="F264" s="210"/>
      <c r="G264" s="210"/>
      <c r="H264" s="210"/>
      <c r="I264" s="210"/>
    </row>
    <row r="265" spans="1:9" ht="12.75" customHeight="1">
      <c r="A265" s="218" t="s">
        <v>37</v>
      </c>
      <c r="B265" s="218"/>
      <c r="C265" s="218"/>
      <c r="D265" s="218"/>
      <c r="E265" s="218"/>
      <c r="F265" s="218"/>
      <c r="G265" s="218"/>
      <c r="H265" s="218"/>
      <c r="I265" s="218"/>
    </row>
    <row r="266" spans="1:9" ht="12.75" customHeight="1">
      <c r="A266" s="218"/>
      <c r="B266" s="218"/>
      <c r="C266" s="218"/>
      <c r="D266" s="218"/>
      <c r="E266" s="218"/>
      <c r="F266" s="218"/>
      <c r="G266" s="218"/>
      <c r="H266" s="218"/>
      <c r="I266" s="218"/>
    </row>
    <row r="267" spans="1:9" ht="20.25">
      <c r="A267" s="209" t="s">
        <v>85</v>
      </c>
      <c r="B267" s="209"/>
      <c r="C267" s="209"/>
      <c r="D267" s="209"/>
      <c r="E267" s="209"/>
      <c r="F267" s="209"/>
      <c r="G267" s="209"/>
      <c r="H267" s="209"/>
      <c r="I267" s="209"/>
    </row>
    <row r="269" spans="1:9" ht="15" customHeight="1">
      <c r="B269" s="208" t="s">
        <v>81</v>
      </c>
      <c r="C269" s="212" t="str">
        <f>'Girls Brack'!V34</f>
        <v>Ashley Krywy</v>
      </c>
      <c r="D269" s="213"/>
      <c r="E269" s="214"/>
      <c r="F269" s="207" t="s">
        <v>80</v>
      </c>
      <c r="G269" s="134"/>
      <c r="H269" s="135"/>
    </row>
    <row r="270" spans="1:9">
      <c r="B270" s="208"/>
      <c r="C270" s="215"/>
      <c r="D270" s="216"/>
      <c r="E270" s="217"/>
      <c r="F270" s="207"/>
      <c r="G270" s="136"/>
      <c r="H270" s="137"/>
    </row>
    <row r="272" spans="1:9">
      <c r="D272" s="211" t="str">
        <f>'Girls Brack'!V37</f>
        <v>Lane 51-52</v>
      </c>
      <c r="E272" s="211"/>
      <c r="F272" s="211"/>
    </row>
    <row r="274" spans="1:9">
      <c r="E274" s="114" t="s">
        <v>82</v>
      </c>
    </row>
    <row r="277" spans="1:9" ht="15" customHeight="1">
      <c r="B277" s="208" t="s">
        <v>81</v>
      </c>
      <c r="C277" s="212" t="str">
        <f>'Girls Brack'!V38</f>
        <v>Samantha Brackett</v>
      </c>
      <c r="D277" s="213"/>
      <c r="E277" s="214"/>
      <c r="F277" s="207" t="s">
        <v>80</v>
      </c>
      <c r="G277" s="134"/>
      <c r="H277" s="135"/>
    </row>
    <row r="278" spans="1:9">
      <c r="B278" s="208"/>
      <c r="C278" s="215"/>
      <c r="D278" s="216"/>
      <c r="E278" s="217"/>
      <c r="F278" s="207"/>
      <c r="G278" s="136"/>
      <c r="H278" s="137"/>
    </row>
    <row r="280" spans="1:9">
      <c r="D280" s="139"/>
      <c r="E280" s="140"/>
      <c r="F280" s="140"/>
    </row>
    <row r="281" spans="1:9">
      <c r="A281" s="141"/>
      <c r="B281" s="141"/>
      <c r="C281" s="141"/>
      <c r="D281" s="141"/>
      <c r="E281" s="141"/>
      <c r="F281" s="141"/>
      <c r="G281" s="141"/>
      <c r="H281" s="141"/>
      <c r="I281" s="141"/>
    </row>
    <row r="283" spans="1:9" ht="15.75">
      <c r="B283" s="132"/>
      <c r="C283" s="132"/>
      <c r="D283" s="132"/>
      <c r="E283" s="132"/>
      <c r="F283" s="132"/>
      <c r="G283" s="132"/>
      <c r="H283" s="132"/>
    </row>
    <row r="284" spans="1:9" ht="18">
      <c r="A284" s="206" t="s">
        <v>79</v>
      </c>
      <c r="B284" s="206"/>
      <c r="C284" s="206"/>
      <c r="D284" s="206"/>
      <c r="E284" s="206"/>
      <c r="F284" s="138" t="str">
        <f>'Girls Brack'!T42</f>
        <v>Lane 51-52</v>
      </c>
      <c r="G284" s="138"/>
      <c r="H284" s="138"/>
      <c r="I284" s="138"/>
    </row>
    <row r="285" spans="1:9" ht="15.75">
      <c r="B285" s="132"/>
      <c r="C285" s="132"/>
      <c r="D285" s="132"/>
      <c r="E285" s="132"/>
      <c r="F285" s="132"/>
      <c r="G285" s="132"/>
      <c r="H285" s="132"/>
    </row>
    <row r="286" spans="1:9" ht="18">
      <c r="A286" s="210" t="s">
        <v>84</v>
      </c>
      <c r="B286" s="210"/>
      <c r="C286" s="210"/>
      <c r="D286" s="210"/>
      <c r="E286" s="210"/>
      <c r="F286" s="210"/>
      <c r="G286" s="210"/>
      <c r="H286" s="210"/>
      <c r="I286" s="210"/>
    </row>
    <row r="287" spans="1:9" ht="12.75" customHeight="1">
      <c r="A287" s="218" t="s">
        <v>37</v>
      </c>
      <c r="B287" s="218"/>
      <c r="C287" s="218"/>
      <c r="D287" s="218"/>
      <c r="E287" s="218"/>
      <c r="F287" s="218"/>
      <c r="G287" s="218"/>
      <c r="H287" s="218"/>
      <c r="I287" s="218"/>
    </row>
    <row r="288" spans="1:9" ht="12.75" customHeight="1">
      <c r="A288" s="218"/>
      <c r="B288" s="218"/>
      <c r="C288" s="218"/>
      <c r="D288" s="218"/>
      <c r="E288" s="218"/>
      <c r="F288" s="218"/>
      <c r="G288" s="218"/>
      <c r="H288" s="218"/>
      <c r="I288" s="218"/>
    </row>
    <row r="289" spans="1:9" ht="20.25">
      <c r="A289" s="209" t="s">
        <v>85</v>
      </c>
      <c r="B289" s="209"/>
      <c r="C289" s="209"/>
      <c r="D289" s="209"/>
      <c r="E289" s="209"/>
      <c r="F289" s="209"/>
      <c r="G289" s="209"/>
      <c r="H289" s="209"/>
      <c r="I289" s="209"/>
    </row>
    <row r="291" spans="1:9" ht="15" customHeight="1">
      <c r="B291" s="208" t="s">
        <v>81</v>
      </c>
      <c r="C291" s="212" t="str">
        <f>'Girls Brack'!V42</f>
        <v>Payton Dickson</v>
      </c>
      <c r="D291" s="213"/>
      <c r="E291" s="214"/>
      <c r="F291" s="207" t="s">
        <v>80</v>
      </c>
      <c r="G291" s="134"/>
      <c r="H291" s="135"/>
    </row>
    <row r="292" spans="1:9">
      <c r="B292" s="208"/>
      <c r="C292" s="215"/>
      <c r="D292" s="216"/>
      <c r="E292" s="217"/>
      <c r="F292" s="207"/>
      <c r="G292" s="136"/>
      <c r="H292" s="137"/>
    </row>
    <row r="294" spans="1:9">
      <c r="D294" s="211" t="str">
        <f>'Girls Brack'!V45</f>
        <v>Lane 51-52</v>
      </c>
      <c r="E294" s="211"/>
      <c r="F294" s="211"/>
    </row>
    <row r="296" spans="1:9">
      <c r="E296" s="114" t="s">
        <v>82</v>
      </c>
    </row>
    <row r="299" spans="1:9" ht="15" customHeight="1">
      <c r="B299" s="208" t="s">
        <v>81</v>
      </c>
      <c r="C299" s="212" t="str">
        <f>'Girls Brack'!V46</f>
        <v>Alyssa Komlenovich</v>
      </c>
      <c r="D299" s="213"/>
      <c r="E299" s="214"/>
      <c r="F299" s="207" t="s">
        <v>80</v>
      </c>
      <c r="G299" s="134"/>
      <c r="H299" s="135"/>
    </row>
    <row r="300" spans="1:9">
      <c r="B300" s="208"/>
      <c r="C300" s="215"/>
      <c r="D300" s="216"/>
      <c r="E300" s="217"/>
      <c r="F300" s="207"/>
      <c r="G300" s="136"/>
      <c r="H300" s="137"/>
    </row>
    <row r="302" spans="1:9">
      <c r="D302" s="139"/>
      <c r="E302" s="140"/>
      <c r="F302" s="140"/>
    </row>
    <row r="303" spans="1:9">
      <c r="A303" s="141"/>
      <c r="B303" s="141"/>
      <c r="C303" s="141"/>
      <c r="D303" s="141"/>
      <c r="E303" s="141"/>
      <c r="F303" s="141"/>
      <c r="G303" s="141"/>
      <c r="H303" s="141"/>
      <c r="I303" s="141"/>
    </row>
    <row r="305" spans="1:9" ht="15.75">
      <c r="B305" s="132"/>
      <c r="C305" s="132"/>
      <c r="D305" s="132"/>
      <c r="E305" s="132"/>
      <c r="F305" s="132"/>
      <c r="G305" s="132"/>
      <c r="H305" s="132"/>
    </row>
    <row r="306" spans="1:9" ht="18">
      <c r="A306" s="206" t="s">
        <v>79</v>
      </c>
      <c r="B306" s="206"/>
      <c r="C306" s="206"/>
      <c r="D306" s="206"/>
      <c r="E306" s="206"/>
      <c r="F306" s="138" t="str">
        <f>'Girls Brack'!T42</f>
        <v>Lane 51-52</v>
      </c>
      <c r="G306" s="138"/>
      <c r="H306" s="138"/>
      <c r="I306" s="138"/>
    </row>
    <row r="307" spans="1:9" ht="15.75">
      <c r="B307" s="132"/>
      <c r="C307" s="132"/>
      <c r="D307" s="132"/>
      <c r="E307" s="132"/>
      <c r="F307" s="132"/>
      <c r="G307" s="132"/>
      <c r="H307" s="132"/>
    </row>
    <row r="308" spans="1:9" ht="18">
      <c r="A308" s="210" t="s">
        <v>84</v>
      </c>
      <c r="B308" s="210"/>
      <c r="C308" s="210"/>
      <c r="D308" s="210"/>
      <c r="E308" s="210"/>
      <c r="F308" s="210"/>
      <c r="G308" s="210"/>
      <c r="H308" s="210"/>
      <c r="I308" s="210"/>
    </row>
    <row r="309" spans="1:9" ht="12.75" customHeight="1">
      <c r="A309" s="218" t="s">
        <v>37</v>
      </c>
      <c r="B309" s="218"/>
      <c r="C309" s="218"/>
      <c r="D309" s="218"/>
      <c r="E309" s="218"/>
      <c r="F309" s="218"/>
      <c r="G309" s="218"/>
      <c r="H309" s="218"/>
      <c r="I309" s="218"/>
    </row>
    <row r="310" spans="1:9" ht="12.75" customHeight="1">
      <c r="A310" s="218"/>
      <c r="B310" s="218"/>
      <c r="C310" s="218"/>
      <c r="D310" s="218"/>
      <c r="E310" s="218"/>
      <c r="F310" s="218"/>
      <c r="G310" s="218"/>
      <c r="H310" s="218"/>
      <c r="I310" s="218"/>
    </row>
    <row r="311" spans="1:9" ht="20.25">
      <c r="A311" s="209" t="s">
        <v>85</v>
      </c>
      <c r="B311" s="209"/>
      <c r="C311" s="209"/>
      <c r="D311" s="209"/>
      <c r="E311" s="209"/>
      <c r="F311" s="209"/>
      <c r="G311" s="209"/>
      <c r="H311" s="209"/>
      <c r="I311" s="209"/>
    </row>
    <row r="313" spans="1:9" ht="15" customHeight="1">
      <c r="B313" s="208" t="s">
        <v>81</v>
      </c>
      <c r="C313" s="212" t="str">
        <f>'Girls Brack'!V50</f>
        <v>Jenna Nottle</v>
      </c>
      <c r="D313" s="213"/>
      <c r="E313" s="214"/>
      <c r="F313" s="207" t="s">
        <v>80</v>
      </c>
      <c r="G313" s="134"/>
      <c r="H313" s="135"/>
    </row>
    <row r="314" spans="1:9">
      <c r="B314" s="208"/>
      <c r="C314" s="215"/>
      <c r="D314" s="216"/>
      <c r="E314" s="217"/>
      <c r="F314" s="207"/>
      <c r="G314" s="136"/>
      <c r="H314" s="137"/>
    </row>
    <row r="316" spans="1:9">
      <c r="D316" s="211" t="str">
        <f>'Girls Brack'!V53</f>
        <v>Lane 53-54</v>
      </c>
      <c r="E316" s="211"/>
      <c r="F316" s="211"/>
    </row>
    <row r="318" spans="1:9">
      <c r="E318" s="114" t="s">
        <v>82</v>
      </c>
    </row>
    <row r="321" spans="1:9" ht="15" customHeight="1">
      <c r="B321" s="208" t="s">
        <v>81</v>
      </c>
      <c r="C321" s="212" t="str">
        <f>'Girls Brack'!V54</f>
        <v>Madchen Breen</v>
      </c>
      <c r="D321" s="213"/>
      <c r="E321" s="214"/>
      <c r="F321" s="207" t="s">
        <v>80</v>
      </c>
      <c r="G321" s="134"/>
      <c r="H321" s="135"/>
    </row>
    <row r="322" spans="1:9">
      <c r="B322" s="208"/>
      <c r="C322" s="215"/>
      <c r="D322" s="216"/>
      <c r="E322" s="217"/>
      <c r="F322" s="207"/>
      <c r="G322" s="136"/>
      <c r="H322" s="137"/>
    </row>
    <row r="324" spans="1:9">
      <c r="D324" s="139"/>
      <c r="E324" s="140"/>
      <c r="F324" s="140"/>
    </row>
    <row r="325" spans="1:9">
      <c r="A325" s="141"/>
      <c r="B325" s="141"/>
      <c r="C325" s="141"/>
      <c r="D325" s="141"/>
      <c r="E325" s="141"/>
      <c r="F325" s="141"/>
      <c r="G325" s="141"/>
      <c r="H325" s="141"/>
      <c r="I325" s="141"/>
    </row>
    <row r="327" spans="1:9" ht="15.75">
      <c r="B327" s="132"/>
      <c r="C327" s="132"/>
      <c r="D327" s="132"/>
      <c r="E327" s="132"/>
      <c r="F327" s="132"/>
      <c r="G327" s="132"/>
      <c r="H327" s="132"/>
    </row>
    <row r="328" spans="1:9" ht="18">
      <c r="A328" s="206" t="s">
        <v>79</v>
      </c>
      <c r="B328" s="206"/>
      <c r="C328" s="206"/>
      <c r="D328" s="206"/>
      <c r="E328" s="206"/>
      <c r="F328" s="138" t="str">
        <f>'Girls Brack'!T58</f>
        <v>Lane 53-54</v>
      </c>
      <c r="G328" s="138"/>
      <c r="H328" s="138"/>
      <c r="I328" s="138"/>
    </row>
    <row r="329" spans="1:9" ht="15.75">
      <c r="B329" s="132"/>
      <c r="C329" s="132"/>
      <c r="D329" s="132"/>
      <c r="E329" s="132"/>
      <c r="F329" s="132"/>
      <c r="G329" s="132"/>
      <c r="H329" s="132"/>
    </row>
    <row r="330" spans="1:9" ht="18">
      <c r="A330" s="210" t="s">
        <v>84</v>
      </c>
      <c r="B330" s="210"/>
      <c r="C330" s="210"/>
      <c r="D330" s="210"/>
      <c r="E330" s="210"/>
      <c r="F330" s="210"/>
      <c r="G330" s="210"/>
      <c r="H330" s="210"/>
      <c r="I330" s="210"/>
    </row>
    <row r="331" spans="1:9" ht="12.75" customHeight="1">
      <c r="A331" s="218" t="s">
        <v>37</v>
      </c>
      <c r="B331" s="218"/>
      <c r="C331" s="218"/>
      <c r="D331" s="218"/>
      <c r="E331" s="218"/>
      <c r="F331" s="218"/>
      <c r="G331" s="218"/>
      <c r="H331" s="218"/>
      <c r="I331" s="218"/>
    </row>
    <row r="332" spans="1:9" ht="12.75" customHeight="1">
      <c r="A332" s="218"/>
      <c r="B332" s="218"/>
      <c r="C332" s="218"/>
      <c r="D332" s="218"/>
      <c r="E332" s="218"/>
      <c r="F332" s="218"/>
      <c r="G332" s="218"/>
      <c r="H332" s="218"/>
      <c r="I332" s="218"/>
    </row>
    <row r="333" spans="1:9" ht="20.25">
      <c r="A333" s="209" t="s">
        <v>85</v>
      </c>
      <c r="B333" s="209"/>
      <c r="C333" s="209"/>
      <c r="D333" s="209"/>
      <c r="E333" s="209"/>
      <c r="F333" s="209"/>
      <c r="G333" s="209"/>
      <c r="H333" s="209"/>
      <c r="I333" s="209"/>
    </row>
    <row r="335" spans="1:9" ht="15" customHeight="1">
      <c r="B335" s="208" t="s">
        <v>81</v>
      </c>
      <c r="C335" s="212" t="str">
        <f>'Girls Brack'!V58</f>
        <v>Maria Osinski</v>
      </c>
      <c r="D335" s="213"/>
      <c r="E335" s="214"/>
      <c r="F335" s="207" t="s">
        <v>80</v>
      </c>
      <c r="G335" s="134"/>
      <c r="H335" s="135"/>
    </row>
    <row r="336" spans="1:9">
      <c r="B336" s="208"/>
      <c r="C336" s="215"/>
      <c r="D336" s="216"/>
      <c r="E336" s="217"/>
      <c r="F336" s="207"/>
      <c r="G336" s="136"/>
      <c r="H336" s="137"/>
    </row>
    <row r="338" spans="1:9">
      <c r="D338" s="211" t="str">
        <f>'Girls Brack'!V61</f>
        <v>Lane 53-54</v>
      </c>
      <c r="E338" s="211"/>
      <c r="F338" s="211"/>
    </row>
    <row r="340" spans="1:9">
      <c r="E340" s="114" t="s">
        <v>82</v>
      </c>
    </row>
    <row r="343" spans="1:9" ht="15" customHeight="1">
      <c r="B343" s="208" t="s">
        <v>81</v>
      </c>
      <c r="C343" s="212" t="str">
        <f>'Girls Brack'!V62</f>
        <v>Lauren Kroll</v>
      </c>
      <c r="D343" s="213"/>
      <c r="E343" s="214"/>
      <c r="F343" s="207" t="s">
        <v>80</v>
      </c>
      <c r="G343" s="134"/>
      <c r="H343" s="135"/>
    </row>
    <row r="344" spans="1:9">
      <c r="B344" s="208"/>
      <c r="C344" s="215"/>
      <c r="D344" s="216"/>
      <c r="E344" s="217"/>
      <c r="F344" s="207"/>
      <c r="G344" s="136"/>
      <c r="H344" s="137"/>
    </row>
    <row r="346" spans="1:9">
      <c r="D346" s="139"/>
      <c r="E346" s="140"/>
      <c r="F346" s="140"/>
    </row>
    <row r="347" spans="1:9">
      <c r="A347" s="141"/>
      <c r="B347" s="141"/>
      <c r="C347" s="141"/>
      <c r="D347" s="141"/>
      <c r="E347" s="141"/>
      <c r="F347" s="141"/>
      <c r="G347" s="141"/>
      <c r="H347" s="141"/>
      <c r="I347" s="141"/>
    </row>
    <row r="349" spans="1:9" ht="15.75">
      <c r="B349" s="132"/>
      <c r="C349" s="132"/>
      <c r="D349" s="132"/>
      <c r="E349" s="132"/>
      <c r="F349" s="132"/>
      <c r="G349" s="132"/>
      <c r="H349" s="132"/>
    </row>
    <row r="350" spans="1:9" ht="18">
      <c r="A350" s="206" t="s">
        <v>79</v>
      </c>
      <c r="B350" s="206"/>
      <c r="C350" s="206"/>
      <c r="D350" s="206"/>
      <c r="E350" s="206"/>
      <c r="F350" s="138" t="str">
        <f>'Girls Brack'!T58</f>
        <v>Lane 53-54</v>
      </c>
      <c r="G350" s="138"/>
      <c r="H350" s="138"/>
      <c r="I350" s="138"/>
    </row>
    <row r="351" spans="1:9" ht="15.75">
      <c r="B351" s="132"/>
      <c r="C351" s="132"/>
      <c r="D351" s="132"/>
      <c r="E351" s="132"/>
      <c r="F351" s="132"/>
      <c r="G351" s="132"/>
      <c r="H351" s="132"/>
    </row>
    <row r="352" spans="1:9" ht="18">
      <c r="A352" s="210" t="s">
        <v>84</v>
      </c>
      <c r="B352" s="210"/>
      <c r="C352" s="210"/>
      <c r="D352" s="210"/>
      <c r="E352" s="210"/>
      <c r="F352" s="210"/>
      <c r="G352" s="210"/>
      <c r="H352" s="210"/>
      <c r="I352" s="210"/>
    </row>
  </sheetData>
  <mergeCells count="173">
    <mergeCell ref="A1:I2"/>
    <mergeCell ref="A3:I3"/>
    <mergeCell ref="B5:B6"/>
    <mergeCell ref="C5:E6"/>
    <mergeCell ref="F5:F6"/>
    <mergeCell ref="D8:F8"/>
    <mergeCell ref="A25:I25"/>
    <mergeCell ref="B27:B28"/>
    <mergeCell ref="C27:E28"/>
    <mergeCell ref="F27:F28"/>
    <mergeCell ref="D30:F30"/>
    <mergeCell ref="B35:B36"/>
    <mergeCell ref="C35:E36"/>
    <mergeCell ref="F35:F36"/>
    <mergeCell ref="B13:B14"/>
    <mergeCell ref="C13:E14"/>
    <mergeCell ref="F13:F14"/>
    <mergeCell ref="A20:E20"/>
    <mergeCell ref="A22:I22"/>
    <mergeCell ref="A23:I24"/>
    <mergeCell ref="D52:F52"/>
    <mergeCell ref="B57:B58"/>
    <mergeCell ref="C57:E58"/>
    <mergeCell ref="F57:F58"/>
    <mergeCell ref="A66:I66"/>
    <mergeCell ref="A42:E42"/>
    <mergeCell ref="A44:I44"/>
    <mergeCell ref="A45:I46"/>
    <mergeCell ref="A47:I47"/>
    <mergeCell ref="B49:B50"/>
    <mergeCell ref="C49:E50"/>
    <mergeCell ref="F49:F50"/>
    <mergeCell ref="B79:B80"/>
    <mergeCell ref="C79:E80"/>
    <mergeCell ref="F79:F80"/>
    <mergeCell ref="A86:E86"/>
    <mergeCell ref="A88:I88"/>
    <mergeCell ref="A89:I90"/>
    <mergeCell ref="A67:I68"/>
    <mergeCell ref="A69:I69"/>
    <mergeCell ref="B71:B72"/>
    <mergeCell ref="C71:E72"/>
    <mergeCell ref="F71:F72"/>
    <mergeCell ref="D74:F74"/>
    <mergeCell ref="A108:E108"/>
    <mergeCell ref="A110:I110"/>
    <mergeCell ref="A111:I112"/>
    <mergeCell ref="A113:I113"/>
    <mergeCell ref="B115:B116"/>
    <mergeCell ref="C115:E116"/>
    <mergeCell ref="F115:F116"/>
    <mergeCell ref="A91:I91"/>
    <mergeCell ref="B93:B94"/>
    <mergeCell ref="C93:E94"/>
    <mergeCell ref="F93:F94"/>
    <mergeCell ref="D96:F96"/>
    <mergeCell ref="B101:B102"/>
    <mergeCell ref="C101:E102"/>
    <mergeCell ref="F101:F102"/>
    <mergeCell ref="A133:I134"/>
    <mergeCell ref="A135:I135"/>
    <mergeCell ref="B137:B138"/>
    <mergeCell ref="C137:E138"/>
    <mergeCell ref="F137:F138"/>
    <mergeCell ref="D140:F140"/>
    <mergeCell ref="D118:F118"/>
    <mergeCell ref="B123:B124"/>
    <mergeCell ref="C123:E124"/>
    <mergeCell ref="F123:F124"/>
    <mergeCell ref="A130:E130"/>
    <mergeCell ref="A132:I132"/>
    <mergeCell ref="A157:I157"/>
    <mergeCell ref="B159:B160"/>
    <mergeCell ref="C159:E160"/>
    <mergeCell ref="D162:F162"/>
    <mergeCell ref="C167:E168"/>
    <mergeCell ref="A174:E174"/>
    <mergeCell ref="B145:B146"/>
    <mergeCell ref="C145:E146"/>
    <mergeCell ref="F145:F146"/>
    <mergeCell ref="A152:E152"/>
    <mergeCell ref="A154:I154"/>
    <mergeCell ref="A155:I156"/>
    <mergeCell ref="D184:F184"/>
    <mergeCell ref="B189:B190"/>
    <mergeCell ref="C189:E190"/>
    <mergeCell ref="F189:F190"/>
    <mergeCell ref="A196:E196"/>
    <mergeCell ref="A198:I198"/>
    <mergeCell ref="A176:I176"/>
    <mergeCell ref="A177:I178"/>
    <mergeCell ref="A179:I179"/>
    <mergeCell ref="B181:B182"/>
    <mergeCell ref="C181:E182"/>
    <mergeCell ref="F181:F182"/>
    <mergeCell ref="A218:E218"/>
    <mergeCell ref="A220:I220"/>
    <mergeCell ref="A221:I222"/>
    <mergeCell ref="A223:I223"/>
    <mergeCell ref="B225:B226"/>
    <mergeCell ref="C225:E226"/>
    <mergeCell ref="F225:F226"/>
    <mergeCell ref="A199:I200"/>
    <mergeCell ref="A201:I201"/>
    <mergeCell ref="B203:B204"/>
    <mergeCell ref="C203:E204"/>
    <mergeCell ref="D206:F206"/>
    <mergeCell ref="C211:E212"/>
    <mergeCell ref="A243:I244"/>
    <mergeCell ref="A245:I245"/>
    <mergeCell ref="B247:B248"/>
    <mergeCell ref="C247:E248"/>
    <mergeCell ref="F247:F248"/>
    <mergeCell ref="D250:F250"/>
    <mergeCell ref="D228:F228"/>
    <mergeCell ref="B233:B234"/>
    <mergeCell ref="C233:E234"/>
    <mergeCell ref="F233:F234"/>
    <mergeCell ref="A240:E240"/>
    <mergeCell ref="A242:I242"/>
    <mergeCell ref="A267:I267"/>
    <mergeCell ref="B269:B270"/>
    <mergeCell ref="C269:E270"/>
    <mergeCell ref="F269:F270"/>
    <mergeCell ref="D272:F272"/>
    <mergeCell ref="B277:B278"/>
    <mergeCell ref="C277:E278"/>
    <mergeCell ref="F277:F278"/>
    <mergeCell ref="B255:B256"/>
    <mergeCell ref="C255:E256"/>
    <mergeCell ref="F255:F256"/>
    <mergeCell ref="A262:E262"/>
    <mergeCell ref="A264:I264"/>
    <mergeCell ref="A265:I266"/>
    <mergeCell ref="F313:F314"/>
    <mergeCell ref="D316:F316"/>
    <mergeCell ref="D294:F294"/>
    <mergeCell ref="B299:B300"/>
    <mergeCell ref="C299:E300"/>
    <mergeCell ref="F299:F300"/>
    <mergeCell ref="A306:E306"/>
    <mergeCell ref="A308:I308"/>
    <mergeCell ref="A284:E284"/>
    <mergeCell ref="A286:I286"/>
    <mergeCell ref="A287:I288"/>
    <mergeCell ref="A289:I289"/>
    <mergeCell ref="B291:B292"/>
    <mergeCell ref="C291:E292"/>
    <mergeCell ref="F291:F292"/>
    <mergeCell ref="A350:E350"/>
    <mergeCell ref="A352:I352"/>
    <mergeCell ref="A64:E64"/>
    <mergeCell ref="F159:F160"/>
    <mergeCell ref="B167:B168"/>
    <mergeCell ref="F167:F168"/>
    <mergeCell ref="A333:I333"/>
    <mergeCell ref="B335:B336"/>
    <mergeCell ref="C335:E336"/>
    <mergeCell ref="F335:F336"/>
    <mergeCell ref="D338:F338"/>
    <mergeCell ref="B343:B344"/>
    <mergeCell ref="C343:E344"/>
    <mergeCell ref="F343:F344"/>
    <mergeCell ref="B321:B322"/>
    <mergeCell ref="C321:E322"/>
    <mergeCell ref="F321:F322"/>
    <mergeCell ref="A328:E328"/>
    <mergeCell ref="A330:I330"/>
    <mergeCell ref="A331:I332"/>
    <mergeCell ref="A309:I310"/>
    <mergeCell ref="A311:I311"/>
    <mergeCell ref="B313:B314"/>
    <mergeCell ref="C313:E314"/>
  </mergeCells>
  <printOptions horizontalCentered="1" verticalCentered="1"/>
  <pageMargins left="0.75" right="0.75" top="1" bottom="1" header="0.5" footer="0.5"/>
  <pageSetup orientation="landscape" horizontalDpi="4294967295" verticalDpi="1200" r:id="rId1"/>
  <headerFooter alignWithMargins="0">
    <oddFooter xml:space="preserve">&amp;R&amp;A  &amp;P </oddFooter>
  </headerFooter>
  <rowBreaks count="15" manualBreakCount="15">
    <brk id="22" max="16383" man="1"/>
    <brk id="44" max="16383" man="1"/>
    <brk id="66" max="16383" man="1"/>
    <brk id="88" max="16383" man="1"/>
    <brk id="110" max="16383" man="1"/>
    <brk id="132" max="16383" man="1"/>
    <brk id="154" max="16383" man="1"/>
    <brk id="176" max="16383" man="1"/>
    <brk id="198" max="16383" man="1"/>
    <brk id="220" max="16383" man="1"/>
    <brk id="242" max="16383" man="1"/>
    <brk id="264" max="16383" man="1"/>
    <brk id="286" max="16383" man="1"/>
    <brk id="308" max="16383" man="1"/>
    <brk id="33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I176"/>
  <sheetViews>
    <sheetView zoomScaleNormal="100" workbookViewId="0">
      <selection activeCell="C5" sqref="C5:E6"/>
    </sheetView>
  </sheetViews>
  <sheetFormatPr defaultRowHeight="12.75"/>
  <cols>
    <col min="1" max="16384" width="9.140625" style="98"/>
  </cols>
  <sheetData>
    <row r="1" spans="1:9" ht="12.75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</row>
    <row r="2" spans="1:9" ht="12.75" customHeight="1">
      <c r="A2" s="218"/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09" t="s">
        <v>86</v>
      </c>
      <c r="B3" s="209"/>
      <c r="C3" s="209"/>
      <c r="D3" s="209"/>
      <c r="E3" s="209"/>
      <c r="F3" s="209"/>
      <c r="G3" s="209"/>
      <c r="H3" s="209"/>
      <c r="I3" s="209"/>
    </row>
    <row r="4" spans="1:9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5" customHeight="1">
      <c r="A5" s="133"/>
      <c r="B5" s="208" t="s">
        <v>81</v>
      </c>
      <c r="C5" s="212" t="str">
        <f>'Boys Brack'!D4</f>
        <v>Dan Radcliff</v>
      </c>
      <c r="D5" s="213"/>
      <c r="E5" s="214"/>
      <c r="F5" s="207" t="s">
        <v>80</v>
      </c>
      <c r="G5" s="134"/>
      <c r="H5" s="135"/>
      <c r="I5" s="133"/>
    </row>
    <row r="6" spans="1:9">
      <c r="A6" s="133"/>
      <c r="B6" s="208"/>
      <c r="C6" s="215"/>
      <c r="D6" s="216"/>
      <c r="E6" s="217"/>
      <c r="F6" s="207"/>
      <c r="G6" s="136"/>
      <c r="H6" s="137"/>
      <c r="I6" s="133"/>
    </row>
    <row r="7" spans="1:9">
      <c r="A7" s="133"/>
      <c r="B7" s="133"/>
      <c r="C7" s="133"/>
      <c r="D7" s="133"/>
      <c r="E7" s="133"/>
      <c r="F7" s="133"/>
      <c r="G7" s="133"/>
      <c r="H7" s="133"/>
      <c r="I7" s="133"/>
    </row>
    <row r="8" spans="1:9" ht="15" customHeight="1">
      <c r="A8" s="133"/>
      <c r="B8" s="133"/>
      <c r="C8" s="133"/>
      <c r="D8" s="211" t="str">
        <f>'Boys Brack'!D10</f>
        <v>Lane 3-4</v>
      </c>
      <c r="E8" s="211"/>
      <c r="F8" s="211"/>
      <c r="G8" s="133"/>
      <c r="H8" s="133"/>
      <c r="I8" s="133"/>
    </row>
    <row r="9" spans="1:9">
      <c r="A9" s="133"/>
      <c r="B9" s="133"/>
      <c r="C9" s="133"/>
      <c r="D9" s="133"/>
      <c r="E9" s="133"/>
      <c r="F9" s="133"/>
      <c r="G9" s="133"/>
      <c r="H9" s="133"/>
      <c r="I9" s="133"/>
    </row>
    <row r="10" spans="1:9">
      <c r="A10" s="133"/>
      <c r="B10" s="133"/>
      <c r="C10" s="133"/>
      <c r="D10" s="133"/>
      <c r="E10" s="114" t="s">
        <v>82</v>
      </c>
      <c r="F10" s="133"/>
      <c r="G10" s="133"/>
      <c r="H10" s="133"/>
      <c r="I10" s="133"/>
    </row>
    <row r="11" spans="1:9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9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 ht="15" customHeight="1">
      <c r="A13" s="133"/>
      <c r="B13" s="208" t="s">
        <v>81</v>
      </c>
      <c r="C13" s="212" t="str">
        <f>'Boys Brack'!D12</f>
        <v>Kyle Stanczak</v>
      </c>
      <c r="D13" s="213"/>
      <c r="E13" s="214"/>
      <c r="F13" s="207" t="s">
        <v>80</v>
      </c>
      <c r="G13" s="134"/>
      <c r="H13" s="135"/>
      <c r="I13" s="133"/>
    </row>
    <row r="14" spans="1:9">
      <c r="A14" s="133"/>
      <c r="B14" s="208"/>
      <c r="C14" s="215"/>
      <c r="D14" s="216"/>
      <c r="E14" s="217"/>
      <c r="F14" s="207"/>
      <c r="G14" s="136"/>
      <c r="H14" s="137"/>
      <c r="I14" s="133"/>
    </row>
    <row r="15" spans="1:9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>
      <c r="A16" s="133"/>
      <c r="B16" s="133"/>
      <c r="C16" s="133"/>
      <c r="D16" s="139"/>
      <c r="E16" s="140"/>
      <c r="F16" s="140"/>
      <c r="G16" s="133"/>
      <c r="H16" s="133"/>
      <c r="I16" s="133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 ht="15.75">
      <c r="A19" s="133"/>
      <c r="B19" s="132"/>
      <c r="C19" s="132"/>
      <c r="D19" s="132"/>
      <c r="E19" s="132"/>
      <c r="F19" s="132"/>
      <c r="G19" s="132"/>
      <c r="H19" s="132"/>
      <c r="I19" s="133"/>
    </row>
    <row r="20" spans="1:9" ht="18">
      <c r="A20" s="206" t="s">
        <v>79</v>
      </c>
      <c r="B20" s="206"/>
      <c r="C20" s="206"/>
      <c r="D20" s="206"/>
      <c r="E20" s="206"/>
      <c r="F20" s="138" t="str">
        <f>'Boys Brack'!F18</f>
        <v>Lane 9-10</v>
      </c>
      <c r="G20" s="138"/>
      <c r="H20" s="138"/>
      <c r="I20" s="138"/>
    </row>
    <row r="21" spans="1:9" ht="15.75">
      <c r="A21" s="133"/>
      <c r="B21" s="132"/>
      <c r="C21" s="132"/>
      <c r="D21" s="132"/>
      <c r="E21" s="132"/>
      <c r="F21" s="132"/>
      <c r="G21" s="132"/>
      <c r="H21" s="132"/>
      <c r="I21" s="133"/>
    </row>
    <row r="22" spans="1:9" ht="18">
      <c r="A22" s="210" t="s">
        <v>84</v>
      </c>
      <c r="B22" s="210"/>
      <c r="C22" s="210"/>
      <c r="D22" s="210"/>
      <c r="E22" s="210"/>
      <c r="F22" s="210"/>
      <c r="G22" s="210"/>
      <c r="H22" s="210"/>
      <c r="I22" s="210"/>
    </row>
    <row r="23" spans="1:9" ht="12.75" customHeight="1">
      <c r="A23" s="218" t="s">
        <v>37</v>
      </c>
      <c r="B23" s="218"/>
      <c r="C23" s="218"/>
      <c r="D23" s="218"/>
      <c r="E23" s="218"/>
      <c r="F23" s="218"/>
      <c r="G23" s="218"/>
      <c r="H23" s="218"/>
      <c r="I23" s="218"/>
    </row>
    <row r="24" spans="1:9" ht="12.75" customHeight="1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ht="20.25">
      <c r="A25" s="209" t="s">
        <v>86</v>
      </c>
      <c r="B25" s="209"/>
      <c r="C25" s="209"/>
      <c r="D25" s="209"/>
      <c r="E25" s="209"/>
      <c r="F25" s="209"/>
      <c r="G25" s="209"/>
      <c r="H25" s="209"/>
      <c r="I25" s="209"/>
    </row>
    <row r="26" spans="1:9">
      <c r="A26" s="133"/>
      <c r="B26" s="133"/>
      <c r="C26" s="133"/>
      <c r="D26" s="133"/>
      <c r="E26" s="133"/>
      <c r="F26" s="133"/>
      <c r="G26" s="133"/>
      <c r="H26" s="133"/>
      <c r="I26" s="133"/>
    </row>
    <row r="27" spans="1:9" ht="15" customHeight="1">
      <c r="A27" s="133"/>
      <c r="B27" s="208" t="s">
        <v>81</v>
      </c>
      <c r="C27" s="212" t="str">
        <f>'Boys Brack'!D20</f>
        <v>Brad Delmarle</v>
      </c>
      <c r="D27" s="213"/>
      <c r="E27" s="214"/>
      <c r="F27" s="207" t="s">
        <v>80</v>
      </c>
      <c r="G27" s="134"/>
      <c r="H27" s="135"/>
      <c r="I27" s="133"/>
    </row>
    <row r="28" spans="1:9">
      <c r="A28" s="133"/>
      <c r="B28" s="208"/>
      <c r="C28" s="215"/>
      <c r="D28" s="216"/>
      <c r="E28" s="217"/>
      <c r="F28" s="207"/>
      <c r="G28" s="136"/>
      <c r="H28" s="137"/>
      <c r="I28" s="133"/>
    </row>
    <row r="29" spans="1:9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>
      <c r="A30" s="133"/>
      <c r="B30" s="133"/>
      <c r="C30" s="133"/>
      <c r="D30" s="211" t="str">
        <f>'Boys Brack'!D26</f>
        <v>Lane 5-6</v>
      </c>
      <c r="E30" s="211"/>
      <c r="F30" s="211"/>
      <c r="G30" s="133"/>
      <c r="H30" s="133"/>
      <c r="I30" s="133"/>
    </row>
    <row r="31" spans="1:9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>
      <c r="A32" s="133"/>
      <c r="B32" s="133"/>
      <c r="C32" s="133"/>
      <c r="D32" s="133"/>
      <c r="E32" s="114" t="s">
        <v>82</v>
      </c>
      <c r="F32" s="133"/>
      <c r="G32" s="133"/>
      <c r="H32" s="133"/>
      <c r="I32" s="133"/>
    </row>
    <row r="33" spans="1:9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5" customHeight="1">
      <c r="A35" s="133"/>
      <c r="B35" s="208" t="s">
        <v>81</v>
      </c>
      <c r="C35" s="212" t="str">
        <f>'Boys Brack'!D28</f>
        <v>Brad Thomas</v>
      </c>
      <c r="D35" s="213"/>
      <c r="E35" s="214"/>
      <c r="F35" s="207" t="s">
        <v>80</v>
      </c>
      <c r="G35" s="134"/>
      <c r="H35" s="135"/>
      <c r="I35" s="133"/>
    </row>
    <row r="36" spans="1:9">
      <c r="A36" s="133"/>
      <c r="B36" s="208"/>
      <c r="C36" s="215"/>
      <c r="D36" s="216"/>
      <c r="E36" s="217"/>
      <c r="F36" s="207"/>
      <c r="G36" s="136"/>
      <c r="H36" s="137"/>
      <c r="I36" s="133"/>
    </row>
    <row r="37" spans="1:9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>
      <c r="A38" s="133"/>
      <c r="B38" s="133"/>
      <c r="C38" s="133"/>
      <c r="D38" s="139"/>
      <c r="E38" s="140"/>
      <c r="F38" s="140"/>
      <c r="G38" s="133"/>
      <c r="H38" s="133"/>
      <c r="I38" s="133"/>
    </row>
    <row r="39" spans="1:9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 ht="15.75">
      <c r="A41" s="133"/>
      <c r="B41" s="132"/>
      <c r="C41" s="132"/>
      <c r="D41" s="132"/>
      <c r="E41" s="132"/>
      <c r="F41" s="132"/>
      <c r="G41" s="132"/>
      <c r="H41" s="132"/>
      <c r="I41" s="133"/>
    </row>
    <row r="42" spans="1:9" ht="18">
      <c r="A42" s="206" t="s">
        <v>79</v>
      </c>
      <c r="B42" s="206"/>
      <c r="C42" s="206"/>
      <c r="D42" s="206"/>
      <c r="E42" s="206"/>
      <c r="F42" s="138" t="str">
        <f>'Boys Brack'!F18</f>
        <v>Lane 9-10</v>
      </c>
      <c r="G42" s="138"/>
      <c r="H42" s="138"/>
      <c r="I42" s="138"/>
    </row>
    <row r="43" spans="1:9" ht="15.75">
      <c r="A43" s="133"/>
      <c r="B43" s="132"/>
      <c r="C43" s="132"/>
      <c r="D43" s="132"/>
      <c r="E43" s="132"/>
      <c r="F43" s="132"/>
      <c r="G43" s="132"/>
      <c r="H43" s="132"/>
      <c r="I43" s="133"/>
    </row>
    <row r="44" spans="1:9" ht="18">
      <c r="A44" s="210" t="s">
        <v>84</v>
      </c>
      <c r="B44" s="210"/>
      <c r="C44" s="210"/>
      <c r="D44" s="210"/>
      <c r="E44" s="210"/>
      <c r="F44" s="210"/>
      <c r="G44" s="210"/>
      <c r="H44" s="210"/>
      <c r="I44" s="210"/>
    </row>
    <row r="45" spans="1:9" ht="12.75" customHeight="1">
      <c r="A45" s="218" t="s">
        <v>37</v>
      </c>
      <c r="B45" s="218"/>
      <c r="C45" s="218"/>
      <c r="D45" s="218"/>
      <c r="E45" s="218"/>
      <c r="F45" s="218"/>
      <c r="G45" s="218"/>
      <c r="H45" s="218"/>
      <c r="I45" s="218"/>
    </row>
    <row r="46" spans="1:9" ht="12.75" customHeight="1">
      <c r="A46" s="218"/>
      <c r="B46" s="218"/>
      <c r="C46" s="218"/>
      <c r="D46" s="218"/>
      <c r="E46" s="218"/>
      <c r="F46" s="218"/>
      <c r="G46" s="218"/>
      <c r="H46" s="218"/>
      <c r="I46" s="218"/>
    </row>
    <row r="47" spans="1:9" ht="20.25">
      <c r="A47" s="209" t="s">
        <v>86</v>
      </c>
      <c r="B47" s="209"/>
      <c r="C47" s="209"/>
      <c r="D47" s="209"/>
      <c r="E47" s="209"/>
      <c r="F47" s="209"/>
      <c r="G47" s="209"/>
      <c r="H47" s="209"/>
      <c r="I47" s="209"/>
    </row>
    <row r="48" spans="1:9">
      <c r="A48" s="133"/>
      <c r="B48" s="133"/>
      <c r="C48" s="133"/>
      <c r="D48" s="133"/>
      <c r="E48" s="133"/>
      <c r="F48" s="133"/>
      <c r="G48" s="133"/>
      <c r="H48" s="133"/>
      <c r="I48" s="133"/>
    </row>
    <row r="49" spans="1:9" ht="15" customHeight="1">
      <c r="A49" s="133"/>
      <c r="B49" s="208" t="s">
        <v>81</v>
      </c>
      <c r="C49" s="212" t="str">
        <f>'Boys Brack'!D36</f>
        <v>Kyle Sherrell</v>
      </c>
      <c r="D49" s="213"/>
      <c r="E49" s="214"/>
      <c r="F49" s="207" t="s">
        <v>80</v>
      </c>
      <c r="G49" s="134"/>
      <c r="H49" s="135"/>
      <c r="I49" s="133"/>
    </row>
    <row r="50" spans="1:9">
      <c r="A50" s="133"/>
      <c r="B50" s="208"/>
      <c r="C50" s="215"/>
      <c r="D50" s="216"/>
      <c r="E50" s="217"/>
      <c r="F50" s="207"/>
      <c r="G50" s="136"/>
      <c r="H50" s="137"/>
      <c r="I50" s="133"/>
    </row>
    <row r="51" spans="1:9">
      <c r="A51" s="133"/>
      <c r="B51" s="133"/>
      <c r="C51" s="133"/>
      <c r="D51" s="133"/>
      <c r="E51" s="133"/>
      <c r="F51" s="133"/>
      <c r="G51" s="133"/>
      <c r="H51" s="133"/>
      <c r="I51" s="133"/>
    </row>
    <row r="52" spans="1:9">
      <c r="A52" s="133"/>
      <c r="B52" s="133"/>
      <c r="C52" s="133"/>
      <c r="D52" s="211" t="str">
        <f>'Boys Brack'!D42</f>
        <v>Lane 9-10</v>
      </c>
      <c r="E52" s="211"/>
      <c r="F52" s="211"/>
      <c r="G52" s="133"/>
      <c r="H52" s="133"/>
      <c r="I52" s="133"/>
    </row>
    <row r="53" spans="1:9">
      <c r="A53" s="133"/>
      <c r="B53" s="133"/>
      <c r="C53" s="133"/>
      <c r="D53" s="133"/>
      <c r="E53" s="133"/>
      <c r="F53" s="133"/>
      <c r="G53" s="133"/>
      <c r="H53" s="133"/>
      <c r="I53" s="133"/>
    </row>
    <row r="54" spans="1:9">
      <c r="A54" s="133"/>
      <c r="B54" s="133"/>
      <c r="C54" s="133"/>
      <c r="D54" s="133"/>
      <c r="E54" s="114" t="s">
        <v>82</v>
      </c>
      <c r="F54" s="133"/>
      <c r="G54" s="133"/>
      <c r="H54" s="133"/>
      <c r="I54" s="133"/>
    </row>
    <row r="55" spans="1:9">
      <c r="A55" s="133"/>
      <c r="B55" s="133"/>
      <c r="C55" s="133"/>
      <c r="D55" s="133"/>
      <c r="E55" s="133"/>
      <c r="F55" s="133"/>
      <c r="G55" s="133"/>
      <c r="H55" s="133"/>
      <c r="I55" s="133"/>
    </row>
    <row r="56" spans="1:9">
      <c r="A56" s="133"/>
      <c r="B56" s="133"/>
      <c r="C56" s="133"/>
      <c r="D56" s="133"/>
      <c r="E56" s="133"/>
      <c r="F56" s="133"/>
      <c r="G56" s="133"/>
      <c r="H56" s="133"/>
      <c r="I56" s="133"/>
    </row>
    <row r="57" spans="1:9" ht="15" customHeight="1">
      <c r="A57" s="133"/>
      <c r="B57" s="208" t="s">
        <v>81</v>
      </c>
      <c r="C57" s="212" t="str">
        <f>'Boys Brack'!D44</f>
        <v>Ryan Rypkowski</v>
      </c>
      <c r="D57" s="213"/>
      <c r="E57" s="214"/>
      <c r="F57" s="207" t="s">
        <v>80</v>
      </c>
      <c r="G57" s="134"/>
      <c r="H57" s="135"/>
      <c r="I57" s="133"/>
    </row>
    <row r="58" spans="1:9">
      <c r="A58" s="133"/>
      <c r="B58" s="208"/>
      <c r="C58" s="215"/>
      <c r="D58" s="216"/>
      <c r="E58" s="217"/>
      <c r="F58" s="207"/>
      <c r="G58" s="136"/>
      <c r="H58" s="137"/>
      <c r="I58" s="133"/>
    </row>
    <row r="59" spans="1:9">
      <c r="A59" s="133"/>
      <c r="B59" s="133"/>
      <c r="C59" s="133"/>
      <c r="D59" s="133"/>
      <c r="E59" s="133"/>
      <c r="F59" s="133"/>
      <c r="G59" s="133"/>
      <c r="H59" s="133"/>
      <c r="I59" s="133"/>
    </row>
    <row r="60" spans="1:9">
      <c r="A60" s="133"/>
      <c r="B60" s="133"/>
      <c r="C60" s="133"/>
      <c r="D60" s="139"/>
      <c r="E60" s="140"/>
      <c r="F60" s="140"/>
      <c r="G60" s="133"/>
      <c r="H60" s="133"/>
      <c r="I60" s="133"/>
    </row>
    <row r="61" spans="1:9">
      <c r="A61" s="141"/>
      <c r="B61" s="141"/>
      <c r="C61" s="141"/>
      <c r="D61" s="141"/>
      <c r="E61" s="141"/>
      <c r="F61" s="141"/>
      <c r="G61" s="141"/>
      <c r="H61" s="141"/>
      <c r="I61" s="141"/>
    </row>
    <row r="62" spans="1:9">
      <c r="A62" s="133"/>
      <c r="B62" s="133"/>
      <c r="C62" s="133"/>
      <c r="D62" s="133"/>
      <c r="E62" s="133"/>
      <c r="F62" s="133"/>
      <c r="G62" s="133"/>
      <c r="H62" s="133"/>
      <c r="I62" s="133"/>
    </row>
    <row r="63" spans="1:9" ht="15.75">
      <c r="A63" s="133"/>
      <c r="B63" s="132"/>
      <c r="C63" s="132"/>
      <c r="D63" s="132"/>
      <c r="E63" s="132"/>
      <c r="F63" s="132"/>
      <c r="G63" s="132"/>
      <c r="H63" s="132"/>
      <c r="I63" s="133"/>
    </row>
    <row r="64" spans="1:9" ht="18">
      <c r="A64" s="206" t="s">
        <v>79</v>
      </c>
      <c r="B64" s="206"/>
      <c r="C64" s="206"/>
      <c r="D64" s="206"/>
      <c r="E64" s="206"/>
      <c r="F64" s="138" t="str">
        <f>'Boys Brack'!F50</f>
        <v>Lane 5-6</v>
      </c>
      <c r="G64" s="138"/>
      <c r="H64" s="138"/>
      <c r="I64" s="138"/>
    </row>
    <row r="65" spans="1:9" ht="15.75">
      <c r="A65" s="133"/>
      <c r="B65" s="132"/>
      <c r="C65" s="132"/>
      <c r="D65" s="132"/>
      <c r="E65" s="132"/>
      <c r="F65" s="132"/>
      <c r="G65" s="132"/>
      <c r="H65" s="132"/>
      <c r="I65" s="133"/>
    </row>
    <row r="66" spans="1:9" ht="18">
      <c r="A66" s="210" t="s">
        <v>84</v>
      </c>
      <c r="B66" s="210"/>
      <c r="C66" s="210"/>
      <c r="D66" s="210"/>
      <c r="E66" s="210"/>
      <c r="F66" s="210"/>
      <c r="G66" s="210"/>
      <c r="H66" s="210"/>
      <c r="I66" s="210"/>
    </row>
    <row r="67" spans="1:9" ht="12.75" customHeight="1">
      <c r="A67" s="218" t="s">
        <v>37</v>
      </c>
      <c r="B67" s="218"/>
      <c r="C67" s="218"/>
      <c r="D67" s="218"/>
      <c r="E67" s="218"/>
      <c r="F67" s="218"/>
      <c r="G67" s="218"/>
      <c r="H67" s="218"/>
      <c r="I67" s="218"/>
    </row>
    <row r="68" spans="1:9" ht="12.75" customHeight="1">
      <c r="A68" s="218"/>
      <c r="B68" s="218"/>
      <c r="C68" s="218"/>
      <c r="D68" s="218"/>
      <c r="E68" s="218"/>
      <c r="F68" s="218"/>
      <c r="G68" s="218"/>
      <c r="H68" s="218"/>
      <c r="I68" s="218"/>
    </row>
    <row r="69" spans="1:9" ht="20.25">
      <c r="A69" s="209" t="s">
        <v>86</v>
      </c>
      <c r="B69" s="209"/>
      <c r="C69" s="209"/>
      <c r="D69" s="209"/>
      <c r="E69" s="209"/>
      <c r="F69" s="209"/>
      <c r="G69" s="209"/>
      <c r="H69" s="209"/>
      <c r="I69" s="209"/>
    </row>
    <row r="70" spans="1:9">
      <c r="A70" s="133"/>
      <c r="B70" s="133"/>
      <c r="C70" s="133"/>
      <c r="D70" s="133"/>
      <c r="E70" s="133"/>
      <c r="F70" s="133"/>
      <c r="G70" s="133"/>
      <c r="H70" s="133"/>
      <c r="I70" s="133"/>
    </row>
    <row r="71" spans="1:9" ht="15" customHeight="1">
      <c r="A71" s="133"/>
      <c r="B71" s="208" t="s">
        <v>81</v>
      </c>
      <c r="C71" s="212" t="str">
        <f>'Boys Brack'!D52</f>
        <v>Garrett Bork</v>
      </c>
      <c r="D71" s="213"/>
      <c r="E71" s="214"/>
      <c r="F71" s="207" t="s">
        <v>80</v>
      </c>
      <c r="G71" s="134"/>
      <c r="H71" s="135"/>
      <c r="I71" s="133"/>
    </row>
    <row r="72" spans="1:9">
      <c r="A72" s="133"/>
      <c r="B72" s="208"/>
      <c r="C72" s="215"/>
      <c r="D72" s="216"/>
      <c r="E72" s="217"/>
      <c r="F72" s="207"/>
      <c r="G72" s="136"/>
      <c r="H72" s="137"/>
      <c r="I72" s="133"/>
    </row>
    <row r="73" spans="1:9">
      <c r="A73" s="133"/>
      <c r="B73" s="133"/>
      <c r="C73" s="133"/>
      <c r="D73" s="133"/>
      <c r="E73" s="133"/>
      <c r="F73" s="133"/>
      <c r="G73" s="133"/>
      <c r="H73" s="133"/>
      <c r="I73" s="133"/>
    </row>
    <row r="74" spans="1:9">
      <c r="A74" s="133"/>
      <c r="B74" s="133"/>
      <c r="C74" s="133"/>
      <c r="D74" s="211" t="str">
        <f>'Boys Brack'!D58</f>
        <v>Lane 11-12</v>
      </c>
      <c r="E74" s="211"/>
      <c r="F74" s="211"/>
      <c r="G74" s="133"/>
      <c r="H74" s="133"/>
      <c r="I74" s="133"/>
    </row>
    <row r="75" spans="1:9">
      <c r="A75" s="133"/>
      <c r="B75" s="133"/>
      <c r="C75" s="133"/>
      <c r="D75" s="133"/>
      <c r="E75" s="133"/>
      <c r="F75" s="133"/>
      <c r="G75" s="133"/>
      <c r="H75" s="133"/>
      <c r="I75" s="133"/>
    </row>
    <row r="76" spans="1:9">
      <c r="A76" s="133"/>
      <c r="B76" s="133"/>
      <c r="C76" s="133"/>
      <c r="D76" s="133"/>
      <c r="E76" s="114" t="s">
        <v>82</v>
      </c>
      <c r="F76" s="133"/>
      <c r="G76" s="133"/>
      <c r="H76" s="133"/>
      <c r="I76" s="133"/>
    </row>
    <row r="77" spans="1:9">
      <c r="A77" s="133"/>
      <c r="B77" s="133"/>
      <c r="C77" s="133"/>
      <c r="D77" s="133"/>
      <c r="E77" s="133"/>
      <c r="F77" s="133"/>
      <c r="G77" s="133"/>
      <c r="H77" s="133"/>
      <c r="I77" s="133"/>
    </row>
    <row r="78" spans="1:9">
      <c r="A78" s="133"/>
      <c r="B78" s="133"/>
      <c r="C78" s="133"/>
      <c r="D78" s="133"/>
      <c r="E78" s="133"/>
      <c r="F78" s="133"/>
      <c r="G78" s="133"/>
      <c r="H78" s="133"/>
      <c r="I78" s="133"/>
    </row>
    <row r="79" spans="1:9" ht="15" customHeight="1">
      <c r="A79" s="133"/>
      <c r="B79" s="208" t="s">
        <v>81</v>
      </c>
      <c r="C79" s="212" t="str">
        <f>'Boys Brack'!D60</f>
        <v>Alex Finn</v>
      </c>
      <c r="D79" s="213"/>
      <c r="E79" s="214"/>
      <c r="F79" s="207" t="s">
        <v>80</v>
      </c>
      <c r="G79" s="134"/>
      <c r="H79" s="135"/>
      <c r="I79" s="133"/>
    </row>
    <row r="80" spans="1:9">
      <c r="A80" s="133"/>
      <c r="B80" s="208"/>
      <c r="C80" s="215"/>
      <c r="D80" s="216"/>
      <c r="E80" s="217"/>
      <c r="F80" s="207"/>
      <c r="G80" s="136"/>
      <c r="H80" s="137"/>
      <c r="I80" s="133"/>
    </row>
    <row r="81" spans="1:9">
      <c r="A81" s="133"/>
      <c r="B81" s="133"/>
      <c r="C81" s="133"/>
      <c r="D81" s="133"/>
      <c r="E81" s="133"/>
      <c r="F81" s="133"/>
      <c r="G81" s="133"/>
      <c r="H81" s="133"/>
      <c r="I81" s="133"/>
    </row>
    <row r="82" spans="1:9">
      <c r="A82" s="133"/>
      <c r="B82" s="133"/>
      <c r="C82" s="133"/>
      <c r="D82" s="139"/>
      <c r="E82" s="140"/>
      <c r="F82" s="140"/>
      <c r="G82" s="133"/>
      <c r="H82" s="133"/>
      <c r="I82" s="133"/>
    </row>
    <row r="83" spans="1:9">
      <c r="A83" s="141"/>
      <c r="B83" s="141"/>
      <c r="C83" s="141"/>
      <c r="D83" s="141"/>
      <c r="E83" s="141"/>
      <c r="F83" s="141"/>
      <c r="G83" s="141"/>
      <c r="H83" s="141"/>
      <c r="I83" s="141"/>
    </row>
    <row r="84" spans="1:9">
      <c r="A84" s="133"/>
      <c r="B84" s="133"/>
      <c r="C84" s="133"/>
      <c r="D84" s="133"/>
      <c r="E84" s="133"/>
      <c r="F84" s="133"/>
      <c r="G84" s="133"/>
      <c r="H84" s="133"/>
      <c r="I84" s="133"/>
    </row>
    <row r="85" spans="1:9" ht="15.75">
      <c r="A85" s="133"/>
      <c r="B85" s="132"/>
      <c r="C85" s="132"/>
      <c r="D85" s="132"/>
      <c r="E85" s="132"/>
      <c r="F85" s="132"/>
      <c r="G85" s="132"/>
      <c r="H85" s="132"/>
      <c r="I85" s="133"/>
    </row>
    <row r="86" spans="1:9" ht="18">
      <c r="A86" s="206" t="s">
        <v>79</v>
      </c>
      <c r="B86" s="206"/>
      <c r="C86" s="206"/>
      <c r="D86" s="206"/>
      <c r="E86" s="206"/>
      <c r="F86" s="138" t="str">
        <f>'Boys Brack'!F50</f>
        <v>Lane 5-6</v>
      </c>
      <c r="G86" s="138"/>
      <c r="H86" s="138"/>
      <c r="I86" s="138"/>
    </row>
    <row r="87" spans="1:9" ht="15.75">
      <c r="A87" s="133"/>
      <c r="B87" s="132"/>
      <c r="C87" s="132"/>
      <c r="D87" s="132"/>
      <c r="E87" s="132"/>
      <c r="F87" s="132"/>
      <c r="G87" s="132"/>
      <c r="H87" s="132"/>
      <c r="I87" s="133"/>
    </row>
    <row r="88" spans="1:9" ht="18">
      <c r="A88" s="210" t="s">
        <v>84</v>
      </c>
      <c r="B88" s="210"/>
      <c r="C88" s="210"/>
      <c r="D88" s="210"/>
      <c r="E88" s="210"/>
      <c r="F88" s="210"/>
      <c r="G88" s="210"/>
      <c r="H88" s="210"/>
      <c r="I88" s="210"/>
    </row>
    <row r="89" spans="1:9" ht="12.75" customHeight="1">
      <c r="A89" s="218" t="s">
        <v>37</v>
      </c>
      <c r="B89" s="218"/>
      <c r="C89" s="218"/>
      <c r="D89" s="218"/>
      <c r="E89" s="218"/>
      <c r="F89" s="218"/>
      <c r="G89" s="218"/>
      <c r="H89" s="218"/>
      <c r="I89" s="218"/>
    </row>
    <row r="90" spans="1:9" ht="12.75" customHeight="1">
      <c r="A90" s="218"/>
      <c r="B90" s="218"/>
      <c r="C90" s="218"/>
      <c r="D90" s="218"/>
      <c r="E90" s="218"/>
      <c r="F90" s="218"/>
      <c r="G90" s="218"/>
      <c r="H90" s="218"/>
      <c r="I90" s="218"/>
    </row>
    <row r="91" spans="1:9" ht="20.25">
      <c r="A91" s="209" t="s">
        <v>86</v>
      </c>
      <c r="B91" s="209"/>
      <c r="C91" s="209"/>
      <c r="D91" s="209"/>
      <c r="E91" s="209"/>
      <c r="F91" s="209"/>
      <c r="G91" s="209"/>
      <c r="H91" s="209"/>
      <c r="I91" s="209"/>
    </row>
    <row r="92" spans="1:9">
      <c r="A92" s="133"/>
      <c r="B92" s="133"/>
      <c r="C92" s="133"/>
      <c r="D92" s="133"/>
      <c r="E92" s="133"/>
      <c r="F92" s="133"/>
      <c r="G92" s="133"/>
      <c r="H92" s="133"/>
      <c r="I92" s="133"/>
    </row>
    <row r="93" spans="1:9" ht="15" customHeight="1">
      <c r="A93" s="133"/>
      <c r="B93" s="208" t="s">
        <v>81</v>
      </c>
      <c r="C93" s="212" t="str">
        <f>'Boys Brack'!T4</f>
        <v>Josh Spano</v>
      </c>
      <c r="D93" s="213"/>
      <c r="E93" s="214"/>
      <c r="F93" s="207" t="s">
        <v>80</v>
      </c>
      <c r="G93" s="134"/>
      <c r="H93" s="135"/>
      <c r="I93" s="133"/>
    </row>
    <row r="94" spans="1:9">
      <c r="A94" s="133"/>
      <c r="B94" s="208"/>
      <c r="C94" s="215"/>
      <c r="D94" s="216"/>
      <c r="E94" s="217"/>
      <c r="F94" s="207"/>
      <c r="G94" s="136"/>
      <c r="H94" s="137"/>
      <c r="I94" s="133"/>
    </row>
    <row r="95" spans="1:9">
      <c r="A95" s="133"/>
      <c r="B95" s="133"/>
      <c r="C95" s="133"/>
      <c r="D95" s="133"/>
      <c r="E95" s="133"/>
      <c r="F95" s="133"/>
      <c r="G95" s="133"/>
      <c r="H95" s="133"/>
      <c r="I95" s="133"/>
    </row>
    <row r="96" spans="1:9">
      <c r="A96" s="133"/>
      <c r="B96" s="133"/>
      <c r="C96" s="133"/>
      <c r="D96" s="211" t="str">
        <f>'Boys Brack'!T10</f>
        <v>Lane 15-16</v>
      </c>
      <c r="E96" s="211"/>
      <c r="F96" s="211"/>
      <c r="G96" s="133"/>
      <c r="H96" s="133"/>
      <c r="I96" s="133"/>
    </row>
    <row r="97" spans="1:9">
      <c r="A97" s="133"/>
      <c r="B97" s="133"/>
      <c r="C97" s="133"/>
      <c r="D97" s="133"/>
      <c r="E97" s="133"/>
      <c r="F97" s="133"/>
      <c r="G97" s="133"/>
      <c r="H97" s="133"/>
      <c r="I97" s="133"/>
    </row>
    <row r="98" spans="1:9">
      <c r="A98" s="133"/>
      <c r="B98" s="133"/>
      <c r="C98" s="133"/>
      <c r="D98" s="133"/>
      <c r="E98" s="114" t="s">
        <v>82</v>
      </c>
      <c r="F98" s="133"/>
      <c r="G98" s="133"/>
      <c r="H98" s="133"/>
      <c r="I98" s="133"/>
    </row>
    <row r="99" spans="1:9">
      <c r="A99" s="133"/>
      <c r="B99" s="133"/>
      <c r="C99" s="133"/>
      <c r="D99" s="133"/>
      <c r="E99" s="133"/>
      <c r="F99" s="133"/>
      <c r="G99" s="133"/>
      <c r="H99" s="133"/>
      <c r="I99" s="133"/>
    </row>
    <row r="100" spans="1:9">
      <c r="A100" s="133"/>
      <c r="B100" s="133"/>
      <c r="C100" s="133"/>
      <c r="D100" s="133"/>
      <c r="E100" s="133"/>
      <c r="F100" s="133"/>
      <c r="G100" s="133"/>
      <c r="H100" s="133"/>
      <c r="I100" s="133"/>
    </row>
    <row r="101" spans="1:9" ht="15" customHeight="1">
      <c r="A101" s="133"/>
      <c r="B101" s="208" t="s">
        <v>81</v>
      </c>
      <c r="C101" s="212" t="str">
        <f>'Boys Brack'!T12</f>
        <v>Brendan St. Onge</v>
      </c>
      <c r="D101" s="213"/>
      <c r="E101" s="214"/>
      <c r="F101" s="207" t="s">
        <v>80</v>
      </c>
      <c r="G101" s="134"/>
      <c r="H101" s="135"/>
      <c r="I101" s="133"/>
    </row>
    <row r="102" spans="1:9">
      <c r="A102" s="133"/>
      <c r="B102" s="208"/>
      <c r="C102" s="215"/>
      <c r="D102" s="216"/>
      <c r="E102" s="217"/>
      <c r="F102" s="207"/>
      <c r="G102" s="136"/>
      <c r="H102" s="137"/>
      <c r="I102" s="133"/>
    </row>
    <row r="103" spans="1:9">
      <c r="A103" s="133"/>
      <c r="B103" s="133"/>
      <c r="C103" s="133"/>
      <c r="D103" s="133"/>
      <c r="E103" s="133"/>
      <c r="F103" s="133"/>
      <c r="G103" s="133"/>
      <c r="H103" s="133"/>
      <c r="I103" s="133"/>
    </row>
    <row r="104" spans="1:9">
      <c r="A104" s="133"/>
      <c r="B104" s="133"/>
      <c r="C104" s="133"/>
      <c r="D104" s="139"/>
      <c r="E104" s="140"/>
      <c r="F104" s="140"/>
      <c r="G104" s="133"/>
      <c r="H104" s="133"/>
      <c r="I104" s="133"/>
    </row>
    <row r="105" spans="1:9">
      <c r="A105" s="141"/>
      <c r="B105" s="141"/>
      <c r="C105" s="141"/>
      <c r="D105" s="141"/>
      <c r="E105" s="141"/>
      <c r="F105" s="141"/>
      <c r="G105" s="141"/>
      <c r="H105" s="141"/>
      <c r="I105" s="141"/>
    </row>
    <row r="106" spans="1:9">
      <c r="A106" s="133"/>
      <c r="B106" s="133"/>
      <c r="C106" s="133"/>
      <c r="D106" s="133"/>
      <c r="E106" s="133"/>
      <c r="F106" s="133"/>
      <c r="G106" s="133"/>
      <c r="H106" s="133"/>
      <c r="I106" s="133"/>
    </row>
    <row r="107" spans="1:9" ht="15.75">
      <c r="A107" s="133"/>
      <c r="B107" s="132"/>
      <c r="C107" s="132"/>
      <c r="D107" s="132"/>
      <c r="E107" s="132"/>
      <c r="F107" s="132"/>
      <c r="G107" s="132"/>
      <c r="H107" s="132"/>
      <c r="I107" s="133"/>
    </row>
    <row r="108" spans="1:9" ht="18">
      <c r="A108" s="206" t="s">
        <v>79</v>
      </c>
      <c r="B108" s="206"/>
      <c r="C108" s="206"/>
      <c r="D108" s="206"/>
      <c r="E108" s="206"/>
      <c r="F108" s="138" t="str">
        <f>'Boys Brack'!R18</f>
        <v>Lane 21-22</v>
      </c>
      <c r="G108" s="138"/>
      <c r="H108" s="138"/>
      <c r="I108" s="138"/>
    </row>
    <row r="109" spans="1:9" ht="15.75">
      <c r="A109" s="133"/>
      <c r="B109" s="132"/>
      <c r="C109" s="132"/>
      <c r="D109" s="132"/>
      <c r="E109" s="132"/>
      <c r="F109" s="132"/>
      <c r="G109" s="132"/>
      <c r="H109" s="132"/>
      <c r="I109" s="133"/>
    </row>
    <row r="110" spans="1:9" ht="18">
      <c r="A110" s="210" t="s">
        <v>84</v>
      </c>
      <c r="B110" s="210"/>
      <c r="C110" s="210"/>
      <c r="D110" s="210"/>
      <c r="E110" s="210"/>
      <c r="F110" s="210"/>
      <c r="G110" s="210"/>
      <c r="H110" s="210"/>
      <c r="I110" s="210"/>
    </row>
    <row r="111" spans="1:9" ht="12.75" customHeight="1">
      <c r="A111" s="218" t="s">
        <v>37</v>
      </c>
      <c r="B111" s="218"/>
      <c r="C111" s="218"/>
      <c r="D111" s="218"/>
      <c r="E111" s="218"/>
      <c r="F111" s="218"/>
      <c r="G111" s="218"/>
      <c r="H111" s="218"/>
      <c r="I111" s="218"/>
    </row>
    <row r="112" spans="1:9" ht="12.75" customHeight="1">
      <c r="A112" s="218"/>
      <c r="B112" s="218"/>
      <c r="C112" s="218"/>
      <c r="D112" s="218"/>
      <c r="E112" s="218"/>
      <c r="F112" s="218"/>
      <c r="G112" s="218"/>
      <c r="H112" s="218"/>
      <c r="I112" s="218"/>
    </row>
    <row r="113" spans="1:9" ht="20.25">
      <c r="A113" s="209" t="s">
        <v>86</v>
      </c>
      <c r="B113" s="209"/>
      <c r="C113" s="209"/>
      <c r="D113" s="209"/>
      <c r="E113" s="209"/>
      <c r="F113" s="209"/>
      <c r="G113" s="209"/>
      <c r="H113" s="209"/>
      <c r="I113" s="209"/>
    </row>
    <row r="114" spans="1:9">
      <c r="A114" s="133"/>
      <c r="B114" s="133"/>
      <c r="C114" s="133"/>
      <c r="D114" s="133"/>
      <c r="E114" s="133"/>
      <c r="F114" s="133"/>
      <c r="G114" s="133"/>
      <c r="H114" s="133"/>
      <c r="I114" s="133"/>
    </row>
    <row r="115" spans="1:9" ht="15" customHeight="1">
      <c r="A115" s="133"/>
      <c r="B115" s="208" t="s">
        <v>81</v>
      </c>
      <c r="C115" s="212" t="str">
        <f>'Boys Brack'!T20</f>
        <v>Alec Nunn</v>
      </c>
      <c r="D115" s="213"/>
      <c r="E115" s="214"/>
      <c r="F115" s="207" t="s">
        <v>80</v>
      </c>
      <c r="G115" s="134"/>
      <c r="H115" s="135"/>
      <c r="I115" s="133"/>
    </row>
    <row r="116" spans="1:9">
      <c r="A116" s="133"/>
      <c r="B116" s="208"/>
      <c r="C116" s="215"/>
      <c r="D116" s="216"/>
      <c r="E116" s="217"/>
      <c r="F116" s="207"/>
      <c r="G116" s="136"/>
      <c r="H116" s="137"/>
      <c r="I116" s="133"/>
    </row>
    <row r="117" spans="1:9">
      <c r="A117" s="133"/>
      <c r="B117" s="133"/>
      <c r="C117" s="133"/>
      <c r="D117" s="133"/>
      <c r="E117" s="133"/>
      <c r="F117" s="133"/>
      <c r="G117" s="133"/>
      <c r="H117" s="133"/>
      <c r="I117" s="133"/>
    </row>
    <row r="118" spans="1:9">
      <c r="A118" s="133"/>
      <c r="B118" s="133"/>
      <c r="C118" s="133"/>
      <c r="D118" s="211" t="str">
        <f>'Boys Brack'!T26</f>
        <v>Lane 17-18</v>
      </c>
      <c r="E118" s="211"/>
      <c r="F118" s="211"/>
      <c r="G118" s="133"/>
      <c r="H118" s="133"/>
      <c r="I118" s="133"/>
    </row>
    <row r="119" spans="1:9">
      <c r="A119" s="133"/>
      <c r="B119" s="133"/>
      <c r="C119" s="133"/>
      <c r="D119" s="133"/>
      <c r="E119" s="133"/>
      <c r="F119" s="133"/>
      <c r="G119" s="133"/>
      <c r="H119" s="133"/>
      <c r="I119" s="133"/>
    </row>
    <row r="120" spans="1:9">
      <c r="A120" s="133"/>
      <c r="B120" s="133"/>
      <c r="C120" s="133"/>
      <c r="D120" s="133"/>
      <c r="E120" s="114" t="s">
        <v>82</v>
      </c>
      <c r="F120" s="133"/>
      <c r="G120" s="133"/>
      <c r="H120" s="133"/>
      <c r="I120" s="133"/>
    </row>
    <row r="121" spans="1:9">
      <c r="A121" s="133"/>
      <c r="B121" s="133"/>
      <c r="C121" s="133"/>
      <c r="D121" s="133"/>
      <c r="E121" s="133"/>
      <c r="F121" s="133"/>
      <c r="G121" s="133"/>
      <c r="H121" s="133"/>
      <c r="I121" s="133"/>
    </row>
    <row r="122" spans="1:9">
      <c r="A122" s="133"/>
      <c r="B122" s="133"/>
      <c r="C122" s="133"/>
      <c r="D122" s="133"/>
      <c r="E122" s="133"/>
      <c r="F122" s="133"/>
      <c r="G122" s="133"/>
      <c r="H122" s="133"/>
      <c r="I122" s="133"/>
    </row>
    <row r="123" spans="1:9" ht="15" customHeight="1">
      <c r="A123" s="133"/>
      <c r="B123" s="208" t="s">
        <v>81</v>
      </c>
      <c r="C123" s="212" t="str">
        <f>'Boys Brack'!T28</f>
        <v>Austin Bless</v>
      </c>
      <c r="D123" s="213"/>
      <c r="E123" s="214"/>
      <c r="F123" s="207" t="s">
        <v>80</v>
      </c>
      <c r="G123" s="134"/>
      <c r="H123" s="135"/>
      <c r="I123" s="133"/>
    </row>
    <row r="124" spans="1:9">
      <c r="A124" s="133"/>
      <c r="B124" s="208"/>
      <c r="C124" s="215"/>
      <c r="D124" s="216"/>
      <c r="E124" s="217"/>
      <c r="F124" s="207"/>
      <c r="G124" s="136"/>
      <c r="H124" s="137"/>
      <c r="I124" s="133"/>
    </row>
    <row r="125" spans="1:9">
      <c r="A125" s="133"/>
      <c r="B125" s="133"/>
      <c r="C125" s="133"/>
      <c r="D125" s="133"/>
      <c r="E125" s="133"/>
      <c r="F125" s="133"/>
      <c r="G125" s="133"/>
      <c r="H125" s="133"/>
      <c r="I125" s="133"/>
    </row>
    <row r="126" spans="1:9">
      <c r="A126" s="133"/>
      <c r="B126" s="133"/>
      <c r="C126" s="133"/>
      <c r="D126" s="139"/>
      <c r="E126" s="140"/>
      <c r="F126" s="140"/>
      <c r="G126" s="133"/>
      <c r="H126" s="133"/>
      <c r="I126" s="133"/>
    </row>
    <row r="127" spans="1:9">
      <c r="A127" s="141"/>
      <c r="B127" s="141"/>
      <c r="C127" s="141"/>
      <c r="D127" s="141"/>
      <c r="E127" s="141"/>
      <c r="F127" s="141"/>
      <c r="G127" s="141"/>
      <c r="H127" s="141"/>
      <c r="I127" s="141"/>
    </row>
    <row r="128" spans="1:9">
      <c r="A128" s="133"/>
      <c r="B128" s="133"/>
      <c r="C128" s="133"/>
      <c r="D128" s="133"/>
      <c r="E128" s="133"/>
      <c r="F128" s="133"/>
      <c r="G128" s="133"/>
      <c r="H128" s="133"/>
      <c r="I128" s="133"/>
    </row>
    <row r="129" spans="1:9" ht="15.75">
      <c r="A129" s="133"/>
      <c r="B129" s="132"/>
      <c r="C129" s="132"/>
      <c r="D129" s="132"/>
      <c r="E129" s="132"/>
      <c r="F129" s="132"/>
      <c r="G129" s="132"/>
      <c r="H129" s="132"/>
      <c r="I129" s="133"/>
    </row>
    <row r="130" spans="1:9" ht="18">
      <c r="A130" s="206" t="s">
        <v>79</v>
      </c>
      <c r="B130" s="206"/>
      <c r="C130" s="206"/>
      <c r="D130" s="206"/>
      <c r="E130" s="206"/>
      <c r="F130" s="138" t="str">
        <f>'Boys Brack'!R18</f>
        <v>Lane 21-22</v>
      </c>
      <c r="G130" s="138"/>
      <c r="H130" s="138"/>
      <c r="I130" s="138"/>
    </row>
    <row r="131" spans="1:9" ht="15.75">
      <c r="A131" s="133"/>
      <c r="B131" s="132"/>
      <c r="C131" s="132"/>
      <c r="D131" s="132"/>
      <c r="E131" s="132"/>
      <c r="F131" s="132"/>
      <c r="G131" s="132"/>
      <c r="H131" s="132"/>
      <c r="I131" s="133"/>
    </row>
    <row r="132" spans="1:9" ht="18">
      <c r="A132" s="210" t="s">
        <v>84</v>
      </c>
      <c r="B132" s="210"/>
      <c r="C132" s="210"/>
      <c r="D132" s="210"/>
      <c r="E132" s="210"/>
      <c r="F132" s="210"/>
      <c r="G132" s="210"/>
      <c r="H132" s="210"/>
      <c r="I132" s="210"/>
    </row>
    <row r="133" spans="1:9" ht="12.75" customHeight="1">
      <c r="A133" s="218" t="s">
        <v>37</v>
      </c>
      <c r="B133" s="218"/>
      <c r="C133" s="218"/>
      <c r="D133" s="218"/>
      <c r="E133" s="218"/>
      <c r="F133" s="218"/>
      <c r="G133" s="218"/>
      <c r="H133" s="218"/>
      <c r="I133" s="218"/>
    </row>
    <row r="134" spans="1:9" ht="12.75" customHeight="1">
      <c r="A134" s="218"/>
      <c r="B134" s="218"/>
      <c r="C134" s="218"/>
      <c r="D134" s="218"/>
      <c r="E134" s="218"/>
      <c r="F134" s="218"/>
      <c r="G134" s="218"/>
      <c r="H134" s="218"/>
      <c r="I134" s="218"/>
    </row>
    <row r="135" spans="1:9" ht="20.25">
      <c r="A135" s="209" t="s">
        <v>86</v>
      </c>
      <c r="B135" s="209"/>
      <c r="C135" s="209"/>
      <c r="D135" s="209"/>
      <c r="E135" s="209"/>
      <c r="F135" s="209"/>
      <c r="G135" s="209"/>
      <c r="H135" s="209"/>
      <c r="I135" s="209"/>
    </row>
    <row r="136" spans="1:9">
      <c r="A136" s="133"/>
      <c r="B136" s="133"/>
      <c r="C136" s="133"/>
      <c r="D136" s="133"/>
      <c r="E136" s="133"/>
      <c r="F136" s="133"/>
      <c r="G136" s="133"/>
      <c r="H136" s="133"/>
      <c r="I136" s="133"/>
    </row>
    <row r="137" spans="1:9" ht="15" customHeight="1">
      <c r="A137" s="133"/>
      <c r="B137" s="208" t="s">
        <v>81</v>
      </c>
      <c r="C137" s="212" t="str">
        <f>'Boys Brack'!T36</f>
        <v>Davis Keena</v>
      </c>
      <c r="D137" s="213"/>
      <c r="E137" s="214"/>
      <c r="F137" s="207" t="s">
        <v>80</v>
      </c>
      <c r="G137" s="134"/>
      <c r="H137" s="135"/>
      <c r="I137" s="133"/>
    </row>
    <row r="138" spans="1:9">
      <c r="A138" s="133"/>
      <c r="B138" s="208"/>
      <c r="C138" s="215"/>
      <c r="D138" s="216"/>
      <c r="E138" s="217"/>
      <c r="F138" s="207"/>
      <c r="G138" s="136"/>
      <c r="H138" s="137"/>
      <c r="I138" s="133"/>
    </row>
    <row r="139" spans="1:9">
      <c r="A139" s="133"/>
      <c r="B139" s="133"/>
      <c r="C139" s="133"/>
      <c r="D139" s="133"/>
      <c r="E139" s="133"/>
      <c r="F139" s="133"/>
      <c r="G139" s="133"/>
      <c r="H139" s="133"/>
      <c r="I139" s="133"/>
    </row>
    <row r="140" spans="1:9">
      <c r="A140" s="133"/>
      <c r="B140" s="133"/>
      <c r="C140" s="133"/>
      <c r="D140" s="211" t="str">
        <f>'Boys Brack'!T42</f>
        <v>Lane 21-22</v>
      </c>
      <c r="E140" s="211"/>
      <c r="F140" s="211"/>
      <c r="G140" s="133"/>
      <c r="H140" s="133"/>
      <c r="I140" s="133"/>
    </row>
    <row r="141" spans="1:9">
      <c r="A141" s="133"/>
      <c r="B141" s="133"/>
      <c r="C141" s="133"/>
      <c r="D141" s="133"/>
      <c r="E141" s="133"/>
      <c r="F141" s="133"/>
      <c r="G141" s="133"/>
      <c r="H141" s="133"/>
      <c r="I141" s="133"/>
    </row>
    <row r="142" spans="1:9">
      <c r="A142" s="133"/>
      <c r="B142" s="133"/>
      <c r="C142" s="133"/>
      <c r="D142" s="133"/>
      <c r="E142" s="114" t="s">
        <v>82</v>
      </c>
      <c r="F142" s="133"/>
      <c r="G142" s="133"/>
      <c r="H142" s="133"/>
      <c r="I142" s="133"/>
    </row>
    <row r="143" spans="1:9">
      <c r="A143" s="133"/>
      <c r="B143" s="133"/>
      <c r="C143" s="133"/>
      <c r="D143" s="133"/>
      <c r="E143" s="133"/>
      <c r="F143" s="133"/>
      <c r="G143" s="133"/>
      <c r="H143" s="133"/>
      <c r="I143" s="133"/>
    </row>
    <row r="144" spans="1:9">
      <c r="A144" s="133"/>
      <c r="B144" s="133"/>
      <c r="C144" s="133"/>
      <c r="D144" s="133"/>
      <c r="E144" s="133"/>
      <c r="F144" s="133"/>
      <c r="G144" s="133"/>
      <c r="H144" s="133"/>
      <c r="I144" s="133"/>
    </row>
    <row r="145" spans="1:9" ht="15" customHeight="1">
      <c r="A145" s="133"/>
      <c r="B145" s="208" t="s">
        <v>81</v>
      </c>
      <c r="C145" s="212" t="str">
        <f>'Boys Brack'!T44</f>
        <v>Joe Mazza</v>
      </c>
      <c r="D145" s="213"/>
      <c r="E145" s="214"/>
      <c r="F145" s="207" t="s">
        <v>80</v>
      </c>
      <c r="G145" s="134"/>
      <c r="H145" s="135"/>
      <c r="I145" s="133"/>
    </row>
    <row r="146" spans="1:9">
      <c r="A146" s="133"/>
      <c r="B146" s="208"/>
      <c r="C146" s="215"/>
      <c r="D146" s="216"/>
      <c r="E146" s="217"/>
      <c r="F146" s="207"/>
      <c r="G146" s="136"/>
      <c r="H146" s="137"/>
      <c r="I146" s="133"/>
    </row>
    <row r="147" spans="1:9">
      <c r="A147" s="133"/>
      <c r="B147" s="133"/>
      <c r="C147" s="133"/>
      <c r="D147" s="133"/>
      <c r="E147" s="133"/>
      <c r="F147" s="133"/>
      <c r="G147" s="133"/>
      <c r="H147" s="133"/>
      <c r="I147" s="133"/>
    </row>
    <row r="148" spans="1:9">
      <c r="A148" s="133"/>
      <c r="B148" s="133"/>
      <c r="C148" s="133"/>
      <c r="D148" s="139"/>
      <c r="E148" s="140"/>
      <c r="F148" s="140"/>
      <c r="G148" s="133"/>
      <c r="H148" s="133"/>
      <c r="I148" s="133"/>
    </row>
    <row r="149" spans="1:9">
      <c r="A149" s="141"/>
      <c r="B149" s="141"/>
      <c r="C149" s="141"/>
      <c r="D149" s="141"/>
      <c r="E149" s="141"/>
      <c r="F149" s="141"/>
      <c r="G149" s="141"/>
      <c r="H149" s="141"/>
      <c r="I149" s="141"/>
    </row>
    <row r="150" spans="1:9">
      <c r="A150" s="133"/>
      <c r="B150" s="133"/>
      <c r="C150" s="133"/>
      <c r="D150" s="133"/>
      <c r="E150" s="133"/>
      <c r="F150" s="133"/>
      <c r="G150" s="133"/>
      <c r="H150" s="133"/>
      <c r="I150" s="133"/>
    </row>
    <row r="151" spans="1:9" ht="15.75">
      <c r="A151" s="133"/>
      <c r="B151" s="132"/>
      <c r="C151" s="132"/>
      <c r="D151" s="132"/>
      <c r="E151" s="132"/>
      <c r="F151" s="132"/>
      <c r="G151" s="132"/>
      <c r="H151" s="132"/>
      <c r="I151" s="133"/>
    </row>
    <row r="152" spans="1:9" ht="18">
      <c r="A152" s="206" t="s">
        <v>79</v>
      </c>
      <c r="B152" s="206"/>
      <c r="C152" s="206"/>
      <c r="D152" s="206"/>
      <c r="E152" s="206"/>
      <c r="F152" s="138" t="str">
        <f>'Boys Brack'!R50</f>
        <v>Lane 17-18</v>
      </c>
      <c r="G152" s="138"/>
      <c r="H152" s="138"/>
      <c r="I152" s="138"/>
    </row>
    <row r="153" spans="1:9" ht="15.75">
      <c r="A153" s="133"/>
      <c r="B153" s="132"/>
      <c r="C153" s="132"/>
      <c r="D153" s="132"/>
      <c r="E153" s="132"/>
      <c r="F153" s="132"/>
      <c r="G153" s="132"/>
      <c r="H153" s="132"/>
      <c r="I153" s="133"/>
    </row>
    <row r="154" spans="1:9" ht="18">
      <c r="A154" s="210" t="s">
        <v>84</v>
      </c>
      <c r="B154" s="210"/>
      <c r="C154" s="210"/>
      <c r="D154" s="210"/>
      <c r="E154" s="210"/>
      <c r="F154" s="210"/>
      <c r="G154" s="210"/>
      <c r="H154" s="210"/>
      <c r="I154" s="210"/>
    </row>
    <row r="155" spans="1:9" ht="12.75" customHeight="1">
      <c r="A155" s="218" t="s">
        <v>37</v>
      </c>
      <c r="B155" s="218"/>
      <c r="C155" s="218"/>
      <c r="D155" s="218"/>
      <c r="E155" s="218"/>
      <c r="F155" s="218"/>
      <c r="G155" s="218"/>
      <c r="H155" s="218"/>
      <c r="I155" s="218"/>
    </row>
    <row r="156" spans="1:9" ht="12.75" customHeight="1">
      <c r="A156" s="218"/>
      <c r="B156" s="218"/>
      <c r="C156" s="218"/>
      <c r="D156" s="218"/>
      <c r="E156" s="218"/>
      <c r="F156" s="218"/>
      <c r="G156" s="218"/>
      <c r="H156" s="218"/>
      <c r="I156" s="218"/>
    </row>
    <row r="157" spans="1:9" ht="20.25">
      <c r="A157" s="209" t="s">
        <v>86</v>
      </c>
      <c r="B157" s="209"/>
      <c r="C157" s="209"/>
      <c r="D157" s="209"/>
      <c r="E157" s="209"/>
      <c r="F157" s="209"/>
      <c r="G157" s="209"/>
      <c r="H157" s="209"/>
      <c r="I157" s="209"/>
    </row>
    <row r="158" spans="1:9">
      <c r="A158" s="133"/>
      <c r="B158" s="133"/>
      <c r="C158" s="133"/>
      <c r="D158" s="133"/>
      <c r="E158" s="133"/>
      <c r="F158" s="133"/>
      <c r="G158" s="133"/>
      <c r="H158" s="133"/>
      <c r="I158" s="133"/>
    </row>
    <row r="159" spans="1:9" ht="15" customHeight="1">
      <c r="A159" s="133"/>
      <c r="B159" s="208" t="s">
        <v>81</v>
      </c>
      <c r="C159" s="212" t="str">
        <f>'Boys Brack'!T52</f>
        <v>Dylan Stokes</v>
      </c>
      <c r="D159" s="213"/>
      <c r="E159" s="214"/>
      <c r="F159" s="207" t="s">
        <v>80</v>
      </c>
      <c r="G159" s="134"/>
      <c r="H159" s="135"/>
      <c r="I159" s="133"/>
    </row>
    <row r="160" spans="1:9">
      <c r="A160" s="133"/>
      <c r="B160" s="208"/>
      <c r="C160" s="215"/>
      <c r="D160" s="216"/>
      <c r="E160" s="217"/>
      <c r="F160" s="207"/>
      <c r="G160" s="136"/>
      <c r="H160" s="137"/>
      <c r="I160" s="133"/>
    </row>
    <row r="161" spans="1:9">
      <c r="A161" s="133"/>
      <c r="B161" s="133"/>
      <c r="C161" s="133"/>
      <c r="D161" s="133"/>
      <c r="E161" s="133"/>
      <c r="F161" s="133"/>
      <c r="G161" s="133"/>
      <c r="H161" s="133"/>
      <c r="I161" s="133"/>
    </row>
    <row r="162" spans="1:9">
      <c r="A162" s="133"/>
      <c r="B162" s="133"/>
      <c r="C162" s="133"/>
      <c r="D162" s="211" t="str">
        <f>'Boys Brack'!V61</f>
        <v>Lane 23-24</v>
      </c>
      <c r="E162" s="211"/>
      <c r="F162" s="211"/>
      <c r="G162" s="133"/>
      <c r="H162" s="133"/>
      <c r="I162" s="133"/>
    </row>
    <row r="163" spans="1:9">
      <c r="A163" s="133"/>
      <c r="B163" s="133"/>
      <c r="C163" s="133"/>
      <c r="D163" s="133"/>
      <c r="E163" s="133"/>
      <c r="F163" s="133"/>
      <c r="G163" s="133"/>
      <c r="H163" s="133"/>
      <c r="I163" s="133"/>
    </row>
    <row r="164" spans="1:9">
      <c r="A164" s="133"/>
      <c r="B164" s="133"/>
      <c r="C164" s="133"/>
      <c r="D164" s="133"/>
      <c r="E164" s="114" t="s">
        <v>82</v>
      </c>
      <c r="F164" s="133"/>
      <c r="G164" s="133"/>
      <c r="H164" s="133"/>
      <c r="I164" s="133"/>
    </row>
    <row r="165" spans="1:9">
      <c r="A165" s="133"/>
      <c r="B165" s="133"/>
      <c r="C165" s="133"/>
      <c r="D165" s="133"/>
      <c r="E165" s="133"/>
      <c r="F165" s="133"/>
      <c r="G165" s="133"/>
      <c r="H165" s="133"/>
      <c r="I165" s="133"/>
    </row>
    <row r="166" spans="1:9">
      <c r="A166" s="133"/>
      <c r="B166" s="133"/>
      <c r="C166" s="133"/>
      <c r="D166" s="133"/>
      <c r="E166" s="133"/>
      <c r="F166" s="133"/>
      <c r="G166" s="133"/>
      <c r="H166" s="133"/>
      <c r="I166" s="133"/>
    </row>
    <row r="167" spans="1:9" ht="15" customHeight="1">
      <c r="A167" s="133"/>
      <c r="B167" s="208" t="s">
        <v>81</v>
      </c>
      <c r="C167" s="212" t="str">
        <f>'Boys Brack'!T60</f>
        <v>Joseph Seefried</v>
      </c>
      <c r="D167" s="213"/>
      <c r="E167" s="214"/>
      <c r="F167" s="207" t="s">
        <v>80</v>
      </c>
      <c r="G167" s="134"/>
      <c r="H167" s="135"/>
      <c r="I167" s="133"/>
    </row>
    <row r="168" spans="1:9">
      <c r="A168" s="133"/>
      <c r="B168" s="208"/>
      <c r="C168" s="215"/>
      <c r="D168" s="216"/>
      <c r="E168" s="217"/>
      <c r="F168" s="207"/>
      <c r="G168" s="136"/>
      <c r="H168" s="137"/>
      <c r="I168" s="133"/>
    </row>
    <row r="169" spans="1:9">
      <c r="A169" s="133"/>
      <c r="B169" s="133"/>
      <c r="C169" s="133"/>
      <c r="D169" s="133"/>
      <c r="E169" s="133"/>
      <c r="F169" s="133"/>
      <c r="G169" s="133"/>
      <c r="H169" s="133"/>
      <c r="I169" s="133"/>
    </row>
    <row r="170" spans="1:9">
      <c r="A170" s="133"/>
      <c r="B170" s="133"/>
      <c r="C170" s="133"/>
      <c r="D170" s="139"/>
      <c r="E170" s="140"/>
      <c r="F170" s="140"/>
      <c r="G170" s="133"/>
      <c r="H170" s="133"/>
      <c r="I170" s="133"/>
    </row>
    <row r="171" spans="1:9">
      <c r="A171" s="141"/>
      <c r="B171" s="141"/>
      <c r="C171" s="141"/>
      <c r="D171" s="141"/>
      <c r="E171" s="141"/>
      <c r="F171" s="141"/>
      <c r="G171" s="141"/>
      <c r="H171" s="141"/>
      <c r="I171" s="141"/>
    </row>
    <row r="172" spans="1:9">
      <c r="A172" s="133"/>
      <c r="B172" s="133"/>
      <c r="C172" s="133"/>
      <c r="D172" s="133"/>
      <c r="E172" s="133"/>
      <c r="F172" s="133"/>
      <c r="G172" s="133"/>
      <c r="H172" s="133"/>
      <c r="I172" s="133"/>
    </row>
    <row r="173" spans="1:9" ht="15.75">
      <c r="A173" s="133"/>
      <c r="B173" s="132"/>
      <c r="C173" s="132"/>
      <c r="D173" s="132"/>
      <c r="E173" s="132"/>
      <c r="F173" s="132"/>
      <c r="G173" s="132"/>
      <c r="H173" s="132"/>
      <c r="I173" s="133"/>
    </row>
    <row r="174" spans="1:9" ht="18">
      <c r="A174" s="206" t="s">
        <v>79</v>
      </c>
      <c r="B174" s="206"/>
      <c r="C174" s="206"/>
      <c r="D174" s="206"/>
      <c r="E174" s="206"/>
      <c r="F174" s="138" t="str">
        <f>'Boys Brack'!R50</f>
        <v>Lane 17-18</v>
      </c>
      <c r="G174" s="138"/>
      <c r="H174" s="138"/>
      <c r="I174" s="138"/>
    </row>
    <row r="175" spans="1:9" ht="15.75">
      <c r="A175" s="133"/>
      <c r="B175" s="132"/>
      <c r="C175" s="132"/>
      <c r="D175" s="132"/>
      <c r="E175" s="132"/>
      <c r="F175" s="132"/>
      <c r="G175" s="132"/>
      <c r="H175" s="132"/>
      <c r="I175" s="133"/>
    </row>
    <row r="176" spans="1:9" ht="18">
      <c r="A176" s="210" t="s">
        <v>84</v>
      </c>
      <c r="B176" s="210"/>
      <c r="C176" s="210"/>
      <c r="D176" s="210"/>
      <c r="E176" s="210"/>
      <c r="F176" s="210"/>
      <c r="G176" s="210"/>
      <c r="H176" s="210"/>
      <c r="I176" s="210"/>
    </row>
  </sheetData>
  <mergeCells count="88">
    <mergeCell ref="B13:B14"/>
    <mergeCell ref="F13:F14"/>
    <mergeCell ref="C49:E50"/>
    <mergeCell ref="C5:E6"/>
    <mergeCell ref="C13:E14"/>
    <mergeCell ref="C27:E28"/>
    <mergeCell ref="C35:E36"/>
    <mergeCell ref="A45:I46"/>
    <mergeCell ref="A20:E20"/>
    <mergeCell ref="A22:I22"/>
    <mergeCell ref="A23:I24"/>
    <mergeCell ref="A25:I25"/>
    <mergeCell ref="B27:B28"/>
    <mergeCell ref="F27:F28"/>
    <mergeCell ref="D30:F30"/>
    <mergeCell ref="B35:B36"/>
    <mergeCell ref="A1:I2"/>
    <mergeCell ref="A3:I3"/>
    <mergeCell ref="B5:B6"/>
    <mergeCell ref="F5:F6"/>
    <mergeCell ref="D8:F8"/>
    <mergeCell ref="F35:F36"/>
    <mergeCell ref="A42:E42"/>
    <mergeCell ref="A44:I44"/>
    <mergeCell ref="A47:I47"/>
    <mergeCell ref="B49:B50"/>
    <mergeCell ref="F49:F50"/>
    <mergeCell ref="D52:F52"/>
    <mergeCell ref="B57:B58"/>
    <mergeCell ref="F57:F58"/>
    <mergeCell ref="C57:E58"/>
    <mergeCell ref="A89:I90"/>
    <mergeCell ref="A64:E64"/>
    <mergeCell ref="A66:I66"/>
    <mergeCell ref="A67:I68"/>
    <mergeCell ref="A69:I69"/>
    <mergeCell ref="B71:B72"/>
    <mergeCell ref="F71:F72"/>
    <mergeCell ref="C71:E72"/>
    <mergeCell ref="C79:E80"/>
    <mergeCell ref="D74:F74"/>
    <mergeCell ref="B79:B80"/>
    <mergeCell ref="F79:F80"/>
    <mergeCell ref="A86:E86"/>
    <mergeCell ref="A88:I88"/>
    <mergeCell ref="A91:I91"/>
    <mergeCell ref="B93:B94"/>
    <mergeCell ref="F93:F94"/>
    <mergeCell ref="D96:F96"/>
    <mergeCell ref="B101:B102"/>
    <mergeCell ref="F101:F102"/>
    <mergeCell ref="C101:E102"/>
    <mergeCell ref="C93:E94"/>
    <mergeCell ref="A133:I134"/>
    <mergeCell ref="A108:E108"/>
    <mergeCell ref="A110:I110"/>
    <mergeCell ref="A111:I112"/>
    <mergeCell ref="A113:I113"/>
    <mergeCell ref="B115:B116"/>
    <mergeCell ref="F115:F116"/>
    <mergeCell ref="C115:E116"/>
    <mergeCell ref="C123:E124"/>
    <mergeCell ref="D118:F118"/>
    <mergeCell ref="B123:B124"/>
    <mergeCell ref="F123:F124"/>
    <mergeCell ref="A130:E130"/>
    <mergeCell ref="A132:I132"/>
    <mergeCell ref="A135:I135"/>
    <mergeCell ref="B137:B138"/>
    <mergeCell ref="F137:F138"/>
    <mergeCell ref="D140:F140"/>
    <mergeCell ref="B145:B146"/>
    <mergeCell ref="F145:F146"/>
    <mergeCell ref="C137:E138"/>
    <mergeCell ref="C145:E146"/>
    <mergeCell ref="A152:E152"/>
    <mergeCell ref="A154:I154"/>
    <mergeCell ref="A155:I156"/>
    <mergeCell ref="A157:I157"/>
    <mergeCell ref="B159:B160"/>
    <mergeCell ref="C159:E160"/>
    <mergeCell ref="A174:E174"/>
    <mergeCell ref="A176:I176"/>
    <mergeCell ref="F159:F160"/>
    <mergeCell ref="B167:B168"/>
    <mergeCell ref="F167:F168"/>
    <mergeCell ref="D162:F162"/>
    <mergeCell ref="C167:E168"/>
  </mergeCells>
  <printOptions horizontalCentered="1" verticalCentered="1"/>
  <pageMargins left="0.75" right="0.75" top="1" bottom="1" header="0.5" footer="0.5"/>
  <pageSetup orientation="landscape" horizontalDpi="4294967295" verticalDpi="1200" r:id="rId1"/>
  <headerFooter alignWithMargins="0">
    <oddFooter>&amp;R&amp;A &amp;P</oddFooter>
  </headerFooter>
  <rowBreaks count="7" manualBreakCount="7">
    <brk id="22" max="16383" man="1"/>
    <brk id="44" max="16383" man="1"/>
    <brk id="66" max="16383" man="1"/>
    <brk id="88" max="16383" man="1"/>
    <brk id="110" max="16383" man="1"/>
    <brk id="132" max="8" man="1"/>
    <brk id="15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66"/>
  </sheetPr>
  <dimension ref="A1:I176"/>
  <sheetViews>
    <sheetView zoomScaleNormal="100" workbookViewId="0">
      <selection activeCell="F20" sqref="F20"/>
    </sheetView>
  </sheetViews>
  <sheetFormatPr defaultRowHeight="12.75"/>
  <cols>
    <col min="1" max="16384" width="9.140625" style="98"/>
  </cols>
  <sheetData>
    <row r="1" spans="1:9" ht="12.75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</row>
    <row r="2" spans="1:9" ht="12.75" customHeight="1">
      <c r="A2" s="218"/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09" t="s">
        <v>87</v>
      </c>
      <c r="B3" s="209"/>
      <c r="C3" s="209"/>
      <c r="D3" s="209"/>
      <c r="E3" s="209"/>
      <c r="F3" s="209"/>
      <c r="G3" s="209"/>
      <c r="H3" s="209"/>
      <c r="I3" s="209"/>
    </row>
    <row r="4" spans="1:9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5" customHeight="1">
      <c r="A5" s="133"/>
      <c r="B5" s="208" t="s">
        <v>81</v>
      </c>
      <c r="C5" s="212" t="str">
        <f>'Girls Brack'!D4</f>
        <v>Renee Spicuzza</v>
      </c>
      <c r="D5" s="213"/>
      <c r="E5" s="214"/>
      <c r="F5" s="207" t="s">
        <v>80</v>
      </c>
      <c r="G5" s="134"/>
      <c r="H5" s="135"/>
      <c r="I5" s="133"/>
    </row>
    <row r="6" spans="1:9">
      <c r="A6" s="133"/>
      <c r="B6" s="208"/>
      <c r="C6" s="215"/>
      <c r="D6" s="216"/>
      <c r="E6" s="217"/>
      <c r="F6" s="207"/>
      <c r="G6" s="136"/>
      <c r="H6" s="137"/>
      <c r="I6" s="133"/>
    </row>
    <row r="7" spans="1:9">
      <c r="A7" s="133"/>
      <c r="B7" s="133"/>
      <c r="C7" s="133"/>
      <c r="D7" s="133"/>
      <c r="E7" s="133"/>
      <c r="F7" s="133"/>
      <c r="G7" s="133"/>
      <c r="H7" s="133"/>
      <c r="I7" s="133"/>
    </row>
    <row r="8" spans="1:9" ht="15" customHeight="1">
      <c r="A8" s="133"/>
      <c r="B8" s="133"/>
      <c r="C8" s="133"/>
      <c r="D8" s="211" t="str">
        <f>'Girls Brack'!D10</f>
        <v>Lane 33-34</v>
      </c>
      <c r="E8" s="211"/>
      <c r="F8" s="211"/>
      <c r="G8" s="133"/>
      <c r="H8" s="133"/>
      <c r="I8" s="133"/>
    </row>
    <row r="9" spans="1:9">
      <c r="A9" s="133"/>
      <c r="B9" s="133"/>
      <c r="C9" s="133"/>
      <c r="D9" s="133"/>
      <c r="E9" s="133"/>
      <c r="F9" s="133"/>
      <c r="G9" s="133"/>
      <c r="H9" s="133"/>
      <c r="I9" s="133"/>
    </row>
    <row r="10" spans="1:9">
      <c r="A10" s="133"/>
      <c r="B10" s="133"/>
      <c r="C10" s="133"/>
      <c r="D10" s="133"/>
      <c r="E10" s="114" t="s">
        <v>82</v>
      </c>
      <c r="F10" s="133"/>
      <c r="G10" s="133"/>
      <c r="H10" s="133"/>
      <c r="I10" s="133"/>
    </row>
    <row r="11" spans="1:9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9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 ht="15" customHeight="1">
      <c r="A13" s="133"/>
      <c r="B13" s="208" t="s">
        <v>81</v>
      </c>
      <c r="C13" s="212" t="str">
        <f>'Girls Brack'!D12</f>
        <v>Beth Cooley</v>
      </c>
      <c r="D13" s="213"/>
      <c r="E13" s="214"/>
      <c r="F13" s="207" t="s">
        <v>80</v>
      </c>
      <c r="G13" s="134"/>
      <c r="H13" s="135"/>
      <c r="I13" s="133"/>
    </row>
    <row r="14" spans="1:9">
      <c r="A14" s="133"/>
      <c r="B14" s="208"/>
      <c r="C14" s="215"/>
      <c r="D14" s="216"/>
      <c r="E14" s="217"/>
      <c r="F14" s="207"/>
      <c r="G14" s="136"/>
      <c r="H14" s="137"/>
      <c r="I14" s="133"/>
    </row>
    <row r="15" spans="1:9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>
      <c r="A16" s="133"/>
      <c r="B16" s="133"/>
      <c r="C16" s="133"/>
      <c r="D16" s="139"/>
      <c r="E16" s="140"/>
      <c r="F16" s="140"/>
      <c r="G16" s="133"/>
      <c r="H16" s="133"/>
      <c r="I16" s="133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 ht="15.75">
      <c r="A19" s="133"/>
      <c r="B19" s="132"/>
      <c r="C19" s="132"/>
      <c r="D19" s="132"/>
      <c r="E19" s="132"/>
      <c r="F19" s="132"/>
      <c r="G19" s="132"/>
      <c r="H19" s="132"/>
      <c r="I19" s="133"/>
    </row>
    <row r="20" spans="1:9" ht="18">
      <c r="A20" s="206" t="s">
        <v>79</v>
      </c>
      <c r="B20" s="206"/>
      <c r="C20" s="206"/>
      <c r="D20" s="206"/>
      <c r="E20" s="206"/>
      <c r="F20" s="138" t="str">
        <f>'Girls Brack'!F18</f>
        <v>Lane 39-40</v>
      </c>
      <c r="G20" s="138"/>
      <c r="H20" s="138"/>
      <c r="I20" s="138"/>
    </row>
    <row r="21" spans="1:9" ht="15.75">
      <c r="A21" s="133"/>
      <c r="B21" s="132"/>
      <c r="C21" s="132"/>
      <c r="D21" s="132"/>
      <c r="E21" s="132"/>
      <c r="F21" s="132"/>
      <c r="G21" s="132"/>
      <c r="H21" s="132"/>
      <c r="I21" s="133"/>
    </row>
    <row r="22" spans="1:9" ht="18">
      <c r="A22" s="210" t="s">
        <v>84</v>
      </c>
      <c r="B22" s="210"/>
      <c r="C22" s="210"/>
      <c r="D22" s="210"/>
      <c r="E22" s="210"/>
      <c r="F22" s="210"/>
      <c r="G22" s="210"/>
      <c r="H22" s="210"/>
      <c r="I22" s="210"/>
    </row>
    <row r="23" spans="1:9" ht="12.75" customHeight="1">
      <c r="A23" s="218" t="s">
        <v>37</v>
      </c>
      <c r="B23" s="218"/>
      <c r="C23" s="218"/>
      <c r="D23" s="218"/>
      <c r="E23" s="218"/>
      <c r="F23" s="218"/>
      <c r="G23" s="218"/>
      <c r="H23" s="218"/>
      <c r="I23" s="218"/>
    </row>
    <row r="24" spans="1:9" ht="12.75" customHeight="1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ht="20.25">
      <c r="A25" s="209" t="s">
        <v>87</v>
      </c>
      <c r="B25" s="209"/>
      <c r="C25" s="209"/>
      <c r="D25" s="209"/>
      <c r="E25" s="209"/>
      <c r="F25" s="209"/>
      <c r="G25" s="209"/>
      <c r="H25" s="209"/>
      <c r="I25" s="209"/>
    </row>
    <row r="26" spans="1:9">
      <c r="A26" s="133"/>
      <c r="B26" s="133"/>
      <c r="C26" s="133"/>
      <c r="D26" s="133"/>
      <c r="E26" s="133"/>
      <c r="F26" s="133"/>
      <c r="G26" s="133"/>
      <c r="H26" s="133"/>
      <c r="I26" s="133"/>
    </row>
    <row r="27" spans="1:9" ht="15" customHeight="1">
      <c r="A27" s="133"/>
      <c r="B27" s="208" t="s">
        <v>81</v>
      </c>
      <c r="C27" s="212" t="str">
        <f>'Girls Brack'!D20</f>
        <v>Jennifer Carbery</v>
      </c>
      <c r="D27" s="213"/>
      <c r="E27" s="214"/>
      <c r="F27" s="207" t="s">
        <v>80</v>
      </c>
      <c r="G27" s="134"/>
      <c r="H27" s="135"/>
      <c r="I27" s="133"/>
    </row>
    <row r="28" spans="1:9">
      <c r="A28" s="133"/>
      <c r="B28" s="208"/>
      <c r="C28" s="215"/>
      <c r="D28" s="216"/>
      <c r="E28" s="217"/>
      <c r="F28" s="207"/>
      <c r="G28" s="136"/>
      <c r="H28" s="137"/>
      <c r="I28" s="133"/>
    </row>
    <row r="29" spans="1:9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>
      <c r="A30" s="133"/>
      <c r="B30" s="133"/>
      <c r="C30" s="133"/>
      <c r="D30" s="211" t="str">
        <f>'Girls Brack'!D26</f>
        <v>Lane 35-36</v>
      </c>
      <c r="E30" s="211"/>
      <c r="F30" s="211"/>
      <c r="G30" s="133"/>
      <c r="H30" s="133"/>
      <c r="I30" s="133"/>
    </row>
    <row r="31" spans="1:9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>
      <c r="A32" s="133"/>
      <c r="B32" s="133"/>
      <c r="C32" s="133"/>
      <c r="D32" s="133"/>
      <c r="E32" s="114" t="s">
        <v>82</v>
      </c>
      <c r="F32" s="133"/>
      <c r="G32" s="133"/>
      <c r="H32" s="133"/>
      <c r="I32" s="133"/>
    </row>
    <row r="33" spans="1:9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5" customHeight="1">
      <c r="A35" s="133"/>
      <c r="B35" s="208" t="s">
        <v>81</v>
      </c>
      <c r="C35" s="212" t="str">
        <f>'Girls Brack'!D28</f>
        <v>Sierra Stade</v>
      </c>
      <c r="D35" s="213"/>
      <c r="E35" s="214"/>
      <c r="F35" s="207" t="s">
        <v>80</v>
      </c>
      <c r="G35" s="134"/>
      <c r="H35" s="135"/>
      <c r="I35" s="133"/>
    </row>
    <row r="36" spans="1:9">
      <c r="A36" s="133"/>
      <c r="B36" s="208"/>
      <c r="C36" s="215"/>
      <c r="D36" s="216"/>
      <c r="E36" s="217"/>
      <c r="F36" s="207"/>
      <c r="G36" s="136"/>
      <c r="H36" s="137"/>
      <c r="I36" s="133"/>
    </row>
    <row r="37" spans="1:9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>
      <c r="A38" s="133"/>
      <c r="B38" s="133"/>
      <c r="C38" s="133"/>
      <c r="D38" s="139"/>
      <c r="E38" s="140"/>
      <c r="F38" s="140"/>
      <c r="G38" s="133"/>
      <c r="H38" s="133"/>
      <c r="I38" s="133"/>
    </row>
    <row r="39" spans="1:9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 ht="15.75">
      <c r="A41" s="133"/>
      <c r="B41" s="132"/>
      <c r="C41" s="132"/>
      <c r="D41" s="132"/>
      <c r="E41" s="132"/>
      <c r="F41" s="132"/>
      <c r="G41" s="132"/>
      <c r="H41" s="132"/>
      <c r="I41" s="133"/>
    </row>
    <row r="42" spans="1:9" ht="18">
      <c r="A42" s="206" t="s">
        <v>79</v>
      </c>
      <c r="B42" s="206"/>
      <c r="C42" s="206"/>
      <c r="D42" s="206"/>
      <c r="E42" s="206"/>
      <c r="F42" s="138" t="str">
        <f>'Girls Brack'!F18</f>
        <v>Lane 39-40</v>
      </c>
      <c r="G42" s="138"/>
      <c r="H42" s="138"/>
      <c r="I42" s="138"/>
    </row>
    <row r="43" spans="1:9" ht="15.75">
      <c r="A43" s="133"/>
      <c r="B43" s="132"/>
      <c r="C43" s="132"/>
      <c r="D43" s="132"/>
      <c r="E43" s="132"/>
      <c r="F43" s="132"/>
      <c r="G43" s="132"/>
      <c r="H43" s="132"/>
      <c r="I43" s="133"/>
    </row>
    <row r="44" spans="1:9" ht="18">
      <c r="A44" s="210" t="s">
        <v>84</v>
      </c>
      <c r="B44" s="210"/>
      <c r="C44" s="210"/>
      <c r="D44" s="210"/>
      <c r="E44" s="210"/>
      <c r="F44" s="210"/>
      <c r="G44" s="210"/>
      <c r="H44" s="210"/>
      <c r="I44" s="210"/>
    </row>
    <row r="45" spans="1:9" ht="12.75" customHeight="1">
      <c r="A45" s="218" t="s">
        <v>37</v>
      </c>
      <c r="B45" s="218"/>
      <c r="C45" s="218"/>
      <c r="D45" s="218"/>
      <c r="E45" s="218"/>
      <c r="F45" s="218"/>
      <c r="G45" s="218"/>
      <c r="H45" s="218"/>
      <c r="I45" s="218"/>
    </row>
    <row r="46" spans="1:9" ht="12.75" customHeight="1">
      <c r="A46" s="218"/>
      <c r="B46" s="218"/>
      <c r="C46" s="218"/>
      <c r="D46" s="218"/>
      <c r="E46" s="218"/>
      <c r="F46" s="218"/>
      <c r="G46" s="218"/>
      <c r="H46" s="218"/>
      <c r="I46" s="218"/>
    </row>
    <row r="47" spans="1:9" ht="20.25">
      <c r="A47" s="209" t="s">
        <v>87</v>
      </c>
      <c r="B47" s="209"/>
      <c r="C47" s="209"/>
      <c r="D47" s="209"/>
      <c r="E47" s="209"/>
      <c r="F47" s="209"/>
      <c r="G47" s="209"/>
      <c r="H47" s="209"/>
      <c r="I47" s="209"/>
    </row>
    <row r="48" spans="1:9">
      <c r="A48" s="133"/>
      <c r="B48" s="133"/>
      <c r="C48" s="133"/>
      <c r="D48" s="133"/>
      <c r="E48" s="133"/>
      <c r="F48" s="133"/>
      <c r="G48" s="133"/>
      <c r="H48" s="133"/>
      <c r="I48" s="133"/>
    </row>
    <row r="49" spans="1:9" ht="15" customHeight="1">
      <c r="A49" s="133"/>
      <c r="B49" s="208" t="s">
        <v>81</v>
      </c>
      <c r="C49" s="212" t="str">
        <f>'Girls Brack'!D36</f>
        <v>Heather Bruci</v>
      </c>
      <c r="D49" s="213"/>
      <c r="E49" s="214"/>
      <c r="F49" s="207" t="s">
        <v>80</v>
      </c>
      <c r="G49" s="134"/>
      <c r="H49" s="135"/>
      <c r="I49" s="133"/>
    </row>
    <row r="50" spans="1:9">
      <c r="A50" s="133"/>
      <c r="B50" s="208"/>
      <c r="C50" s="215"/>
      <c r="D50" s="216"/>
      <c r="E50" s="217"/>
      <c r="F50" s="207"/>
      <c r="G50" s="136"/>
      <c r="H50" s="137"/>
      <c r="I50" s="133"/>
    </row>
    <row r="51" spans="1:9">
      <c r="A51" s="133"/>
      <c r="B51" s="133"/>
      <c r="C51" s="133"/>
      <c r="D51" s="133"/>
      <c r="E51" s="133"/>
      <c r="F51" s="133"/>
      <c r="G51" s="133"/>
      <c r="H51" s="133"/>
      <c r="I51" s="133"/>
    </row>
    <row r="52" spans="1:9">
      <c r="A52" s="133"/>
      <c r="B52" s="133"/>
      <c r="C52" s="133"/>
      <c r="D52" s="211" t="str">
        <f>'Girls Brack'!D42</f>
        <v>Lane 39-40</v>
      </c>
      <c r="E52" s="211"/>
      <c r="F52" s="211"/>
      <c r="G52" s="133"/>
      <c r="H52" s="133"/>
      <c r="I52" s="133"/>
    </row>
    <row r="53" spans="1:9">
      <c r="A53" s="133"/>
      <c r="B53" s="133"/>
      <c r="C53" s="133"/>
      <c r="D53" s="133"/>
      <c r="E53" s="133"/>
      <c r="F53" s="133"/>
      <c r="G53" s="133"/>
      <c r="H53" s="133"/>
      <c r="I53" s="133"/>
    </row>
    <row r="54" spans="1:9">
      <c r="A54" s="133"/>
      <c r="B54" s="133"/>
      <c r="C54" s="133"/>
      <c r="D54" s="133"/>
      <c r="E54" s="114" t="s">
        <v>82</v>
      </c>
      <c r="F54" s="133"/>
      <c r="G54" s="133"/>
      <c r="H54" s="133"/>
      <c r="I54" s="133"/>
    </row>
    <row r="55" spans="1:9">
      <c r="A55" s="133"/>
      <c r="B55" s="133"/>
      <c r="C55" s="133"/>
      <c r="D55" s="133"/>
      <c r="E55" s="133"/>
      <c r="F55" s="133"/>
      <c r="G55" s="133"/>
      <c r="H55" s="133"/>
      <c r="I55" s="133"/>
    </row>
    <row r="56" spans="1:9">
      <c r="A56" s="133"/>
      <c r="B56" s="133"/>
      <c r="C56" s="133"/>
      <c r="D56" s="133"/>
      <c r="E56" s="133"/>
      <c r="F56" s="133"/>
      <c r="G56" s="133"/>
      <c r="H56" s="133"/>
      <c r="I56" s="133"/>
    </row>
    <row r="57" spans="1:9" ht="15" customHeight="1">
      <c r="A57" s="133"/>
      <c r="B57" s="208" t="s">
        <v>81</v>
      </c>
      <c r="C57" s="212" t="str">
        <f>'Girls Brack'!D44</f>
        <v>Kalin McGee</v>
      </c>
      <c r="D57" s="213"/>
      <c r="E57" s="214"/>
      <c r="F57" s="207" t="s">
        <v>80</v>
      </c>
      <c r="G57" s="134"/>
      <c r="H57" s="135"/>
      <c r="I57" s="133"/>
    </row>
    <row r="58" spans="1:9">
      <c r="A58" s="133"/>
      <c r="B58" s="208"/>
      <c r="C58" s="215"/>
      <c r="D58" s="216"/>
      <c r="E58" s="217"/>
      <c r="F58" s="207"/>
      <c r="G58" s="136"/>
      <c r="H58" s="137"/>
      <c r="I58" s="133"/>
    </row>
    <row r="59" spans="1:9">
      <c r="A59" s="133"/>
      <c r="B59" s="133"/>
      <c r="C59" s="133"/>
      <c r="D59" s="133"/>
      <c r="E59" s="133"/>
      <c r="F59" s="133"/>
      <c r="G59" s="133"/>
      <c r="H59" s="133"/>
      <c r="I59" s="133"/>
    </row>
    <row r="60" spans="1:9">
      <c r="A60" s="133"/>
      <c r="B60" s="133"/>
      <c r="C60" s="133"/>
      <c r="D60" s="139"/>
      <c r="E60" s="140"/>
      <c r="F60" s="140"/>
      <c r="G60" s="133"/>
      <c r="H60" s="133"/>
      <c r="I60" s="133"/>
    </row>
    <row r="61" spans="1:9">
      <c r="A61" s="141"/>
      <c r="B61" s="141"/>
      <c r="C61" s="141"/>
      <c r="D61" s="141"/>
      <c r="E61" s="141"/>
      <c r="F61" s="141"/>
      <c r="G61" s="141"/>
      <c r="H61" s="141"/>
      <c r="I61" s="141"/>
    </row>
    <row r="62" spans="1:9">
      <c r="A62" s="133"/>
      <c r="B62" s="133"/>
      <c r="C62" s="133"/>
      <c r="D62" s="133"/>
      <c r="E62" s="133"/>
      <c r="F62" s="133"/>
      <c r="G62" s="133"/>
      <c r="H62" s="133"/>
      <c r="I62" s="133"/>
    </row>
    <row r="63" spans="1:9" ht="15.75">
      <c r="A63" s="133"/>
      <c r="B63" s="132"/>
      <c r="C63" s="132"/>
      <c r="D63" s="132"/>
      <c r="E63" s="132"/>
      <c r="F63" s="132"/>
      <c r="G63" s="132"/>
      <c r="H63" s="132"/>
      <c r="I63" s="133"/>
    </row>
    <row r="64" spans="1:9" ht="18">
      <c r="A64" s="206" t="s">
        <v>79</v>
      </c>
      <c r="B64" s="206"/>
      <c r="C64" s="206"/>
      <c r="D64" s="206"/>
      <c r="E64" s="206"/>
      <c r="F64" s="138" t="str">
        <f>'Girls Brack'!F50</f>
        <v>Lane 35-36</v>
      </c>
      <c r="G64" s="138"/>
      <c r="H64" s="138"/>
      <c r="I64" s="138"/>
    </row>
    <row r="65" spans="1:9" ht="15.75">
      <c r="A65" s="133"/>
      <c r="B65" s="132"/>
      <c r="C65" s="132"/>
      <c r="D65" s="132"/>
      <c r="E65" s="132"/>
      <c r="F65" s="132"/>
      <c r="G65" s="132"/>
      <c r="H65" s="132"/>
      <c r="I65" s="133"/>
    </row>
    <row r="66" spans="1:9" ht="18">
      <c r="A66" s="210" t="s">
        <v>84</v>
      </c>
      <c r="B66" s="210"/>
      <c r="C66" s="210"/>
      <c r="D66" s="210"/>
      <c r="E66" s="210"/>
      <c r="F66" s="210"/>
      <c r="G66" s="210"/>
      <c r="H66" s="210"/>
      <c r="I66" s="210"/>
    </row>
    <row r="67" spans="1:9" ht="12.75" customHeight="1">
      <c r="A67" s="218" t="s">
        <v>37</v>
      </c>
      <c r="B67" s="218"/>
      <c r="C67" s="218"/>
      <c r="D67" s="218"/>
      <c r="E67" s="218"/>
      <c r="F67" s="218"/>
      <c r="G67" s="218"/>
      <c r="H67" s="218"/>
      <c r="I67" s="218"/>
    </row>
    <row r="68" spans="1:9" ht="12.75" customHeight="1">
      <c r="A68" s="218"/>
      <c r="B68" s="218"/>
      <c r="C68" s="218"/>
      <c r="D68" s="218"/>
      <c r="E68" s="218"/>
      <c r="F68" s="218"/>
      <c r="G68" s="218"/>
      <c r="H68" s="218"/>
      <c r="I68" s="218"/>
    </row>
    <row r="69" spans="1:9" ht="20.25">
      <c r="A69" s="209" t="s">
        <v>87</v>
      </c>
      <c r="B69" s="209"/>
      <c r="C69" s="209"/>
      <c r="D69" s="209"/>
      <c r="E69" s="209"/>
      <c r="F69" s="209"/>
      <c r="G69" s="209"/>
      <c r="H69" s="209"/>
      <c r="I69" s="209"/>
    </row>
    <row r="70" spans="1:9">
      <c r="A70" s="133"/>
      <c r="B70" s="133"/>
      <c r="C70" s="133"/>
      <c r="D70" s="133"/>
      <c r="E70" s="133"/>
      <c r="F70" s="133"/>
      <c r="G70" s="133"/>
      <c r="H70" s="133"/>
      <c r="I70" s="133"/>
    </row>
    <row r="71" spans="1:9" ht="15" customHeight="1">
      <c r="A71" s="133"/>
      <c r="B71" s="208" t="s">
        <v>81</v>
      </c>
      <c r="C71" s="212" t="str">
        <f>'Girls Brack'!D52</f>
        <v>Nicole Mikaelian</v>
      </c>
      <c r="D71" s="213"/>
      <c r="E71" s="214"/>
      <c r="F71" s="207" t="s">
        <v>80</v>
      </c>
      <c r="G71" s="134"/>
      <c r="H71" s="135"/>
      <c r="I71" s="133"/>
    </row>
    <row r="72" spans="1:9">
      <c r="A72" s="133"/>
      <c r="B72" s="208"/>
      <c r="C72" s="215"/>
      <c r="D72" s="216"/>
      <c r="E72" s="217"/>
      <c r="F72" s="207"/>
      <c r="G72" s="136"/>
      <c r="H72" s="137"/>
      <c r="I72" s="133"/>
    </row>
    <row r="73" spans="1:9">
      <c r="A73" s="133"/>
      <c r="B73" s="133"/>
      <c r="C73" s="133"/>
      <c r="D73" s="133"/>
      <c r="E73" s="133"/>
      <c r="F73" s="133"/>
      <c r="G73" s="133"/>
      <c r="H73" s="133"/>
      <c r="I73" s="133"/>
    </row>
    <row r="74" spans="1:9">
      <c r="A74" s="133"/>
      <c r="B74" s="133"/>
      <c r="C74" s="133"/>
      <c r="D74" s="211" t="str">
        <f>'Girls Brack'!D58</f>
        <v>Lane 41-42</v>
      </c>
      <c r="E74" s="211"/>
      <c r="F74" s="211"/>
      <c r="G74" s="133"/>
      <c r="H74" s="133"/>
      <c r="I74" s="133"/>
    </row>
    <row r="75" spans="1:9">
      <c r="A75" s="133"/>
      <c r="B75" s="133"/>
      <c r="C75" s="133"/>
      <c r="D75" s="133"/>
      <c r="E75" s="133"/>
      <c r="F75" s="133"/>
      <c r="G75" s="133"/>
      <c r="H75" s="133"/>
      <c r="I75" s="133"/>
    </row>
    <row r="76" spans="1:9">
      <c r="A76" s="133"/>
      <c r="B76" s="133"/>
      <c r="C76" s="133"/>
      <c r="D76" s="133"/>
      <c r="E76" s="114" t="s">
        <v>82</v>
      </c>
      <c r="F76" s="133"/>
      <c r="G76" s="133"/>
      <c r="H76" s="133"/>
      <c r="I76" s="133"/>
    </row>
    <row r="77" spans="1:9">
      <c r="A77" s="133"/>
      <c r="B77" s="133"/>
      <c r="C77" s="133"/>
      <c r="D77" s="133"/>
      <c r="E77" s="133"/>
      <c r="F77" s="133"/>
      <c r="G77" s="133"/>
      <c r="H77" s="133"/>
      <c r="I77" s="133"/>
    </row>
    <row r="78" spans="1:9">
      <c r="A78" s="133"/>
      <c r="B78" s="133"/>
      <c r="C78" s="133"/>
      <c r="D78" s="133"/>
      <c r="E78" s="133"/>
      <c r="F78" s="133"/>
      <c r="G78" s="133"/>
      <c r="H78" s="133"/>
      <c r="I78" s="133"/>
    </row>
    <row r="79" spans="1:9" ht="15" customHeight="1">
      <c r="A79" s="133"/>
      <c r="B79" s="208" t="s">
        <v>81</v>
      </c>
      <c r="C79" s="212" t="str">
        <f>'Girls Brack'!D60</f>
        <v>Samantha Gainor</v>
      </c>
      <c r="D79" s="213"/>
      <c r="E79" s="214"/>
      <c r="F79" s="207" t="s">
        <v>80</v>
      </c>
      <c r="G79" s="134"/>
      <c r="H79" s="135"/>
      <c r="I79" s="133"/>
    </row>
    <row r="80" spans="1:9">
      <c r="A80" s="133"/>
      <c r="B80" s="208"/>
      <c r="C80" s="215"/>
      <c r="D80" s="216"/>
      <c r="E80" s="217"/>
      <c r="F80" s="207"/>
      <c r="G80" s="136"/>
      <c r="H80" s="137"/>
      <c r="I80" s="133"/>
    </row>
    <row r="81" spans="1:9">
      <c r="A81" s="133"/>
      <c r="B81" s="133"/>
      <c r="C81" s="133"/>
      <c r="D81" s="133"/>
      <c r="E81" s="133"/>
      <c r="F81" s="133"/>
      <c r="G81" s="133"/>
      <c r="H81" s="133"/>
      <c r="I81" s="133"/>
    </row>
    <row r="82" spans="1:9">
      <c r="A82" s="133"/>
      <c r="B82" s="133"/>
      <c r="C82" s="133"/>
      <c r="D82" s="139"/>
      <c r="E82" s="140"/>
      <c r="F82" s="140"/>
      <c r="G82" s="133"/>
      <c r="H82" s="133"/>
      <c r="I82" s="133"/>
    </row>
    <row r="83" spans="1:9">
      <c r="A83" s="141"/>
      <c r="B83" s="141"/>
      <c r="C83" s="141"/>
      <c r="D83" s="141"/>
      <c r="E83" s="141"/>
      <c r="F83" s="141"/>
      <c r="G83" s="141"/>
      <c r="H83" s="141"/>
      <c r="I83" s="141"/>
    </row>
    <row r="84" spans="1:9">
      <c r="A84" s="133"/>
      <c r="B84" s="133"/>
      <c r="C84" s="133"/>
      <c r="D84" s="133"/>
      <c r="E84" s="133"/>
      <c r="F84" s="133"/>
      <c r="G84" s="133"/>
      <c r="H84" s="133"/>
      <c r="I84" s="133"/>
    </row>
    <row r="85" spans="1:9" ht="15.75">
      <c r="A85" s="133"/>
      <c r="B85" s="132"/>
      <c r="C85" s="132"/>
      <c r="D85" s="132"/>
      <c r="E85" s="132"/>
      <c r="F85" s="132"/>
      <c r="G85" s="132"/>
      <c r="H85" s="132"/>
      <c r="I85" s="133"/>
    </row>
    <row r="86" spans="1:9" ht="18">
      <c r="A86" s="206" t="s">
        <v>79</v>
      </c>
      <c r="B86" s="206"/>
      <c r="C86" s="206"/>
      <c r="D86" s="206"/>
      <c r="E86" s="206"/>
      <c r="F86" s="138" t="str">
        <f>'Girls Brack'!F50</f>
        <v>Lane 35-36</v>
      </c>
      <c r="G86" s="138"/>
      <c r="H86" s="138"/>
      <c r="I86" s="138"/>
    </row>
    <row r="87" spans="1:9" ht="15.75">
      <c r="A87" s="133"/>
      <c r="B87" s="132"/>
      <c r="C87" s="132"/>
      <c r="D87" s="132"/>
      <c r="E87" s="132"/>
      <c r="F87" s="132"/>
      <c r="G87" s="132"/>
      <c r="H87" s="132"/>
      <c r="I87" s="133"/>
    </row>
    <row r="88" spans="1:9" ht="18">
      <c r="A88" s="210" t="s">
        <v>84</v>
      </c>
      <c r="B88" s="210"/>
      <c r="C88" s="210"/>
      <c r="D88" s="210"/>
      <c r="E88" s="210"/>
      <c r="F88" s="210"/>
      <c r="G88" s="210"/>
      <c r="H88" s="210"/>
      <c r="I88" s="210"/>
    </row>
    <row r="89" spans="1:9" ht="12.75" customHeight="1">
      <c r="A89" s="218" t="s">
        <v>37</v>
      </c>
      <c r="B89" s="218"/>
      <c r="C89" s="218"/>
      <c r="D89" s="218"/>
      <c r="E89" s="218"/>
      <c r="F89" s="218"/>
      <c r="G89" s="218"/>
      <c r="H89" s="218"/>
      <c r="I89" s="218"/>
    </row>
    <row r="90" spans="1:9" ht="12.75" customHeight="1">
      <c r="A90" s="218"/>
      <c r="B90" s="218"/>
      <c r="C90" s="218"/>
      <c r="D90" s="218"/>
      <c r="E90" s="218"/>
      <c r="F90" s="218"/>
      <c r="G90" s="218"/>
      <c r="H90" s="218"/>
      <c r="I90" s="218"/>
    </row>
    <row r="91" spans="1:9" ht="20.25">
      <c r="A91" s="209" t="s">
        <v>87</v>
      </c>
      <c r="B91" s="209"/>
      <c r="C91" s="209"/>
      <c r="D91" s="209"/>
      <c r="E91" s="209"/>
      <c r="F91" s="209"/>
      <c r="G91" s="209"/>
      <c r="H91" s="209"/>
      <c r="I91" s="209"/>
    </row>
    <row r="92" spans="1:9">
      <c r="A92" s="133"/>
      <c r="B92" s="133"/>
      <c r="C92" s="133"/>
      <c r="D92" s="133"/>
      <c r="E92" s="133"/>
      <c r="F92" s="133"/>
      <c r="G92" s="133"/>
      <c r="H92" s="133"/>
      <c r="I92" s="133"/>
    </row>
    <row r="93" spans="1:9" ht="15" customHeight="1">
      <c r="A93" s="133"/>
      <c r="B93" s="208" t="s">
        <v>81</v>
      </c>
      <c r="C93" s="212" t="str">
        <f>'Girls Brack'!T4</f>
        <v>Carly Schiner</v>
      </c>
      <c r="D93" s="213"/>
      <c r="E93" s="214"/>
      <c r="F93" s="207" t="s">
        <v>80</v>
      </c>
      <c r="G93" s="134"/>
      <c r="H93" s="135"/>
      <c r="I93" s="133"/>
    </row>
    <row r="94" spans="1:9">
      <c r="A94" s="133"/>
      <c r="B94" s="208"/>
      <c r="C94" s="215"/>
      <c r="D94" s="216"/>
      <c r="E94" s="217"/>
      <c r="F94" s="207"/>
      <c r="G94" s="136"/>
      <c r="H94" s="137"/>
      <c r="I94" s="133"/>
    </row>
    <row r="95" spans="1:9">
      <c r="A95" s="133"/>
      <c r="B95" s="133"/>
      <c r="C95" s="133"/>
      <c r="D95" s="133"/>
      <c r="E95" s="133"/>
      <c r="F95" s="133"/>
      <c r="G95" s="133"/>
      <c r="H95" s="133"/>
      <c r="I95" s="133"/>
    </row>
    <row r="96" spans="1:9">
      <c r="A96" s="133"/>
      <c r="B96" s="133"/>
      <c r="C96" s="133"/>
      <c r="D96" s="211" t="str">
        <f>'Girls Brack'!T10</f>
        <v>Lane 45-46</v>
      </c>
      <c r="E96" s="211"/>
      <c r="F96" s="211"/>
      <c r="G96" s="133"/>
      <c r="H96" s="133"/>
      <c r="I96" s="133"/>
    </row>
    <row r="97" spans="1:9">
      <c r="A97" s="133"/>
      <c r="B97" s="133"/>
      <c r="C97" s="133"/>
      <c r="D97" s="133"/>
      <c r="E97" s="133"/>
      <c r="F97" s="133"/>
      <c r="G97" s="133"/>
      <c r="H97" s="133"/>
      <c r="I97" s="133"/>
    </row>
    <row r="98" spans="1:9">
      <c r="A98" s="133"/>
      <c r="B98" s="133"/>
      <c r="C98" s="133"/>
      <c r="D98" s="133"/>
      <c r="E98" s="114" t="s">
        <v>82</v>
      </c>
      <c r="F98" s="133"/>
      <c r="G98" s="133"/>
      <c r="H98" s="133"/>
      <c r="I98" s="133"/>
    </row>
    <row r="99" spans="1:9">
      <c r="A99" s="133"/>
      <c r="B99" s="133"/>
      <c r="C99" s="133"/>
      <c r="D99" s="133"/>
      <c r="E99" s="133"/>
      <c r="F99" s="133"/>
      <c r="G99" s="133"/>
      <c r="H99" s="133"/>
      <c r="I99" s="133"/>
    </row>
    <row r="100" spans="1:9">
      <c r="A100" s="133"/>
      <c r="B100" s="133"/>
      <c r="C100" s="133"/>
      <c r="D100" s="133"/>
      <c r="E100" s="133"/>
      <c r="F100" s="133"/>
      <c r="G100" s="133"/>
      <c r="H100" s="133"/>
      <c r="I100" s="133"/>
    </row>
    <row r="101" spans="1:9" ht="15" customHeight="1">
      <c r="A101" s="133"/>
      <c r="B101" s="208" t="s">
        <v>81</v>
      </c>
      <c r="C101" s="212" t="str">
        <f>'Girls Brack'!T12</f>
        <v>Jackie Cardno</v>
      </c>
      <c r="D101" s="213"/>
      <c r="E101" s="214"/>
      <c r="F101" s="207" t="s">
        <v>80</v>
      </c>
      <c r="G101" s="134"/>
      <c r="H101" s="135"/>
      <c r="I101" s="133"/>
    </row>
    <row r="102" spans="1:9">
      <c r="A102" s="133"/>
      <c r="B102" s="208"/>
      <c r="C102" s="215"/>
      <c r="D102" s="216"/>
      <c r="E102" s="217"/>
      <c r="F102" s="207"/>
      <c r="G102" s="136"/>
      <c r="H102" s="137"/>
      <c r="I102" s="133"/>
    </row>
    <row r="103" spans="1:9">
      <c r="A103" s="133"/>
      <c r="B103" s="133"/>
      <c r="C103" s="133"/>
      <c r="D103" s="133"/>
      <c r="E103" s="133"/>
      <c r="F103" s="133"/>
      <c r="G103" s="133"/>
      <c r="H103" s="133"/>
      <c r="I103" s="133"/>
    </row>
    <row r="104" spans="1:9">
      <c r="A104" s="133"/>
      <c r="B104" s="133"/>
      <c r="C104" s="133"/>
      <c r="D104" s="139"/>
      <c r="E104" s="140"/>
      <c r="F104" s="140"/>
      <c r="G104" s="133"/>
      <c r="H104" s="133"/>
      <c r="I104" s="133"/>
    </row>
    <row r="105" spans="1:9">
      <c r="A105" s="141"/>
      <c r="B105" s="141"/>
      <c r="C105" s="141"/>
      <c r="D105" s="141"/>
      <c r="E105" s="141"/>
      <c r="F105" s="141"/>
      <c r="G105" s="141"/>
      <c r="H105" s="141"/>
      <c r="I105" s="141"/>
    </row>
    <row r="106" spans="1:9">
      <c r="A106" s="133"/>
      <c r="B106" s="133"/>
      <c r="C106" s="133"/>
      <c r="D106" s="133"/>
      <c r="E106" s="133"/>
      <c r="F106" s="133"/>
      <c r="G106" s="133"/>
      <c r="H106" s="133"/>
      <c r="I106" s="133"/>
    </row>
    <row r="107" spans="1:9" ht="15.75">
      <c r="A107" s="133"/>
      <c r="B107" s="132"/>
      <c r="C107" s="132"/>
      <c r="D107" s="132"/>
      <c r="E107" s="132"/>
      <c r="F107" s="132"/>
      <c r="G107" s="132"/>
      <c r="H107" s="132"/>
      <c r="I107" s="133"/>
    </row>
    <row r="108" spans="1:9" ht="18">
      <c r="A108" s="206" t="s">
        <v>79</v>
      </c>
      <c r="B108" s="206"/>
      <c r="C108" s="206"/>
      <c r="D108" s="206"/>
      <c r="E108" s="206"/>
      <c r="F108" s="138" t="str">
        <f>'Girls Brack'!R18</f>
        <v>Lane 51-52</v>
      </c>
      <c r="G108" s="138"/>
      <c r="H108" s="138"/>
      <c r="I108" s="138"/>
    </row>
    <row r="109" spans="1:9" ht="15.75">
      <c r="A109" s="133"/>
      <c r="B109" s="132"/>
      <c r="C109" s="132"/>
      <c r="D109" s="132"/>
      <c r="E109" s="132"/>
      <c r="F109" s="132"/>
      <c r="G109" s="132"/>
      <c r="H109" s="132"/>
      <c r="I109" s="133"/>
    </row>
    <row r="110" spans="1:9" ht="18">
      <c r="A110" s="210" t="s">
        <v>84</v>
      </c>
      <c r="B110" s="210"/>
      <c r="C110" s="210"/>
      <c r="D110" s="210"/>
      <c r="E110" s="210"/>
      <c r="F110" s="210"/>
      <c r="G110" s="210"/>
      <c r="H110" s="210"/>
      <c r="I110" s="210"/>
    </row>
    <row r="111" spans="1:9" ht="12.75" customHeight="1">
      <c r="A111" s="218" t="s">
        <v>37</v>
      </c>
      <c r="B111" s="218"/>
      <c r="C111" s="218"/>
      <c r="D111" s="218"/>
      <c r="E111" s="218"/>
      <c r="F111" s="218"/>
      <c r="G111" s="218"/>
      <c r="H111" s="218"/>
      <c r="I111" s="218"/>
    </row>
    <row r="112" spans="1:9" ht="12.75" customHeight="1">
      <c r="A112" s="218"/>
      <c r="B112" s="218"/>
      <c r="C112" s="218"/>
      <c r="D112" s="218"/>
      <c r="E112" s="218"/>
      <c r="F112" s="218"/>
      <c r="G112" s="218"/>
      <c r="H112" s="218"/>
      <c r="I112" s="218"/>
    </row>
    <row r="113" spans="1:9" ht="20.25">
      <c r="A113" s="209" t="s">
        <v>87</v>
      </c>
      <c r="B113" s="209"/>
      <c r="C113" s="209"/>
      <c r="D113" s="209"/>
      <c r="E113" s="209"/>
      <c r="F113" s="209"/>
      <c r="G113" s="209"/>
      <c r="H113" s="209"/>
      <c r="I113" s="209"/>
    </row>
    <row r="114" spans="1:9">
      <c r="A114" s="133"/>
      <c r="B114" s="133"/>
      <c r="C114" s="133"/>
      <c r="D114" s="133"/>
      <c r="E114" s="133"/>
      <c r="F114" s="133"/>
      <c r="G114" s="133"/>
      <c r="H114" s="133"/>
      <c r="I114" s="133"/>
    </row>
    <row r="115" spans="1:9" ht="15" customHeight="1">
      <c r="A115" s="133"/>
      <c r="B115" s="208" t="s">
        <v>81</v>
      </c>
      <c r="C115" s="212" t="str">
        <f>'Girls Brack'!T20</f>
        <v>Catherine Pardington</v>
      </c>
      <c r="D115" s="213"/>
      <c r="E115" s="214"/>
      <c r="F115" s="207" t="s">
        <v>80</v>
      </c>
      <c r="G115" s="134"/>
      <c r="H115" s="135"/>
      <c r="I115" s="133"/>
    </row>
    <row r="116" spans="1:9">
      <c r="A116" s="133"/>
      <c r="B116" s="208"/>
      <c r="C116" s="215"/>
      <c r="D116" s="216"/>
      <c r="E116" s="217"/>
      <c r="F116" s="207"/>
      <c r="G116" s="136"/>
      <c r="H116" s="137"/>
      <c r="I116" s="133"/>
    </row>
    <row r="117" spans="1:9">
      <c r="A117" s="133"/>
      <c r="B117" s="133"/>
      <c r="C117" s="133"/>
      <c r="D117" s="133"/>
      <c r="E117" s="133"/>
      <c r="F117" s="133"/>
      <c r="G117" s="133"/>
      <c r="H117" s="133"/>
      <c r="I117" s="133"/>
    </row>
    <row r="118" spans="1:9">
      <c r="A118" s="133"/>
      <c r="B118" s="133"/>
      <c r="C118" s="133"/>
      <c r="D118" s="211" t="str">
        <f>'Girls Brack'!T26</f>
        <v>Lane 47-48</v>
      </c>
      <c r="E118" s="211"/>
      <c r="F118" s="211"/>
      <c r="G118" s="133"/>
      <c r="H118" s="133"/>
      <c r="I118" s="133"/>
    </row>
    <row r="119" spans="1:9">
      <c r="A119" s="133"/>
      <c r="B119" s="133"/>
      <c r="C119" s="133"/>
      <c r="D119" s="133"/>
      <c r="E119" s="133"/>
      <c r="F119" s="133"/>
      <c r="G119" s="133"/>
      <c r="H119" s="133"/>
      <c r="I119" s="133"/>
    </row>
    <row r="120" spans="1:9">
      <c r="A120" s="133"/>
      <c r="B120" s="133"/>
      <c r="C120" s="133"/>
      <c r="D120" s="133"/>
      <c r="E120" s="114" t="s">
        <v>82</v>
      </c>
      <c r="F120" s="133"/>
      <c r="G120" s="133"/>
      <c r="H120" s="133"/>
      <c r="I120" s="133"/>
    </row>
    <row r="121" spans="1:9">
      <c r="A121" s="133"/>
      <c r="B121" s="133"/>
      <c r="C121" s="133"/>
      <c r="D121" s="133"/>
      <c r="E121" s="133"/>
      <c r="F121" s="133"/>
      <c r="G121" s="133"/>
      <c r="H121" s="133"/>
      <c r="I121" s="133"/>
    </row>
    <row r="122" spans="1:9">
      <c r="A122" s="133"/>
      <c r="B122" s="133"/>
      <c r="C122" s="133"/>
      <c r="D122" s="133"/>
      <c r="E122" s="133"/>
      <c r="F122" s="133"/>
      <c r="G122" s="133"/>
      <c r="H122" s="133"/>
      <c r="I122" s="133"/>
    </row>
    <row r="123" spans="1:9" ht="15" customHeight="1">
      <c r="A123" s="133"/>
      <c r="B123" s="208" t="s">
        <v>81</v>
      </c>
      <c r="C123" s="212" t="str">
        <f>'Girls Brack'!T28</f>
        <v>Morgan Connor</v>
      </c>
      <c r="D123" s="213"/>
      <c r="E123" s="214"/>
      <c r="F123" s="207" t="s">
        <v>80</v>
      </c>
      <c r="G123" s="134"/>
      <c r="H123" s="135"/>
      <c r="I123" s="133"/>
    </row>
    <row r="124" spans="1:9">
      <c r="A124" s="133"/>
      <c r="B124" s="208"/>
      <c r="C124" s="215"/>
      <c r="D124" s="216"/>
      <c r="E124" s="217"/>
      <c r="F124" s="207"/>
      <c r="G124" s="136"/>
      <c r="H124" s="137"/>
      <c r="I124" s="133"/>
    </row>
    <row r="125" spans="1:9">
      <c r="A125" s="133"/>
      <c r="B125" s="133"/>
      <c r="C125" s="133"/>
      <c r="D125" s="133"/>
      <c r="E125" s="133"/>
      <c r="F125" s="133"/>
      <c r="G125" s="133"/>
      <c r="H125" s="133"/>
      <c r="I125" s="133"/>
    </row>
    <row r="126" spans="1:9">
      <c r="A126" s="133"/>
      <c r="B126" s="133"/>
      <c r="C126" s="133"/>
      <c r="D126" s="139"/>
      <c r="E126" s="140"/>
      <c r="F126" s="140"/>
      <c r="G126" s="133"/>
      <c r="H126" s="133"/>
      <c r="I126" s="133"/>
    </row>
    <row r="127" spans="1:9">
      <c r="A127" s="141"/>
      <c r="B127" s="141"/>
      <c r="C127" s="141"/>
      <c r="D127" s="141"/>
      <c r="E127" s="141"/>
      <c r="F127" s="141"/>
      <c r="G127" s="141"/>
      <c r="H127" s="141"/>
      <c r="I127" s="141"/>
    </row>
    <row r="128" spans="1:9">
      <c r="A128" s="133"/>
      <c r="B128" s="133"/>
      <c r="C128" s="133"/>
      <c r="D128" s="133"/>
      <c r="E128" s="133"/>
      <c r="F128" s="133"/>
      <c r="G128" s="133"/>
      <c r="H128" s="133"/>
      <c r="I128" s="133"/>
    </row>
    <row r="129" spans="1:9" ht="15.75">
      <c r="A129" s="133"/>
      <c r="B129" s="132"/>
      <c r="C129" s="132"/>
      <c r="D129" s="132"/>
      <c r="E129" s="132"/>
      <c r="F129" s="132"/>
      <c r="G129" s="132"/>
      <c r="H129" s="132"/>
      <c r="I129" s="133"/>
    </row>
    <row r="130" spans="1:9" ht="18">
      <c r="A130" s="206" t="s">
        <v>79</v>
      </c>
      <c r="B130" s="206"/>
      <c r="C130" s="206"/>
      <c r="D130" s="206"/>
      <c r="E130" s="206"/>
      <c r="F130" s="138" t="str">
        <f>'Girls Brack'!R18</f>
        <v>Lane 51-52</v>
      </c>
      <c r="G130" s="138"/>
      <c r="H130" s="138"/>
      <c r="I130" s="138"/>
    </row>
    <row r="131" spans="1:9" ht="15.75">
      <c r="A131" s="133"/>
      <c r="B131" s="132"/>
      <c r="C131" s="132"/>
      <c r="D131" s="132"/>
      <c r="E131" s="132"/>
      <c r="F131" s="132"/>
      <c r="G131" s="132"/>
      <c r="H131" s="132"/>
      <c r="I131" s="133"/>
    </row>
    <row r="132" spans="1:9" ht="18">
      <c r="A132" s="210" t="s">
        <v>84</v>
      </c>
      <c r="B132" s="210"/>
      <c r="C132" s="210"/>
      <c r="D132" s="210"/>
      <c r="E132" s="210"/>
      <c r="F132" s="210"/>
      <c r="G132" s="210"/>
      <c r="H132" s="210"/>
      <c r="I132" s="210"/>
    </row>
    <row r="133" spans="1:9" ht="12.75" customHeight="1">
      <c r="A133" s="218" t="s">
        <v>37</v>
      </c>
      <c r="B133" s="218"/>
      <c r="C133" s="218"/>
      <c r="D133" s="218"/>
      <c r="E133" s="218"/>
      <c r="F133" s="218"/>
      <c r="G133" s="218"/>
      <c r="H133" s="218"/>
      <c r="I133" s="218"/>
    </row>
    <row r="134" spans="1:9" ht="12.75" customHeight="1">
      <c r="A134" s="218"/>
      <c r="B134" s="218"/>
      <c r="C134" s="218"/>
      <c r="D134" s="218"/>
      <c r="E134" s="218"/>
      <c r="F134" s="218"/>
      <c r="G134" s="218"/>
      <c r="H134" s="218"/>
      <c r="I134" s="218"/>
    </row>
    <row r="135" spans="1:9" ht="20.25">
      <c r="A135" s="209" t="s">
        <v>87</v>
      </c>
      <c r="B135" s="209"/>
      <c r="C135" s="209"/>
      <c r="D135" s="209"/>
      <c r="E135" s="209"/>
      <c r="F135" s="209"/>
      <c r="G135" s="209"/>
      <c r="H135" s="209"/>
      <c r="I135" s="209"/>
    </row>
    <row r="136" spans="1:9">
      <c r="A136" s="133"/>
      <c r="B136" s="133"/>
      <c r="C136" s="133"/>
      <c r="D136" s="133"/>
      <c r="E136" s="133"/>
      <c r="F136" s="133"/>
      <c r="G136" s="133"/>
      <c r="H136" s="133"/>
      <c r="I136" s="133"/>
    </row>
    <row r="137" spans="1:9" ht="15" customHeight="1">
      <c r="A137" s="133"/>
      <c r="B137" s="208" t="s">
        <v>81</v>
      </c>
      <c r="C137" s="212" t="str">
        <f>'Girls Brack'!T36</f>
        <v>Ashley Krywy</v>
      </c>
      <c r="D137" s="213"/>
      <c r="E137" s="214"/>
      <c r="F137" s="207" t="s">
        <v>80</v>
      </c>
      <c r="G137" s="134"/>
      <c r="H137" s="135"/>
      <c r="I137" s="133"/>
    </row>
    <row r="138" spans="1:9">
      <c r="A138" s="133"/>
      <c r="B138" s="208"/>
      <c r="C138" s="215"/>
      <c r="D138" s="216"/>
      <c r="E138" s="217"/>
      <c r="F138" s="207"/>
      <c r="G138" s="136"/>
      <c r="H138" s="137"/>
      <c r="I138" s="133"/>
    </row>
    <row r="139" spans="1:9">
      <c r="A139" s="133"/>
      <c r="B139" s="133"/>
      <c r="C139" s="133"/>
      <c r="D139" s="133"/>
      <c r="E139" s="133"/>
      <c r="F139" s="133"/>
      <c r="G139" s="133"/>
      <c r="H139" s="133"/>
      <c r="I139" s="133"/>
    </row>
    <row r="140" spans="1:9">
      <c r="A140" s="133"/>
      <c r="B140" s="133"/>
      <c r="C140" s="133"/>
      <c r="D140" s="211" t="str">
        <f>'Girls Brack'!T42</f>
        <v>Lane 51-52</v>
      </c>
      <c r="E140" s="211"/>
      <c r="F140" s="211"/>
      <c r="G140" s="133"/>
      <c r="H140" s="133"/>
      <c r="I140" s="133"/>
    </row>
    <row r="141" spans="1:9">
      <c r="A141" s="133"/>
      <c r="B141" s="133"/>
      <c r="C141" s="133"/>
      <c r="D141" s="133"/>
      <c r="E141" s="133"/>
      <c r="F141" s="133"/>
      <c r="G141" s="133"/>
      <c r="H141" s="133"/>
      <c r="I141" s="133"/>
    </row>
    <row r="142" spans="1:9">
      <c r="A142" s="133"/>
      <c r="B142" s="133"/>
      <c r="C142" s="133"/>
      <c r="D142" s="133"/>
      <c r="E142" s="114" t="s">
        <v>82</v>
      </c>
      <c r="F142" s="133"/>
      <c r="G142" s="133"/>
      <c r="H142" s="133"/>
      <c r="I142" s="133"/>
    </row>
    <row r="143" spans="1:9">
      <c r="A143" s="133"/>
      <c r="B143" s="133"/>
      <c r="C143" s="133"/>
      <c r="D143" s="133"/>
      <c r="E143" s="133"/>
      <c r="F143" s="133"/>
      <c r="G143" s="133"/>
      <c r="H143" s="133"/>
      <c r="I143" s="133"/>
    </row>
    <row r="144" spans="1:9">
      <c r="A144" s="133"/>
      <c r="B144" s="133"/>
      <c r="C144" s="133"/>
      <c r="D144" s="133"/>
      <c r="E144" s="133"/>
      <c r="F144" s="133"/>
      <c r="G144" s="133"/>
      <c r="H144" s="133"/>
      <c r="I144" s="133"/>
    </row>
    <row r="145" spans="1:9" ht="15" customHeight="1">
      <c r="A145" s="133"/>
      <c r="B145" s="208" t="s">
        <v>81</v>
      </c>
      <c r="C145" s="212" t="str">
        <f>'Girls Brack'!T44</f>
        <v>Payton Dickson</v>
      </c>
      <c r="D145" s="213"/>
      <c r="E145" s="214"/>
      <c r="F145" s="207" t="s">
        <v>80</v>
      </c>
      <c r="G145" s="134"/>
      <c r="H145" s="135"/>
      <c r="I145" s="133"/>
    </row>
    <row r="146" spans="1:9">
      <c r="A146" s="133"/>
      <c r="B146" s="208"/>
      <c r="C146" s="215"/>
      <c r="D146" s="216"/>
      <c r="E146" s="217"/>
      <c r="F146" s="207"/>
      <c r="G146" s="136"/>
      <c r="H146" s="137"/>
      <c r="I146" s="133"/>
    </row>
    <row r="147" spans="1:9">
      <c r="A147" s="133"/>
      <c r="B147" s="133"/>
      <c r="C147" s="133"/>
      <c r="D147" s="133"/>
      <c r="E147" s="133"/>
      <c r="F147" s="133"/>
      <c r="G147" s="133"/>
      <c r="H147" s="133"/>
      <c r="I147" s="133"/>
    </row>
    <row r="148" spans="1:9">
      <c r="A148" s="133"/>
      <c r="B148" s="133"/>
      <c r="C148" s="133"/>
      <c r="D148" s="139"/>
      <c r="E148" s="140"/>
      <c r="F148" s="140"/>
      <c r="G148" s="133"/>
      <c r="H148" s="133"/>
      <c r="I148" s="133"/>
    </row>
    <row r="149" spans="1:9">
      <c r="A149" s="141"/>
      <c r="B149" s="141"/>
      <c r="C149" s="141"/>
      <c r="D149" s="141"/>
      <c r="E149" s="141"/>
      <c r="F149" s="141"/>
      <c r="G149" s="141"/>
      <c r="H149" s="141"/>
      <c r="I149" s="141"/>
    </row>
    <row r="150" spans="1:9">
      <c r="A150" s="133"/>
      <c r="B150" s="133"/>
      <c r="C150" s="133"/>
      <c r="D150" s="133"/>
      <c r="E150" s="133"/>
      <c r="F150" s="133"/>
      <c r="G150" s="133"/>
      <c r="H150" s="133"/>
      <c r="I150" s="133"/>
    </row>
    <row r="151" spans="1:9" ht="15.75">
      <c r="A151" s="133"/>
      <c r="B151" s="132"/>
      <c r="C151" s="132"/>
      <c r="D151" s="132"/>
      <c r="E151" s="132"/>
      <c r="F151" s="132"/>
      <c r="G151" s="132"/>
      <c r="H151" s="132"/>
      <c r="I151" s="133"/>
    </row>
    <row r="152" spans="1:9" ht="18">
      <c r="A152" s="206" t="s">
        <v>79</v>
      </c>
      <c r="B152" s="206"/>
      <c r="C152" s="206"/>
      <c r="D152" s="206"/>
      <c r="E152" s="206"/>
      <c r="F152" s="138" t="str">
        <f>'Girls Brack'!R50</f>
        <v>Lane 47-48</v>
      </c>
      <c r="G152" s="138"/>
      <c r="H152" s="138"/>
      <c r="I152" s="138"/>
    </row>
    <row r="153" spans="1:9" ht="15.75">
      <c r="A153" s="133"/>
      <c r="B153" s="132"/>
      <c r="C153" s="132"/>
      <c r="D153" s="132"/>
      <c r="E153" s="132"/>
      <c r="F153" s="132"/>
      <c r="G153" s="132"/>
      <c r="H153" s="132"/>
      <c r="I153" s="133"/>
    </row>
    <row r="154" spans="1:9" ht="18">
      <c r="A154" s="210" t="s">
        <v>84</v>
      </c>
      <c r="B154" s="210"/>
      <c r="C154" s="210"/>
      <c r="D154" s="210"/>
      <c r="E154" s="210"/>
      <c r="F154" s="210"/>
      <c r="G154" s="210"/>
      <c r="H154" s="210"/>
      <c r="I154" s="210"/>
    </row>
    <row r="155" spans="1:9" ht="12.75" customHeight="1">
      <c r="A155" s="218" t="s">
        <v>37</v>
      </c>
      <c r="B155" s="218"/>
      <c r="C155" s="218"/>
      <c r="D155" s="218"/>
      <c r="E155" s="218"/>
      <c r="F155" s="218"/>
      <c r="G155" s="218"/>
      <c r="H155" s="218"/>
      <c r="I155" s="218"/>
    </row>
    <row r="156" spans="1:9" ht="12.75" customHeight="1">
      <c r="A156" s="218"/>
      <c r="B156" s="218"/>
      <c r="C156" s="218"/>
      <c r="D156" s="218"/>
      <c r="E156" s="218"/>
      <c r="F156" s="218"/>
      <c r="G156" s="218"/>
      <c r="H156" s="218"/>
      <c r="I156" s="218"/>
    </row>
    <row r="157" spans="1:9" ht="20.25">
      <c r="A157" s="209" t="s">
        <v>87</v>
      </c>
      <c r="B157" s="209"/>
      <c r="C157" s="209"/>
      <c r="D157" s="209"/>
      <c r="E157" s="209"/>
      <c r="F157" s="209"/>
      <c r="G157" s="209"/>
      <c r="H157" s="209"/>
      <c r="I157" s="209"/>
    </row>
    <row r="158" spans="1:9">
      <c r="A158" s="133"/>
      <c r="B158" s="133"/>
      <c r="C158" s="133"/>
      <c r="D158" s="133"/>
      <c r="E158" s="133"/>
      <c r="F158" s="133"/>
      <c r="G158" s="133"/>
      <c r="H158" s="133"/>
      <c r="I158" s="133"/>
    </row>
    <row r="159" spans="1:9" ht="15" customHeight="1">
      <c r="A159" s="133"/>
      <c r="B159" s="208" t="s">
        <v>81</v>
      </c>
      <c r="C159" s="212" t="str">
        <f>'Girls Brack'!T52</f>
        <v>Madchen Breen</v>
      </c>
      <c r="D159" s="213"/>
      <c r="E159" s="214"/>
      <c r="F159" s="207" t="s">
        <v>80</v>
      </c>
      <c r="G159" s="134"/>
      <c r="H159" s="135"/>
      <c r="I159" s="133"/>
    </row>
    <row r="160" spans="1:9">
      <c r="A160" s="133"/>
      <c r="B160" s="208"/>
      <c r="C160" s="215"/>
      <c r="D160" s="216"/>
      <c r="E160" s="217"/>
      <c r="F160" s="207"/>
      <c r="G160" s="136"/>
      <c r="H160" s="137"/>
      <c r="I160" s="133"/>
    </row>
    <row r="161" spans="1:9">
      <c r="A161" s="133"/>
      <c r="B161" s="133"/>
      <c r="C161" s="133"/>
      <c r="D161" s="133"/>
      <c r="E161" s="133"/>
      <c r="F161" s="133"/>
      <c r="G161" s="133"/>
      <c r="H161" s="133"/>
      <c r="I161" s="133"/>
    </row>
    <row r="162" spans="1:9">
      <c r="A162" s="133"/>
      <c r="B162" s="133"/>
      <c r="C162" s="133"/>
      <c r="D162" s="211" t="str">
        <f>'Girls Brack'!V61</f>
        <v>Lane 53-54</v>
      </c>
      <c r="E162" s="211"/>
      <c r="F162" s="211"/>
      <c r="G162" s="133"/>
      <c r="H162" s="133"/>
      <c r="I162" s="133"/>
    </row>
    <row r="163" spans="1:9">
      <c r="A163" s="133"/>
      <c r="B163" s="133"/>
      <c r="C163" s="133"/>
      <c r="D163" s="133"/>
      <c r="E163" s="133"/>
      <c r="F163" s="133"/>
      <c r="G163" s="133"/>
      <c r="H163" s="133"/>
      <c r="I163" s="133"/>
    </row>
    <row r="164" spans="1:9">
      <c r="A164" s="133"/>
      <c r="B164" s="133"/>
      <c r="C164" s="133"/>
      <c r="D164" s="133"/>
      <c r="E164" s="114" t="s">
        <v>82</v>
      </c>
      <c r="F164" s="133"/>
      <c r="G164" s="133"/>
      <c r="H164" s="133"/>
      <c r="I164" s="133"/>
    </row>
    <row r="165" spans="1:9">
      <c r="A165" s="133"/>
      <c r="B165" s="133"/>
      <c r="C165" s="133"/>
      <c r="D165" s="133"/>
      <c r="E165" s="133"/>
      <c r="F165" s="133"/>
      <c r="G165" s="133"/>
      <c r="H165" s="133"/>
      <c r="I165" s="133"/>
    </row>
    <row r="166" spans="1:9">
      <c r="A166" s="133"/>
      <c r="B166" s="133"/>
      <c r="C166" s="133"/>
      <c r="D166" s="133"/>
      <c r="E166" s="133"/>
      <c r="F166" s="133"/>
      <c r="G166" s="133"/>
      <c r="H166" s="133"/>
      <c r="I166" s="133"/>
    </row>
    <row r="167" spans="1:9" ht="15" customHeight="1">
      <c r="A167" s="133"/>
      <c r="B167" s="208" t="s">
        <v>81</v>
      </c>
      <c r="C167" s="212" t="str">
        <f>'Girls Brack'!T60</f>
        <v>Lauren Kroll</v>
      </c>
      <c r="D167" s="213"/>
      <c r="E167" s="214"/>
      <c r="F167" s="207" t="s">
        <v>80</v>
      </c>
      <c r="G167" s="134"/>
      <c r="H167" s="135"/>
      <c r="I167" s="133"/>
    </row>
    <row r="168" spans="1:9">
      <c r="A168" s="133"/>
      <c r="B168" s="208"/>
      <c r="C168" s="215"/>
      <c r="D168" s="216"/>
      <c r="E168" s="217"/>
      <c r="F168" s="207"/>
      <c r="G168" s="136"/>
      <c r="H168" s="137"/>
      <c r="I168" s="133"/>
    </row>
    <row r="169" spans="1:9">
      <c r="A169" s="133"/>
      <c r="B169" s="133"/>
      <c r="C169" s="133"/>
      <c r="D169" s="133"/>
      <c r="E169" s="133"/>
      <c r="F169" s="133"/>
      <c r="G169" s="133"/>
      <c r="H169" s="133"/>
      <c r="I169" s="133"/>
    </row>
    <row r="170" spans="1:9">
      <c r="A170" s="133"/>
      <c r="B170" s="133"/>
      <c r="C170" s="133"/>
      <c r="D170" s="139"/>
      <c r="E170" s="140"/>
      <c r="F170" s="140"/>
      <c r="G170" s="133"/>
      <c r="H170" s="133"/>
      <c r="I170" s="133"/>
    </row>
    <row r="171" spans="1:9">
      <c r="A171" s="141"/>
      <c r="B171" s="141"/>
      <c r="C171" s="141"/>
      <c r="D171" s="141"/>
      <c r="E171" s="141"/>
      <c r="F171" s="141"/>
      <c r="G171" s="141"/>
      <c r="H171" s="141"/>
      <c r="I171" s="141"/>
    </row>
    <row r="172" spans="1:9">
      <c r="A172" s="133"/>
      <c r="B172" s="133"/>
      <c r="C172" s="133"/>
      <c r="D172" s="133"/>
      <c r="E172" s="133"/>
      <c r="F172" s="133"/>
      <c r="G172" s="133"/>
      <c r="H172" s="133"/>
      <c r="I172" s="133"/>
    </row>
    <row r="173" spans="1:9" ht="15.75">
      <c r="A173" s="133"/>
      <c r="B173" s="132"/>
      <c r="C173" s="132"/>
      <c r="D173" s="132"/>
      <c r="E173" s="132"/>
      <c r="F173" s="132"/>
      <c r="G173" s="132"/>
      <c r="H173" s="132"/>
      <c r="I173" s="133"/>
    </row>
    <row r="174" spans="1:9" ht="18">
      <c r="A174" s="206" t="s">
        <v>79</v>
      </c>
      <c r="B174" s="206"/>
      <c r="C174" s="206"/>
      <c r="D174" s="206"/>
      <c r="E174" s="206"/>
      <c r="F174" s="138" t="str">
        <f>'Girls Brack'!R50</f>
        <v>Lane 47-48</v>
      </c>
      <c r="G174" s="138"/>
      <c r="H174" s="138"/>
      <c r="I174" s="138"/>
    </row>
    <row r="175" spans="1:9" ht="15.75">
      <c r="A175" s="133"/>
      <c r="B175" s="132"/>
      <c r="C175" s="132"/>
      <c r="D175" s="132"/>
      <c r="E175" s="132"/>
      <c r="F175" s="132"/>
      <c r="G175" s="132"/>
      <c r="H175" s="132"/>
      <c r="I175" s="133"/>
    </row>
    <row r="176" spans="1:9" ht="18">
      <c r="A176" s="210" t="s">
        <v>84</v>
      </c>
      <c r="B176" s="210"/>
      <c r="C176" s="210"/>
      <c r="D176" s="210"/>
      <c r="E176" s="210"/>
      <c r="F176" s="210"/>
      <c r="G176" s="210"/>
      <c r="H176" s="210"/>
      <c r="I176" s="210"/>
    </row>
  </sheetData>
  <mergeCells count="88">
    <mergeCell ref="D8:F8"/>
    <mergeCell ref="A1:I2"/>
    <mergeCell ref="A3:I3"/>
    <mergeCell ref="B5:B6"/>
    <mergeCell ref="C5:E6"/>
    <mergeCell ref="F5:F6"/>
    <mergeCell ref="B35:B36"/>
    <mergeCell ref="C35:E36"/>
    <mergeCell ref="F35:F36"/>
    <mergeCell ref="B13:B14"/>
    <mergeCell ref="C13:E14"/>
    <mergeCell ref="F13:F14"/>
    <mergeCell ref="A20:E20"/>
    <mergeCell ref="A22:I22"/>
    <mergeCell ref="A23:I24"/>
    <mergeCell ref="A25:I25"/>
    <mergeCell ref="B27:B28"/>
    <mergeCell ref="C27:E28"/>
    <mergeCell ref="F27:F28"/>
    <mergeCell ref="D30:F30"/>
    <mergeCell ref="A42:E42"/>
    <mergeCell ref="A44:I44"/>
    <mergeCell ref="A45:I46"/>
    <mergeCell ref="A47:I47"/>
    <mergeCell ref="B49:B50"/>
    <mergeCell ref="C49:E50"/>
    <mergeCell ref="F49:F50"/>
    <mergeCell ref="D74:F74"/>
    <mergeCell ref="D52:F52"/>
    <mergeCell ref="B57:B58"/>
    <mergeCell ref="C57:E58"/>
    <mergeCell ref="F57:F58"/>
    <mergeCell ref="A64:E64"/>
    <mergeCell ref="A66:I66"/>
    <mergeCell ref="A67:I68"/>
    <mergeCell ref="A69:I69"/>
    <mergeCell ref="B71:B72"/>
    <mergeCell ref="C71:E72"/>
    <mergeCell ref="F71:F72"/>
    <mergeCell ref="B101:B102"/>
    <mergeCell ref="C101:E102"/>
    <mergeCell ref="F101:F102"/>
    <mergeCell ref="B79:B80"/>
    <mergeCell ref="C79:E80"/>
    <mergeCell ref="F79:F80"/>
    <mergeCell ref="A86:E86"/>
    <mergeCell ref="A88:I88"/>
    <mergeCell ref="A89:I90"/>
    <mergeCell ref="A91:I91"/>
    <mergeCell ref="B93:B94"/>
    <mergeCell ref="C93:E94"/>
    <mergeCell ref="F93:F94"/>
    <mergeCell ref="D96:F96"/>
    <mergeCell ref="A132:I132"/>
    <mergeCell ref="A108:E108"/>
    <mergeCell ref="A110:I110"/>
    <mergeCell ref="A111:I112"/>
    <mergeCell ref="A113:I113"/>
    <mergeCell ref="B115:B116"/>
    <mergeCell ref="C115:E116"/>
    <mergeCell ref="F115:F116"/>
    <mergeCell ref="D118:F118"/>
    <mergeCell ref="B123:B124"/>
    <mergeCell ref="C123:E124"/>
    <mergeCell ref="F123:F124"/>
    <mergeCell ref="A130:E130"/>
    <mergeCell ref="A155:I156"/>
    <mergeCell ref="A133:I134"/>
    <mergeCell ref="A135:I135"/>
    <mergeCell ref="B137:B138"/>
    <mergeCell ref="C137:E138"/>
    <mergeCell ref="F137:F138"/>
    <mergeCell ref="D140:F140"/>
    <mergeCell ref="B145:B146"/>
    <mergeCell ref="C145:E146"/>
    <mergeCell ref="F145:F146"/>
    <mergeCell ref="A152:E152"/>
    <mergeCell ref="A154:I154"/>
    <mergeCell ref="A176:I176"/>
    <mergeCell ref="F159:F160"/>
    <mergeCell ref="F167:F168"/>
    <mergeCell ref="B167:B168"/>
    <mergeCell ref="A157:I157"/>
    <mergeCell ref="B159:B160"/>
    <mergeCell ref="C159:E160"/>
    <mergeCell ref="D162:F162"/>
    <mergeCell ref="C167:E168"/>
    <mergeCell ref="A174:E174"/>
  </mergeCells>
  <printOptions horizontalCentered="1" verticalCentered="1"/>
  <pageMargins left="0.75" right="0.75" top="1" bottom="1" header="0.5" footer="0.5"/>
  <pageSetup orientation="landscape" horizontalDpi="4294967295" verticalDpi="1200" r:id="rId1"/>
  <headerFooter alignWithMargins="0">
    <oddFooter>&amp;R&amp;A &amp;P</oddFooter>
  </headerFooter>
  <rowBreaks count="7" manualBreakCount="7">
    <brk id="22" max="16383" man="1"/>
    <brk id="44" max="16383" man="1"/>
    <brk id="66" max="16383" man="1"/>
    <brk id="88" max="16383" man="1"/>
    <brk id="110" max="16383" man="1"/>
    <brk id="132" max="8" man="1"/>
    <brk id="1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I88"/>
  <sheetViews>
    <sheetView zoomScaleNormal="100" workbookViewId="0">
      <selection sqref="A1:I44"/>
    </sheetView>
  </sheetViews>
  <sheetFormatPr defaultRowHeight="12.75"/>
  <cols>
    <col min="1" max="16384" width="9.140625" style="98"/>
  </cols>
  <sheetData>
    <row r="1" spans="1:9" ht="12.75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</row>
    <row r="2" spans="1:9" ht="12.75" customHeight="1">
      <c r="A2" s="218"/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09" t="s">
        <v>88</v>
      </c>
      <c r="B3" s="209"/>
      <c r="C3" s="209"/>
      <c r="D3" s="209"/>
      <c r="E3" s="209"/>
      <c r="F3" s="209"/>
      <c r="G3" s="209"/>
      <c r="H3" s="209"/>
      <c r="I3" s="209"/>
    </row>
    <row r="4" spans="1:9">
      <c r="A4" s="133"/>
      <c r="B4" s="133"/>
      <c r="C4" s="133"/>
      <c r="D4" s="133"/>
      <c r="E4" s="133"/>
      <c r="F4" s="133"/>
      <c r="G4" s="133"/>
      <c r="H4" s="133"/>
      <c r="I4" s="133"/>
    </row>
    <row r="5" spans="1:9">
      <c r="A5" s="133"/>
      <c r="B5" s="208" t="s">
        <v>81</v>
      </c>
      <c r="C5" s="212" t="str">
        <f>'Boys Brack'!F7</f>
        <v>Dan Radcliff</v>
      </c>
      <c r="D5" s="213"/>
      <c r="E5" s="214"/>
      <c r="F5" s="207" t="s">
        <v>80</v>
      </c>
      <c r="G5" s="134"/>
      <c r="H5" s="135"/>
      <c r="I5" s="133"/>
    </row>
    <row r="6" spans="1:9">
      <c r="A6" s="133"/>
      <c r="B6" s="208"/>
      <c r="C6" s="215"/>
      <c r="D6" s="216"/>
      <c r="E6" s="217"/>
      <c r="F6" s="207"/>
      <c r="G6" s="136"/>
      <c r="H6" s="137"/>
      <c r="I6" s="133"/>
    </row>
    <row r="7" spans="1:9">
      <c r="A7" s="133"/>
      <c r="B7" s="133"/>
      <c r="C7" s="133"/>
      <c r="D7" s="133"/>
      <c r="E7" s="133"/>
      <c r="F7" s="133"/>
      <c r="G7" s="133"/>
      <c r="H7" s="133"/>
      <c r="I7" s="133"/>
    </row>
    <row r="8" spans="1:9">
      <c r="A8" s="133"/>
      <c r="B8" s="133"/>
      <c r="C8" s="133"/>
      <c r="D8" s="211" t="str">
        <f>'Boys Brack'!F18</f>
        <v>Lane 9-10</v>
      </c>
      <c r="E8" s="211"/>
      <c r="F8" s="211"/>
      <c r="G8" s="133"/>
      <c r="H8" s="133"/>
      <c r="I8" s="133"/>
    </row>
    <row r="9" spans="1:9">
      <c r="A9" s="133"/>
      <c r="B9" s="133"/>
      <c r="C9" s="133"/>
      <c r="D9" s="133"/>
      <c r="E9" s="133"/>
      <c r="F9" s="133"/>
      <c r="G9" s="133"/>
      <c r="H9" s="133"/>
      <c r="I9" s="133"/>
    </row>
    <row r="10" spans="1:9">
      <c r="A10" s="133"/>
      <c r="B10" s="133"/>
      <c r="C10" s="133"/>
      <c r="D10" s="133"/>
      <c r="E10" s="114" t="s">
        <v>82</v>
      </c>
      <c r="F10" s="133"/>
      <c r="G10" s="133"/>
      <c r="H10" s="133"/>
      <c r="I10" s="133"/>
    </row>
    <row r="11" spans="1:9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9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>
      <c r="A13" s="133"/>
      <c r="B13" s="208" t="s">
        <v>81</v>
      </c>
      <c r="C13" s="212" t="str">
        <f>'Boys Brack'!F23</f>
        <v>Brad Thomas</v>
      </c>
      <c r="D13" s="213"/>
      <c r="E13" s="214"/>
      <c r="F13" s="207" t="s">
        <v>80</v>
      </c>
      <c r="G13" s="134"/>
      <c r="H13" s="135"/>
      <c r="I13" s="133"/>
    </row>
    <row r="14" spans="1:9">
      <c r="A14" s="133"/>
      <c r="B14" s="208"/>
      <c r="C14" s="215"/>
      <c r="D14" s="216"/>
      <c r="E14" s="217"/>
      <c r="F14" s="207"/>
      <c r="G14" s="136"/>
      <c r="H14" s="137"/>
      <c r="I14" s="133"/>
    </row>
    <row r="15" spans="1:9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>
      <c r="A16" s="133"/>
      <c r="B16" s="133"/>
      <c r="C16" s="133"/>
      <c r="D16" s="139"/>
      <c r="E16" s="140"/>
      <c r="F16" s="140"/>
      <c r="G16" s="133"/>
      <c r="H16" s="133"/>
      <c r="I16" s="133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 ht="15.75">
      <c r="A19" s="133"/>
      <c r="B19" s="132"/>
      <c r="C19" s="132"/>
      <c r="D19" s="132"/>
      <c r="E19" s="132"/>
      <c r="F19" s="132"/>
      <c r="G19" s="132"/>
      <c r="H19" s="132"/>
      <c r="I19" s="133"/>
    </row>
    <row r="20" spans="1:9" ht="18">
      <c r="A20" s="206" t="s">
        <v>79</v>
      </c>
      <c r="B20" s="206"/>
      <c r="C20" s="206"/>
      <c r="D20" s="206"/>
      <c r="E20" s="206"/>
      <c r="F20" s="138" t="str">
        <f>'Boys Brack'!H34</f>
        <v>Lane 7-8</v>
      </c>
      <c r="G20" s="138"/>
      <c r="H20" s="138"/>
      <c r="I20" s="138"/>
    </row>
    <row r="21" spans="1:9" ht="15.75">
      <c r="A21" s="133"/>
      <c r="B21" s="132"/>
      <c r="C21" s="132"/>
      <c r="D21" s="132"/>
      <c r="E21" s="132"/>
      <c r="F21" s="132"/>
      <c r="G21" s="132"/>
      <c r="H21" s="132"/>
      <c r="I21" s="133"/>
    </row>
    <row r="22" spans="1:9" ht="18">
      <c r="A22" s="210" t="s">
        <v>84</v>
      </c>
      <c r="B22" s="210"/>
      <c r="C22" s="210"/>
      <c r="D22" s="210"/>
      <c r="E22" s="210"/>
      <c r="F22" s="210"/>
      <c r="G22" s="210"/>
      <c r="H22" s="210"/>
      <c r="I22" s="210"/>
    </row>
    <row r="23" spans="1:9" ht="12.75" customHeight="1">
      <c r="A23" s="218" t="s">
        <v>37</v>
      </c>
      <c r="B23" s="218"/>
      <c r="C23" s="218"/>
      <c r="D23" s="218"/>
      <c r="E23" s="218"/>
      <c r="F23" s="218"/>
      <c r="G23" s="218"/>
      <c r="H23" s="218"/>
      <c r="I23" s="218"/>
    </row>
    <row r="24" spans="1:9" ht="12.75" customHeight="1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ht="20.25">
      <c r="A25" s="209" t="s">
        <v>88</v>
      </c>
      <c r="B25" s="209"/>
      <c r="C25" s="209"/>
      <c r="D25" s="209"/>
      <c r="E25" s="209"/>
      <c r="F25" s="209"/>
      <c r="G25" s="209"/>
      <c r="H25" s="209"/>
      <c r="I25" s="209"/>
    </row>
    <row r="26" spans="1:9">
      <c r="A26" s="133"/>
      <c r="B26" s="133"/>
      <c r="C26" s="133"/>
      <c r="D26" s="133"/>
      <c r="E26" s="133"/>
      <c r="F26" s="133"/>
      <c r="G26" s="133"/>
      <c r="H26" s="133"/>
      <c r="I26" s="133"/>
    </row>
    <row r="27" spans="1:9">
      <c r="A27" s="133"/>
      <c r="B27" s="208" t="s">
        <v>81</v>
      </c>
      <c r="C27" s="212" t="str">
        <f>'Boys Brack'!F39</f>
        <v>Ryan Rypkowski</v>
      </c>
      <c r="D27" s="213"/>
      <c r="E27" s="214"/>
      <c r="F27" s="207" t="s">
        <v>80</v>
      </c>
      <c r="G27" s="134"/>
      <c r="H27" s="135"/>
      <c r="I27" s="133"/>
    </row>
    <row r="28" spans="1:9">
      <c r="A28" s="133"/>
      <c r="B28" s="208"/>
      <c r="C28" s="215"/>
      <c r="D28" s="216"/>
      <c r="E28" s="217"/>
      <c r="F28" s="207"/>
      <c r="G28" s="136"/>
      <c r="H28" s="137"/>
      <c r="I28" s="133"/>
    </row>
    <row r="29" spans="1:9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>
      <c r="A30" s="133"/>
      <c r="B30" s="133"/>
      <c r="C30" s="133"/>
      <c r="D30" s="211" t="str">
        <f>'Boys Brack'!F50</f>
        <v>Lane 5-6</v>
      </c>
      <c r="E30" s="211"/>
      <c r="F30" s="211"/>
      <c r="G30" s="133"/>
      <c r="H30" s="133"/>
      <c r="I30" s="133"/>
    </row>
    <row r="31" spans="1:9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>
      <c r="A32" s="133"/>
      <c r="B32" s="133"/>
      <c r="C32" s="133"/>
      <c r="D32" s="133"/>
      <c r="E32" s="114" t="s">
        <v>82</v>
      </c>
      <c r="F32" s="133"/>
      <c r="G32" s="133"/>
      <c r="H32" s="133"/>
      <c r="I32" s="133"/>
    </row>
    <row r="33" spans="1:9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2.75" customHeight="1">
      <c r="A35" s="133"/>
      <c r="B35" s="208" t="s">
        <v>81</v>
      </c>
      <c r="C35" s="212" t="str">
        <f>'Boys Brack'!F55</f>
        <v>Alex Finn</v>
      </c>
      <c r="D35" s="213"/>
      <c r="E35" s="214"/>
      <c r="F35" s="207" t="s">
        <v>80</v>
      </c>
      <c r="G35" s="134"/>
      <c r="H35" s="135"/>
      <c r="I35" s="133"/>
    </row>
    <row r="36" spans="1:9" ht="12.75" customHeight="1">
      <c r="A36" s="133"/>
      <c r="B36" s="208"/>
      <c r="C36" s="215"/>
      <c r="D36" s="216"/>
      <c r="E36" s="217"/>
      <c r="F36" s="207"/>
      <c r="G36" s="136"/>
      <c r="H36" s="137"/>
      <c r="I36" s="133"/>
    </row>
    <row r="37" spans="1:9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>
      <c r="A38" s="133"/>
      <c r="B38" s="133"/>
      <c r="C38" s="133"/>
      <c r="D38" s="139"/>
      <c r="E38" s="140"/>
      <c r="F38" s="140"/>
      <c r="G38" s="133"/>
      <c r="H38" s="133"/>
      <c r="I38" s="133"/>
    </row>
    <row r="39" spans="1:9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 ht="15.75">
      <c r="A41" s="133"/>
      <c r="B41" s="132"/>
      <c r="C41" s="132"/>
      <c r="D41" s="132"/>
      <c r="E41" s="132"/>
      <c r="F41" s="132"/>
      <c r="G41" s="132"/>
      <c r="H41" s="132"/>
      <c r="I41" s="133"/>
    </row>
    <row r="42" spans="1:9" ht="18">
      <c r="A42" s="206" t="s">
        <v>79</v>
      </c>
      <c r="B42" s="206"/>
      <c r="C42" s="206"/>
      <c r="D42" s="206"/>
      <c r="E42" s="206"/>
      <c r="F42" s="138" t="str">
        <f>'Boys Brack'!H34</f>
        <v>Lane 7-8</v>
      </c>
      <c r="G42" s="138"/>
      <c r="H42" s="138"/>
      <c r="I42" s="138"/>
    </row>
    <row r="43" spans="1:9" ht="15.75">
      <c r="A43" s="133"/>
      <c r="B43" s="132"/>
      <c r="C43" s="132"/>
      <c r="D43" s="132"/>
      <c r="E43" s="132"/>
      <c r="F43" s="132"/>
      <c r="G43" s="132"/>
      <c r="H43" s="132"/>
      <c r="I43" s="133"/>
    </row>
    <row r="44" spans="1:9" ht="18">
      <c r="A44" s="210" t="s">
        <v>84</v>
      </c>
      <c r="B44" s="210"/>
      <c r="C44" s="210"/>
      <c r="D44" s="210"/>
      <c r="E44" s="210"/>
      <c r="F44" s="210"/>
      <c r="G44" s="210"/>
      <c r="H44" s="210"/>
      <c r="I44" s="210"/>
    </row>
    <row r="45" spans="1:9" ht="12.75" customHeight="1">
      <c r="A45" s="218" t="s">
        <v>37</v>
      </c>
      <c r="B45" s="218"/>
      <c r="C45" s="218"/>
      <c r="D45" s="218"/>
      <c r="E45" s="218"/>
      <c r="F45" s="218"/>
      <c r="G45" s="218"/>
      <c r="H45" s="218"/>
      <c r="I45" s="218"/>
    </row>
    <row r="46" spans="1:9" ht="12.75" customHeight="1">
      <c r="A46" s="218"/>
      <c r="B46" s="218"/>
      <c r="C46" s="218"/>
      <c r="D46" s="218"/>
      <c r="E46" s="218"/>
      <c r="F46" s="218"/>
      <c r="G46" s="218"/>
      <c r="H46" s="218"/>
      <c r="I46" s="218"/>
    </row>
    <row r="47" spans="1:9" ht="20.25">
      <c r="A47" s="209" t="s">
        <v>88</v>
      </c>
      <c r="B47" s="209"/>
      <c r="C47" s="209"/>
      <c r="D47" s="209"/>
      <c r="E47" s="209"/>
      <c r="F47" s="209"/>
      <c r="G47" s="209"/>
      <c r="H47" s="209"/>
      <c r="I47" s="209"/>
    </row>
    <row r="48" spans="1:9">
      <c r="A48" s="133"/>
      <c r="B48" s="133"/>
      <c r="C48" s="133"/>
      <c r="D48" s="133"/>
      <c r="E48" s="133"/>
      <c r="F48" s="133"/>
      <c r="G48" s="133"/>
      <c r="H48" s="133"/>
      <c r="I48" s="133"/>
    </row>
    <row r="49" spans="1:9">
      <c r="A49" s="133"/>
      <c r="B49" s="208" t="s">
        <v>81</v>
      </c>
      <c r="C49" s="212" t="str">
        <f>'Boys Brack'!R7</f>
        <v>Brendan St. Onge</v>
      </c>
      <c r="D49" s="213"/>
      <c r="E49" s="214"/>
      <c r="F49" s="207" t="s">
        <v>80</v>
      </c>
      <c r="G49" s="134"/>
      <c r="H49" s="135"/>
      <c r="I49" s="133"/>
    </row>
    <row r="50" spans="1:9">
      <c r="A50" s="133"/>
      <c r="B50" s="208"/>
      <c r="C50" s="215"/>
      <c r="D50" s="216"/>
      <c r="E50" s="217"/>
      <c r="F50" s="207"/>
      <c r="G50" s="136"/>
      <c r="H50" s="137"/>
      <c r="I50" s="133"/>
    </row>
    <row r="51" spans="1:9">
      <c r="A51" s="133"/>
      <c r="B51" s="133"/>
      <c r="C51" s="133"/>
      <c r="D51" s="133"/>
      <c r="E51" s="133"/>
      <c r="F51" s="133"/>
      <c r="G51" s="133"/>
      <c r="H51" s="133"/>
      <c r="I51" s="133"/>
    </row>
    <row r="52" spans="1:9">
      <c r="A52" s="133"/>
      <c r="B52" s="133"/>
      <c r="C52" s="133"/>
      <c r="D52" s="211" t="str">
        <f>'Boys Brack'!R18</f>
        <v>Lane 21-22</v>
      </c>
      <c r="E52" s="211"/>
      <c r="F52" s="211"/>
      <c r="G52" s="133"/>
      <c r="H52" s="133"/>
      <c r="I52" s="133"/>
    </row>
    <row r="53" spans="1:9">
      <c r="A53" s="133"/>
      <c r="B53" s="133"/>
      <c r="C53" s="133"/>
      <c r="D53" s="133"/>
      <c r="E53" s="133"/>
      <c r="F53" s="133"/>
      <c r="G53" s="133"/>
      <c r="H53" s="133"/>
      <c r="I53" s="133"/>
    </row>
    <row r="54" spans="1:9">
      <c r="A54" s="133"/>
      <c r="B54" s="133"/>
      <c r="C54" s="133"/>
      <c r="D54" s="133"/>
      <c r="E54" s="114" t="s">
        <v>82</v>
      </c>
      <c r="F54" s="133"/>
      <c r="G54" s="133"/>
      <c r="H54" s="133"/>
      <c r="I54" s="133"/>
    </row>
    <row r="55" spans="1:9">
      <c r="A55" s="133"/>
      <c r="B55" s="133"/>
      <c r="C55" s="133"/>
      <c r="D55" s="133"/>
      <c r="E55" s="133"/>
      <c r="F55" s="133"/>
      <c r="G55" s="133"/>
      <c r="H55" s="133"/>
      <c r="I55" s="133"/>
    </row>
    <row r="56" spans="1:9">
      <c r="A56" s="133"/>
      <c r="B56" s="133"/>
      <c r="C56" s="133"/>
      <c r="D56" s="133"/>
      <c r="E56" s="133"/>
      <c r="F56" s="133"/>
      <c r="G56" s="133"/>
      <c r="H56" s="133"/>
      <c r="I56" s="133"/>
    </row>
    <row r="57" spans="1:9" ht="12.75" customHeight="1">
      <c r="A57" s="133"/>
      <c r="B57" s="208" t="s">
        <v>81</v>
      </c>
      <c r="C57" s="212" t="str">
        <f>'Boys Brack'!R23</f>
        <v>Alec Nunn</v>
      </c>
      <c r="D57" s="213"/>
      <c r="E57" s="214"/>
      <c r="F57" s="207" t="s">
        <v>80</v>
      </c>
      <c r="G57" s="134"/>
      <c r="H57" s="135"/>
      <c r="I57" s="133"/>
    </row>
    <row r="58" spans="1:9" ht="12.75" customHeight="1">
      <c r="A58" s="133"/>
      <c r="B58" s="208"/>
      <c r="C58" s="215"/>
      <c r="D58" s="216"/>
      <c r="E58" s="217"/>
      <c r="F58" s="207"/>
      <c r="G58" s="136"/>
      <c r="H58" s="137"/>
      <c r="I58" s="133"/>
    </row>
    <row r="59" spans="1:9">
      <c r="A59" s="133"/>
      <c r="B59" s="133"/>
      <c r="C59" s="133"/>
      <c r="D59" s="133"/>
      <c r="E59" s="133"/>
      <c r="F59" s="133"/>
      <c r="G59" s="133"/>
      <c r="H59" s="133"/>
      <c r="I59" s="133"/>
    </row>
    <row r="60" spans="1:9">
      <c r="A60" s="133"/>
      <c r="B60" s="133"/>
      <c r="C60" s="133"/>
      <c r="D60" s="139"/>
      <c r="E60" s="140"/>
      <c r="F60" s="140"/>
      <c r="G60" s="133"/>
      <c r="H60" s="133"/>
      <c r="I60" s="133"/>
    </row>
    <row r="61" spans="1:9">
      <c r="A61" s="141"/>
      <c r="B61" s="141"/>
      <c r="C61" s="141"/>
      <c r="D61" s="141"/>
      <c r="E61" s="141"/>
      <c r="F61" s="141"/>
      <c r="G61" s="141"/>
      <c r="H61" s="141"/>
      <c r="I61" s="141"/>
    </row>
    <row r="62" spans="1:9">
      <c r="A62" s="133"/>
      <c r="B62" s="133"/>
      <c r="C62" s="133"/>
      <c r="D62" s="133"/>
      <c r="E62" s="133"/>
      <c r="F62" s="133"/>
      <c r="G62" s="133"/>
      <c r="H62" s="133"/>
      <c r="I62" s="133"/>
    </row>
    <row r="63" spans="1:9" ht="15.75">
      <c r="A63" s="133"/>
      <c r="B63" s="132"/>
      <c r="C63" s="132"/>
      <c r="D63" s="132"/>
      <c r="E63" s="132"/>
      <c r="F63" s="132"/>
      <c r="G63" s="132"/>
      <c r="H63" s="132"/>
      <c r="I63" s="133"/>
    </row>
    <row r="64" spans="1:9" ht="18">
      <c r="A64" s="206" t="s">
        <v>79</v>
      </c>
      <c r="B64" s="206"/>
      <c r="C64" s="206"/>
      <c r="D64" s="206"/>
      <c r="E64" s="206"/>
      <c r="F64" s="138" t="str">
        <f>'Boys Brack'!P34</f>
        <v>Lane 19-20</v>
      </c>
      <c r="G64" s="138"/>
      <c r="H64" s="138"/>
      <c r="I64" s="138"/>
    </row>
    <row r="65" spans="1:9" ht="15.75">
      <c r="A65" s="133"/>
      <c r="B65" s="132"/>
      <c r="C65" s="132"/>
      <c r="D65" s="132"/>
      <c r="E65" s="132"/>
      <c r="F65" s="132"/>
      <c r="G65" s="132"/>
      <c r="H65" s="132"/>
      <c r="I65" s="133"/>
    </row>
    <row r="66" spans="1:9" ht="18">
      <c r="A66" s="210" t="s">
        <v>84</v>
      </c>
      <c r="B66" s="210"/>
      <c r="C66" s="210"/>
      <c r="D66" s="210"/>
      <c r="E66" s="210"/>
      <c r="F66" s="210"/>
      <c r="G66" s="210"/>
      <c r="H66" s="210"/>
      <c r="I66" s="210"/>
    </row>
    <row r="67" spans="1:9" ht="12.75" customHeight="1">
      <c r="A67" s="218" t="s">
        <v>37</v>
      </c>
      <c r="B67" s="218"/>
      <c r="C67" s="218"/>
      <c r="D67" s="218"/>
      <c r="E67" s="218"/>
      <c r="F67" s="218"/>
      <c r="G67" s="218"/>
      <c r="H67" s="218"/>
      <c r="I67" s="218"/>
    </row>
    <row r="68" spans="1:9" ht="12.75" customHeight="1">
      <c r="A68" s="218"/>
      <c r="B68" s="218"/>
      <c r="C68" s="218"/>
      <c r="D68" s="218"/>
      <c r="E68" s="218"/>
      <c r="F68" s="218"/>
      <c r="G68" s="218"/>
      <c r="H68" s="218"/>
      <c r="I68" s="218"/>
    </row>
    <row r="69" spans="1:9" ht="20.25">
      <c r="A69" s="209" t="s">
        <v>88</v>
      </c>
      <c r="B69" s="209"/>
      <c r="C69" s="209"/>
      <c r="D69" s="209"/>
      <c r="E69" s="209"/>
      <c r="F69" s="209"/>
      <c r="G69" s="209"/>
      <c r="H69" s="209"/>
      <c r="I69" s="209"/>
    </row>
    <row r="70" spans="1:9">
      <c r="A70" s="133"/>
      <c r="B70" s="133"/>
      <c r="C70" s="133"/>
      <c r="D70" s="133"/>
      <c r="E70" s="133"/>
      <c r="F70" s="133"/>
      <c r="G70" s="133"/>
      <c r="H70" s="133"/>
      <c r="I70" s="133"/>
    </row>
    <row r="71" spans="1:9">
      <c r="A71" s="133"/>
      <c r="B71" s="208" t="s">
        <v>81</v>
      </c>
      <c r="C71" s="212" t="str">
        <f>'Boys Brack'!R39</f>
        <v>Davis Keena</v>
      </c>
      <c r="D71" s="213"/>
      <c r="E71" s="214"/>
      <c r="F71" s="207" t="s">
        <v>80</v>
      </c>
      <c r="G71" s="134"/>
      <c r="H71" s="135"/>
      <c r="I71" s="133"/>
    </row>
    <row r="72" spans="1:9">
      <c r="A72" s="133"/>
      <c r="B72" s="208"/>
      <c r="C72" s="215"/>
      <c r="D72" s="216"/>
      <c r="E72" s="217"/>
      <c r="F72" s="207"/>
      <c r="G72" s="136"/>
      <c r="H72" s="137"/>
      <c r="I72" s="133"/>
    </row>
    <row r="73" spans="1:9">
      <c r="A73" s="133"/>
      <c r="B73" s="133"/>
      <c r="C73" s="133"/>
      <c r="D73" s="133"/>
      <c r="E73" s="133"/>
      <c r="F73" s="133"/>
      <c r="G73" s="133"/>
      <c r="H73" s="133"/>
      <c r="I73" s="133"/>
    </row>
    <row r="74" spans="1:9">
      <c r="A74" s="133"/>
      <c r="B74" s="133"/>
      <c r="C74" s="133"/>
      <c r="D74" s="211" t="str">
        <f>'Boys Brack'!R50</f>
        <v>Lane 17-18</v>
      </c>
      <c r="E74" s="211"/>
      <c r="F74" s="211"/>
      <c r="G74" s="133"/>
      <c r="H74" s="133"/>
      <c r="I74" s="133"/>
    </row>
    <row r="75" spans="1:9">
      <c r="A75" s="133"/>
      <c r="B75" s="133"/>
      <c r="C75" s="133"/>
      <c r="D75" s="133"/>
      <c r="E75" s="133"/>
      <c r="F75" s="133"/>
      <c r="G75" s="133"/>
      <c r="H75" s="133"/>
      <c r="I75" s="133"/>
    </row>
    <row r="76" spans="1:9">
      <c r="A76" s="133"/>
      <c r="B76" s="133"/>
      <c r="C76" s="133"/>
      <c r="D76" s="133"/>
      <c r="E76" s="114" t="s">
        <v>82</v>
      </c>
      <c r="F76" s="133"/>
      <c r="G76" s="133"/>
      <c r="H76" s="133"/>
      <c r="I76" s="133"/>
    </row>
    <row r="77" spans="1:9">
      <c r="A77" s="133"/>
      <c r="B77" s="133"/>
      <c r="C77" s="133"/>
      <c r="D77" s="133"/>
      <c r="E77" s="133"/>
      <c r="F77" s="133"/>
      <c r="G77" s="133"/>
      <c r="H77" s="133"/>
      <c r="I77" s="133"/>
    </row>
    <row r="78" spans="1:9">
      <c r="A78" s="133"/>
      <c r="B78" s="133"/>
      <c r="C78" s="133"/>
      <c r="D78" s="133"/>
      <c r="E78" s="133"/>
      <c r="F78" s="133"/>
      <c r="G78" s="133"/>
      <c r="H78" s="133"/>
      <c r="I78" s="133"/>
    </row>
    <row r="79" spans="1:9" ht="12.75" customHeight="1">
      <c r="A79" s="133"/>
      <c r="B79" s="208" t="s">
        <v>81</v>
      </c>
      <c r="C79" s="212" t="str">
        <f>'Boys Brack'!P47</f>
        <v>Joseph Seefried</v>
      </c>
      <c r="D79" s="213"/>
      <c r="E79" s="214"/>
      <c r="F79" s="207" t="s">
        <v>80</v>
      </c>
      <c r="G79" s="134"/>
      <c r="H79" s="135"/>
      <c r="I79" s="133"/>
    </row>
    <row r="80" spans="1:9" ht="12.75" customHeight="1">
      <c r="A80" s="133"/>
      <c r="B80" s="208"/>
      <c r="C80" s="215"/>
      <c r="D80" s="216"/>
      <c r="E80" s="217"/>
      <c r="F80" s="207"/>
      <c r="G80" s="136"/>
      <c r="H80" s="137"/>
      <c r="I80" s="133"/>
    </row>
    <row r="81" spans="1:9">
      <c r="A81" s="133"/>
      <c r="B81" s="133"/>
      <c r="C81" s="133"/>
      <c r="D81" s="133"/>
      <c r="E81" s="133"/>
      <c r="F81" s="133"/>
      <c r="G81" s="133"/>
      <c r="H81" s="133"/>
      <c r="I81" s="133"/>
    </row>
    <row r="82" spans="1:9">
      <c r="A82" s="133"/>
      <c r="B82" s="133"/>
      <c r="C82" s="133"/>
      <c r="D82" s="139"/>
      <c r="E82" s="140"/>
      <c r="F82" s="140"/>
      <c r="G82" s="133"/>
      <c r="H82" s="133"/>
      <c r="I82" s="133"/>
    </row>
    <row r="83" spans="1:9">
      <c r="A83" s="141"/>
      <c r="B83" s="141"/>
      <c r="C83" s="141"/>
      <c r="D83" s="141"/>
      <c r="E83" s="141"/>
      <c r="F83" s="141"/>
      <c r="G83" s="141"/>
      <c r="H83" s="141"/>
      <c r="I83" s="141"/>
    </row>
    <row r="84" spans="1:9">
      <c r="A84" s="133"/>
      <c r="B84" s="133"/>
      <c r="C84" s="133"/>
      <c r="D84" s="133"/>
      <c r="E84" s="133"/>
      <c r="F84" s="133"/>
      <c r="G84" s="133"/>
      <c r="H84" s="133"/>
      <c r="I84" s="133"/>
    </row>
    <row r="85" spans="1:9" ht="15.75">
      <c r="A85" s="133"/>
      <c r="B85" s="132"/>
      <c r="C85" s="132"/>
      <c r="D85" s="132"/>
      <c r="E85" s="132"/>
      <c r="F85" s="132"/>
      <c r="G85" s="132"/>
      <c r="H85" s="132"/>
      <c r="I85" s="133"/>
    </row>
    <row r="86" spans="1:9" ht="18">
      <c r="A86" s="206" t="s">
        <v>79</v>
      </c>
      <c r="B86" s="206"/>
      <c r="C86" s="206"/>
      <c r="D86" s="206"/>
      <c r="E86" s="206"/>
      <c r="F86" s="138" t="str">
        <f>'Boys Brack'!P34</f>
        <v>Lane 19-20</v>
      </c>
      <c r="G86" s="138"/>
      <c r="H86" s="138"/>
      <c r="I86" s="138"/>
    </row>
    <row r="87" spans="1:9" ht="15.75">
      <c r="A87" s="133"/>
      <c r="B87" s="132"/>
      <c r="C87" s="132"/>
      <c r="D87" s="132"/>
      <c r="E87" s="132"/>
      <c r="F87" s="132"/>
      <c r="G87" s="132"/>
      <c r="H87" s="132"/>
      <c r="I87" s="133"/>
    </row>
    <row r="88" spans="1:9" ht="18">
      <c r="A88" s="210" t="s">
        <v>84</v>
      </c>
      <c r="B88" s="210"/>
      <c r="C88" s="210"/>
      <c r="D88" s="210"/>
      <c r="E88" s="210"/>
      <c r="F88" s="210"/>
      <c r="G88" s="210"/>
      <c r="H88" s="210"/>
      <c r="I88" s="210"/>
    </row>
  </sheetData>
  <mergeCells count="44">
    <mergeCell ref="A1:I2"/>
    <mergeCell ref="A3:I3"/>
    <mergeCell ref="B5:B6"/>
    <mergeCell ref="F5:F6"/>
    <mergeCell ref="D8:F8"/>
    <mergeCell ref="C5:E6"/>
    <mergeCell ref="A42:E42"/>
    <mergeCell ref="B13:B14"/>
    <mergeCell ref="F13:F14"/>
    <mergeCell ref="A20:E20"/>
    <mergeCell ref="A22:I22"/>
    <mergeCell ref="A23:I24"/>
    <mergeCell ref="A25:I25"/>
    <mergeCell ref="C27:E28"/>
    <mergeCell ref="C35:E36"/>
    <mergeCell ref="C13:E14"/>
    <mergeCell ref="B27:B28"/>
    <mergeCell ref="F27:F28"/>
    <mergeCell ref="D30:F30"/>
    <mergeCell ref="B35:B36"/>
    <mergeCell ref="F35:F36"/>
    <mergeCell ref="A69:I69"/>
    <mergeCell ref="A44:I44"/>
    <mergeCell ref="A45:I46"/>
    <mergeCell ref="A47:I47"/>
    <mergeCell ref="B49:B50"/>
    <mergeCell ref="F49:F50"/>
    <mergeCell ref="D52:F52"/>
    <mergeCell ref="C49:E50"/>
    <mergeCell ref="C57:E58"/>
    <mergeCell ref="B57:B58"/>
    <mergeCell ref="F57:F58"/>
    <mergeCell ref="A64:E64"/>
    <mergeCell ref="A66:I66"/>
    <mergeCell ref="A67:I68"/>
    <mergeCell ref="A88:I88"/>
    <mergeCell ref="B71:B72"/>
    <mergeCell ref="F71:F72"/>
    <mergeCell ref="D74:F74"/>
    <mergeCell ref="B79:B80"/>
    <mergeCell ref="F79:F80"/>
    <mergeCell ref="A86:E86"/>
    <mergeCell ref="C71:E72"/>
    <mergeCell ref="C79:E80"/>
  </mergeCells>
  <printOptions horizontalCentered="1" verticalCentered="1"/>
  <pageMargins left="0.75" right="0.75" top="1" bottom="1" header="0.5" footer="0.5"/>
  <pageSetup orientation="landscape" horizontalDpi="4294967295" verticalDpi="1200" r:id="rId1"/>
  <headerFooter alignWithMargins="0">
    <oddFooter>&amp;R&amp;A &amp;P</oddFooter>
  </headerFooter>
  <rowBreaks count="3" manualBreakCount="3">
    <brk id="22" max="16383" man="1"/>
    <brk id="44" max="16383" man="1"/>
    <brk id="6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66"/>
  </sheetPr>
  <dimension ref="A1:I88"/>
  <sheetViews>
    <sheetView topLeftCell="A58" zoomScaleNormal="100" workbookViewId="0">
      <selection activeCell="C81" sqref="C81"/>
    </sheetView>
  </sheetViews>
  <sheetFormatPr defaultRowHeight="12.75"/>
  <cols>
    <col min="1" max="16384" width="9.140625" style="98"/>
  </cols>
  <sheetData>
    <row r="1" spans="1:9" ht="12.75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</row>
    <row r="2" spans="1:9" ht="12.75" customHeight="1">
      <c r="A2" s="218"/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09" t="s">
        <v>89</v>
      </c>
      <c r="B3" s="209"/>
      <c r="C3" s="209"/>
      <c r="D3" s="209"/>
      <c r="E3" s="209"/>
      <c r="F3" s="209"/>
      <c r="G3" s="209"/>
      <c r="H3" s="209"/>
      <c r="I3" s="209"/>
    </row>
    <row r="4" spans="1:9">
      <c r="A4" s="133"/>
      <c r="B4" s="133"/>
      <c r="C4" s="133"/>
      <c r="D4" s="133"/>
      <c r="E4" s="133"/>
      <c r="F4" s="133"/>
      <c r="G4" s="133"/>
      <c r="H4" s="133"/>
      <c r="I4" s="133"/>
    </row>
    <row r="5" spans="1:9">
      <c r="A5" s="133"/>
      <c r="B5" s="208" t="s">
        <v>81</v>
      </c>
      <c r="C5" s="212" t="str">
        <f>'Girls Brack'!F7</f>
        <v>Beth Cooley</v>
      </c>
      <c r="D5" s="213"/>
      <c r="E5" s="214"/>
      <c r="F5" s="207" t="s">
        <v>80</v>
      </c>
      <c r="G5" s="134"/>
      <c r="H5" s="135"/>
      <c r="I5" s="133"/>
    </row>
    <row r="6" spans="1:9">
      <c r="A6" s="133"/>
      <c r="B6" s="208"/>
      <c r="C6" s="215"/>
      <c r="D6" s="216"/>
      <c r="E6" s="217"/>
      <c r="F6" s="207"/>
      <c r="G6" s="136"/>
      <c r="H6" s="137"/>
      <c r="I6" s="133"/>
    </row>
    <row r="7" spans="1:9">
      <c r="A7" s="133"/>
      <c r="B7" s="133"/>
      <c r="C7" s="133"/>
      <c r="D7" s="133"/>
      <c r="E7" s="133"/>
      <c r="F7" s="133"/>
      <c r="G7" s="133"/>
      <c r="H7" s="133"/>
      <c r="I7" s="133"/>
    </row>
    <row r="8" spans="1:9">
      <c r="A8" s="133"/>
      <c r="B8" s="133"/>
      <c r="C8" s="133"/>
      <c r="D8" s="211" t="str">
        <f>'Girls Brack'!F18</f>
        <v>Lane 39-40</v>
      </c>
      <c r="E8" s="211"/>
      <c r="F8" s="211"/>
      <c r="G8" s="133"/>
      <c r="H8" s="133"/>
      <c r="I8" s="133"/>
    </row>
    <row r="9" spans="1:9">
      <c r="A9" s="133"/>
      <c r="B9" s="133"/>
      <c r="C9" s="133"/>
      <c r="D9" s="133"/>
      <c r="E9" s="133"/>
      <c r="F9" s="133"/>
      <c r="G9" s="133"/>
      <c r="H9" s="133"/>
      <c r="I9" s="133"/>
    </row>
    <row r="10" spans="1:9">
      <c r="A10" s="133"/>
      <c r="B10" s="133"/>
      <c r="C10" s="133"/>
      <c r="D10" s="133"/>
      <c r="E10" s="114" t="s">
        <v>82</v>
      </c>
      <c r="F10" s="133"/>
      <c r="G10" s="133"/>
      <c r="H10" s="133"/>
      <c r="I10" s="133"/>
    </row>
    <row r="11" spans="1:9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9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>
      <c r="A13" s="133"/>
      <c r="B13" s="208" t="s">
        <v>81</v>
      </c>
      <c r="C13" s="212" t="str">
        <f>'Girls Brack'!F23</f>
        <v>Sierra Stade</v>
      </c>
      <c r="D13" s="213"/>
      <c r="E13" s="214"/>
      <c r="F13" s="207" t="s">
        <v>80</v>
      </c>
      <c r="G13" s="134"/>
      <c r="H13" s="135"/>
      <c r="I13" s="133"/>
    </row>
    <row r="14" spans="1:9">
      <c r="A14" s="133"/>
      <c r="B14" s="208"/>
      <c r="C14" s="215"/>
      <c r="D14" s="216"/>
      <c r="E14" s="217"/>
      <c r="F14" s="207"/>
      <c r="G14" s="136"/>
      <c r="H14" s="137"/>
      <c r="I14" s="133"/>
    </row>
    <row r="15" spans="1:9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>
      <c r="A16" s="133"/>
      <c r="B16" s="133"/>
      <c r="C16" s="133"/>
      <c r="D16" s="139"/>
      <c r="E16" s="140"/>
      <c r="F16" s="140"/>
      <c r="G16" s="133"/>
      <c r="H16" s="133"/>
      <c r="I16" s="133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 ht="15.75">
      <c r="A19" s="133"/>
      <c r="B19" s="132"/>
      <c r="C19" s="132"/>
      <c r="D19" s="132"/>
      <c r="E19" s="132"/>
      <c r="F19" s="132"/>
      <c r="G19" s="132"/>
      <c r="H19" s="132"/>
      <c r="I19" s="133"/>
    </row>
    <row r="20" spans="1:9" ht="18">
      <c r="A20" s="206" t="s">
        <v>79</v>
      </c>
      <c r="B20" s="206"/>
      <c r="C20" s="206"/>
      <c r="D20" s="206"/>
      <c r="E20" s="206"/>
      <c r="F20" s="138" t="str">
        <f>'Girls Brack'!H34</f>
        <v>Lane 37-38</v>
      </c>
      <c r="G20" s="138"/>
      <c r="H20" s="138"/>
      <c r="I20" s="138"/>
    </row>
    <row r="21" spans="1:9" ht="15.75">
      <c r="A21" s="133"/>
      <c r="B21" s="132"/>
      <c r="C21" s="132"/>
      <c r="D21" s="132"/>
      <c r="E21" s="132"/>
      <c r="F21" s="132"/>
      <c r="G21" s="132"/>
      <c r="H21" s="132"/>
      <c r="I21" s="133"/>
    </row>
    <row r="22" spans="1:9" ht="18">
      <c r="A22" s="210" t="s">
        <v>84</v>
      </c>
      <c r="B22" s="210"/>
      <c r="C22" s="210"/>
      <c r="D22" s="210"/>
      <c r="E22" s="210"/>
      <c r="F22" s="210"/>
      <c r="G22" s="210"/>
      <c r="H22" s="210"/>
      <c r="I22" s="210"/>
    </row>
    <row r="23" spans="1:9" ht="12.75" customHeight="1">
      <c r="A23" s="218" t="s">
        <v>37</v>
      </c>
      <c r="B23" s="218"/>
      <c r="C23" s="218"/>
      <c r="D23" s="218"/>
      <c r="E23" s="218"/>
      <c r="F23" s="218"/>
      <c r="G23" s="218"/>
      <c r="H23" s="218"/>
      <c r="I23" s="218"/>
    </row>
    <row r="24" spans="1:9" ht="12.75" customHeight="1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ht="20.25">
      <c r="A25" s="209" t="s">
        <v>89</v>
      </c>
      <c r="B25" s="209"/>
      <c r="C25" s="209"/>
      <c r="D25" s="209"/>
      <c r="E25" s="209"/>
      <c r="F25" s="209"/>
      <c r="G25" s="209"/>
      <c r="H25" s="209"/>
      <c r="I25" s="209"/>
    </row>
    <row r="26" spans="1:9">
      <c r="A26" s="133"/>
      <c r="B26" s="133"/>
      <c r="C26" s="133"/>
      <c r="D26" s="133"/>
      <c r="E26" s="133"/>
      <c r="F26" s="133"/>
      <c r="G26" s="133"/>
      <c r="H26" s="133"/>
      <c r="I26" s="133"/>
    </row>
    <row r="27" spans="1:9">
      <c r="A27" s="133"/>
      <c r="B27" s="208" t="s">
        <v>81</v>
      </c>
      <c r="C27" s="212" t="str">
        <f>'Girls Brack'!F39</f>
        <v>Heather Bruci</v>
      </c>
      <c r="D27" s="213"/>
      <c r="E27" s="214"/>
      <c r="F27" s="207" t="s">
        <v>80</v>
      </c>
      <c r="G27" s="134"/>
      <c r="H27" s="135"/>
      <c r="I27" s="133"/>
    </row>
    <row r="28" spans="1:9">
      <c r="A28" s="133"/>
      <c r="B28" s="208"/>
      <c r="C28" s="215"/>
      <c r="D28" s="216"/>
      <c r="E28" s="217"/>
      <c r="F28" s="207"/>
      <c r="G28" s="136"/>
      <c r="H28" s="137"/>
      <c r="I28" s="133"/>
    </row>
    <row r="29" spans="1:9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>
      <c r="A30" s="133"/>
      <c r="B30" s="133"/>
      <c r="C30" s="133"/>
      <c r="D30" s="211" t="str">
        <f>'Girls Brack'!F50</f>
        <v>Lane 35-36</v>
      </c>
      <c r="E30" s="211"/>
      <c r="F30" s="211"/>
      <c r="G30" s="133"/>
      <c r="H30" s="133"/>
      <c r="I30" s="133"/>
    </row>
    <row r="31" spans="1:9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>
      <c r="A32" s="133"/>
      <c r="B32" s="133"/>
      <c r="C32" s="133"/>
      <c r="D32" s="133"/>
      <c r="E32" s="114" t="s">
        <v>82</v>
      </c>
      <c r="F32" s="133"/>
      <c r="G32" s="133"/>
      <c r="H32" s="133"/>
      <c r="I32" s="133"/>
    </row>
    <row r="33" spans="1:9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2.75" customHeight="1">
      <c r="A35" s="133"/>
      <c r="B35" s="208" t="s">
        <v>81</v>
      </c>
      <c r="C35" s="212" t="str">
        <f>'Girls Brack'!F55</f>
        <v>Samantha Gainor</v>
      </c>
      <c r="D35" s="213"/>
      <c r="E35" s="214"/>
      <c r="F35" s="207" t="s">
        <v>80</v>
      </c>
      <c r="G35" s="134"/>
      <c r="H35" s="135"/>
      <c r="I35" s="133"/>
    </row>
    <row r="36" spans="1:9" ht="12.75" customHeight="1">
      <c r="A36" s="133"/>
      <c r="B36" s="208"/>
      <c r="C36" s="215"/>
      <c r="D36" s="216"/>
      <c r="E36" s="217"/>
      <c r="F36" s="207"/>
      <c r="G36" s="136"/>
      <c r="H36" s="137"/>
      <c r="I36" s="133"/>
    </row>
    <row r="37" spans="1:9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>
      <c r="A38" s="133"/>
      <c r="B38" s="133"/>
      <c r="C38" s="133"/>
      <c r="D38" s="139"/>
      <c r="E38" s="140"/>
      <c r="F38" s="140"/>
      <c r="G38" s="133"/>
      <c r="H38" s="133"/>
      <c r="I38" s="133"/>
    </row>
    <row r="39" spans="1:9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 ht="15.75">
      <c r="A41" s="133"/>
      <c r="B41" s="132"/>
      <c r="C41" s="132"/>
      <c r="D41" s="132"/>
      <c r="E41" s="132"/>
      <c r="F41" s="132"/>
      <c r="G41" s="132"/>
      <c r="H41" s="132"/>
      <c r="I41" s="133"/>
    </row>
    <row r="42" spans="1:9" ht="18">
      <c r="A42" s="206" t="s">
        <v>79</v>
      </c>
      <c r="B42" s="206"/>
      <c r="C42" s="206"/>
      <c r="D42" s="206"/>
      <c r="E42" s="206"/>
      <c r="F42" s="138" t="str">
        <f>'Girls Brack'!H34</f>
        <v>Lane 37-38</v>
      </c>
      <c r="G42" s="138"/>
      <c r="H42" s="138"/>
      <c r="I42" s="138"/>
    </row>
    <row r="43" spans="1:9" ht="15.75">
      <c r="A43" s="133"/>
      <c r="B43" s="132"/>
      <c r="C43" s="132"/>
      <c r="D43" s="132"/>
      <c r="E43" s="132"/>
      <c r="F43" s="132"/>
      <c r="G43" s="132"/>
      <c r="H43" s="132"/>
      <c r="I43" s="133"/>
    </row>
    <row r="44" spans="1:9" ht="18">
      <c r="A44" s="210" t="s">
        <v>84</v>
      </c>
      <c r="B44" s="210"/>
      <c r="C44" s="210"/>
      <c r="D44" s="210"/>
      <c r="E44" s="210"/>
      <c r="F44" s="210"/>
      <c r="G44" s="210"/>
      <c r="H44" s="210"/>
      <c r="I44" s="210"/>
    </row>
    <row r="45" spans="1:9" ht="12.75" customHeight="1">
      <c r="A45" s="218" t="s">
        <v>37</v>
      </c>
      <c r="B45" s="218"/>
      <c r="C45" s="218"/>
      <c r="D45" s="218"/>
      <c r="E45" s="218"/>
      <c r="F45" s="218"/>
      <c r="G45" s="218"/>
      <c r="H45" s="218"/>
      <c r="I45" s="218"/>
    </row>
    <row r="46" spans="1:9" ht="12.75" customHeight="1">
      <c r="A46" s="218"/>
      <c r="B46" s="218"/>
      <c r="C46" s="218"/>
      <c r="D46" s="218"/>
      <c r="E46" s="218"/>
      <c r="F46" s="218"/>
      <c r="G46" s="218"/>
      <c r="H46" s="218"/>
      <c r="I46" s="218"/>
    </row>
    <row r="47" spans="1:9" ht="20.25">
      <c r="A47" s="209" t="s">
        <v>89</v>
      </c>
      <c r="B47" s="209"/>
      <c r="C47" s="209"/>
      <c r="D47" s="209"/>
      <c r="E47" s="209"/>
      <c r="F47" s="209"/>
      <c r="G47" s="209"/>
      <c r="H47" s="209"/>
      <c r="I47" s="209"/>
    </row>
    <row r="48" spans="1:9">
      <c r="A48" s="133"/>
      <c r="B48" s="133"/>
      <c r="C48" s="133"/>
      <c r="D48" s="133"/>
      <c r="E48" s="133"/>
      <c r="F48" s="133"/>
      <c r="G48" s="133"/>
      <c r="H48" s="133"/>
      <c r="I48" s="133"/>
    </row>
    <row r="49" spans="1:9">
      <c r="A49" s="133"/>
      <c r="B49" s="208" t="s">
        <v>81</v>
      </c>
      <c r="C49" s="212" t="str">
        <f>'Girls Brack'!R7</f>
        <v>Carly Schiner</v>
      </c>
      <c r="D49" s="213"/>
      <c r="E49" s="214"/>
      <c r="F49" s="207" t="s">
        <v>80</v>
      </c>
      <c r="G49" s="134"/>
      <c r="H49" s="135"/>
      <c r="I49" s="133"/>
    </row>
    <row r="50" spans="1:9">
      <c r="A50" s="133"/>
      <c r="B50" s="208"/>
      <c r="C50" s="215"/>
      <c r="D50" s="216"/>
      <c r="E50" s="217"/>
      <c r="F50" s="207"/>
      <c r="G50" s="136"/>
      <c r="H50" s="137"/>
      <c r="I50" s="133"/>
    </row>
    <row r="51" spans="1:9">
      <c r="A51" s="133"/>
      <c r="B51" s="133"/>
      <c r="C51" s="133"/>
      <c r="D51" s="133"/>
      <c r="E51" s="133"/>
      <c r="F51" s="133"/>
      <c r="G51" s="133"/>
      <c r="H51" s="133"/>
      <c r="I51" s="133"/>
    </row>
    <row r="52" spans="1:9">
      <c r="A52" s="133"/>
      <c r="B52" s="133"/>
      <c r="C52" s="133"/>
      <c r="D52" s="211" t="str">
        <f>'Girls Brack'!R18</f>
        <v>Lane 51-52</v>
      </c>
      <c r="E52" s="211"/>
      <c r="F52" s="211"/>
      <c r="G52" s="133"/>
      <c r="H52" s="133"/>
      <c r="I52" s="133"/>
    </row>
    <row r="53" spans="1:9">
      <c r="A53" s="133"/>
      <c r="B53" s="133"/>
      <c r="C53" s="133"/>
      <c r="D53" s="133"/>
      <c r="E53" s="133"/>
      <c r="F53" s="133"/>
      <c r="G53" s="133"/>
      <c r="H53" s="133"/>
      <c r="I53" s="133"/>
    </row>
    <row r="54" spans="1:9">
      <c r="A54" s="133"/>
      <c r="B54" s="133"/>
      <c r="C54" s="133"/>
      <c r="D54" s="133"/>
      <c r="E54" s="114" t="s">
        <v>82</v>
      </c>
      <c r="F54" s="133"/>
      <c r="G54" s="133"/>
      <c r="H54" s="133"/>
      <c r="I54" s="133"/>
    </row>
    <row r="55" spans="1:9">
      <c r="A55" s="133"/>
      <c r="B55" s="133"/>
      <c r="C55" s="133"/>
      <c r="D55" s="133"/>
      <c r="E55" s="133"/>
      <c r="F55" s="133"/>
      <c r="G55" s="133"/>
      <c r="H55" s="133"/>
      <c r="I55" s="133"/>
    </row>
    <row r="56" spans="1:9">
      <c r="A56" s="133"/>
      <c r="B56" s="133"/>
      <c r="C56" s="133"/>
      <c r="D56" s="133"/>
      <c r="E56" s="133"/>
      <c r="F56" s="133"/>
      <c r="G56" s="133"/>
      <c r="H56" s="133"/>
      <c r="I56" s="133"/>
    </row>
    <row r="57" spans="1:9" ht="12.75" customHeight="1">
      <c r="A57" s="133"/>
      <c r="B57" s="208" t="s">
        <v>81</v>
      </c>
      <c r="C57" s="212" t="str">
        <f>'Girls Brack'!R23</f>
        <v>Catherine Pardington</v>
      </c>
      <c r="D57" s="213"/>
      <c r="E57" s="214"/>
      <c r="F57" s="207" t="s">
        <v>80</v>
      </c>
      <c r="G57" s="134"/>
      <c r="H57" s="135"/>
      <c r="I57" s="133"/>
    </row>
    <row r="58" spans="1:9" ht="12.75" customHeight="1">
      <c r="A58" s="133"/>
      <c r="B58" s="208"/>
      <c r="C58" s="215"/>
      <c r="D58" s="216"/>
      <c r="E58" s="217"/>
      <c r="F58" s="207"/>
      <c r="G58" s="136"/>
      <c r="H58" s="137"/>
      <c r="I58" s="133"/>
    </row>
    <row r="59" spans="1:9">
      <c r="A59" s="133"/>
      <c r="B59" s="133"/>
      <c r="C59" s="133"/>
      <c r="D59" s="133"/>
      <c r="E59" s="133"/>
      <c r="F59" s="133"/>
      <c r="G59" s="133"/>
      <c r="H59" s="133"/>
      <c r="I59" s="133"/>
    </row>
    <row r="60" spans="1:9">
      <c r="A60" s="133"/>
      <c r="B60" s="133"/>
      <c r="C60" s="133"/>
      <c r="D60" s="139"/>
      <c r="E60" s="140"/>
      <c r="F60" s="140"/>
      <c r="G60" s="133"/>
      <c r="H60" s="133"/>
      <c r="I60" s="133"/>
    </row>
    <row r="61" spans="1:9">
      <c r="A61" s="141"/>
      <c r="B61" s="141"/>
      <c r="C61" s="141"/>
      <c r="D61" s="141"/>
      <c r="E61" s="141"/>
      <c r="F61" s="141"/>
      <c r="G61" s="141"/>
      <c r="H61" s="141"/>
      <c r="I61" s="141"/>
    </row>
    <row r="62" spans="1:9">
      <c r="A62" s="133"/>
      <c r="B62" s="133"/>
      <c r="C62" s="133"/>
      <c r="D62" s="133"/>
      <c r="E62" s="133"/>
      <c r="F62" s="133"/>
      <c r="G62" s="133"/>
      <c r="H62" s="133"/>
      <c r="I62" s="133"/>
    </row>
    <row r="63" spans="1:9" ht="15.75">
      <c r="A63" s="133"/>
      <c r="B63" s="132"/>
      <c r="C63" s="132"/>
      <c r="D63" s="132"/>
      <c r="E63" s="132"/>
      <c r="F63" s="132"/>
      <c r="G63" s="132"/>
      <c r="H63" s="132"/>
      <c r="I63" s="133"/>
    </row>
    <row r="64" spans="1:9" ht="18">
      <c r="A64" s="206" t="s">
        <v>79</v>
      </c>
      <c r="B64" s="206"/>
      <c r="C64" s="206"/>
      <c r="D64" s="206"/>
      <c r="E64" s="206"/>
      <c r="F64" s="138" t="str">
        <f>'Girls Brack'!P34</f>
        <v>Lane 49-50</v>
      </c>
      <c r="G64" s="138"/>
      <c r="H64" s="138"/>
      <c r="I64" s="138"/>
    </row>
    <row r="65" spans="1:9" ht="15.75">
      <c r="A65" s="133"/>
      <c r="B65" s="132"/>
      <c r="C65" s="132"/>
      <c r="D65" s="132"/>
      <c r="E65" s="132"/>
      <c r="F65" s="132"/>
      <c r="G65" s="132"/>
      <c r="H65" s="132"/>
      <c r="I65" s="133"/>
    </row>
    <row r="66" spans="1:9" ht="18">
      <c r="A66" s="210" t="s">
        <v>84</v>
      </c>
      <c r="B66" s="210"/>
      <c r="C66" s="210"/>
      <c r="D66" s="210"/>
      <c r="E66" s="210"/>
      <c r="F66" s="210"/>
      <c r="G66" s="210"/>
      <c r="H66" s="210"/>
      <c r="I66" s="210"/>
    </row>
    <row r="67" spans="1:9" ht="12.75" customHeight="1">
      <c r="A67" s="218" t="s">
        <v>37</v>
      </c>
      <c r="B67" s="218"/>
      <c r="C67" s="218"/>
      <c r="D67" s="218"/>
      <c r="E67" s="218"/>
      <c r="F67" s="218"/>
      <c r="G67" s="218"/>
      <c r="H67" s="218"/>
      <c r="I67" s="218"/>
    </row>
    <row r="68" spans="1:9" ht="12.75" customHeight="1">
      <c r="A68" s="218"/>
      <c r="B68" s="218"/>
      <c r="C68" s="218"/>
      <c r="D68" s="218"/>
      <c r="E68" s="218"/>
      <c r="F68" s="218"/>
      <c r="G68" s="218"/>
      <c r="H68" s="218"/>
      <c r="I68" s="218"/>
    </row>
    <row r="69" spans="1:9" ht="20.25">
      <c r="A69" s="209" t="s">
        <v>89</v>
      </c>
      <c r="B69" s="209"/>
      <c r="C69" s="209"/>
      <c r="D69" s="209"/>
      <c r="E69" s="209"/>
      <c r="F69" s="209"/>
      <c r="G69" s="209"/>
      <c r="H69" s="209"/>
      <c r="I69" s="209"/>
    </row>
    <row r="70" spans="1:9">
      <c r="A70" s="133"/>
      <c r="B70" s="133"/>
      <c r="C70" s="133"/>
      <c r="D70" s="133"/>
      <c r="E70" s="133"/>
      <c r="F70" s="133"/>
      <c r="G70" s="133"/>
      <c r="H70" s="133"/>
      <c r="I70" s="133"/>
    </row>
    <row r="71" spans="1:9">
      <c r="A71" s="133"/>
      <c r="B71" s="208" t="s">
        <v>81</v>
      </c>
      <c r="C71" s="212" t="str">
        <f>'Girls Brack'!R39</f>
        <v>Payton Dickson</v>
      </c>
      <c r="D71" s="213"/>
      <c r="E71" s="214"/>
      <c r="F71" s="207" t="s">
        <v>80</v>
      </c>
      <c r="G71" s="134"/>
      <c r="H71" s="135"/>
      <c r="I71" s="133"/>
    </row>
    <row r="72" spans="1:9">
      <c r="A72" s="133"/>
      <c r="B72" s="208"/>
      <c r="C72" s="215"/>
      <c r="D72" s="216"/>
      <c r="E72" s="217"/>
      <c r="F72" s="207"/>
      <c r="G72" s="136"/>
      <c r="H72" s="137"/>
      <c r="I72" s="133"/>
    </row>
    <row r="73" spans="1:9">
      <c r="A73" s="133"/>
      <c r="B73" s="133"/>
      <c r="C73" s="133"/>
      <c r="D73" s="133"/>
      <c r="E73" s="133"/>
      <c r="F73" s="133"/>
      <c r="G73" s="133"/>
      <c r="H73" s="133"/>
      <c r="I73" s="133"/>
    </row>
    <row r="74" spans="1:9">
      <c r="A74" s="133"/>
      <c r="B74" s="133"/>
      <c r="C74" s="133"/>
      <c r="D74" s="211" t="str">
        <f>'Girls Brack'!R50</f>
        <v>Lane 47-48</v>
      </c>
      <c r="E74" s="211"/>
      <c r="F74" s="211"/>
      <c r="G74" s="133"/>
      <c r="H74" s="133"/>
      <c r="I74" s="133"/>
    </row>
    <row r="75" spans="1:9">
      <c r="A75" s="133"/>
      <c r="B75" s="133"/>
      <c r="C75" s="133"/>
      <c r="D75" s="133"/>
      <c r="E75" s="133"/>
      <c r="F75" s="133"/>
      <c r="G75" s="133"/>
      <c r="H75" s="133"/>
      <c r="I75" s="133"/>
    </row>
    <row r="76" spans="1:9">
      <c r="A76" s="133"/>
      <c r="B76" s="133"/>
      <c r="C76" s="133"/>
      <c r="D76" s="133"/>
      <c r="E76" s="114" t="s">
        <v>82</v>
      </c>
      <c r="F76" s="133"/>
      <c r="G76" s="133"/>
      <c r="H76" s="133"/>
      <c r="I76" s="133"/>
    </row>
    <row r="77" spans="1:9">
      <c r="A77" s="133"/>
      <c r="B77" s="133"/>
      <c r="C77" s="133"/>
      <c r="D77" s="133"/>
      <c r="E77" s="133"/>
      <c r="F77" s="133"/>
      <c r="G77" s="133"/>
      <c r="H77" s="133"/>
      <c r="I77" s="133"/>
    </row>
    <row r="78" spans="1:9">
      <c r="A78" s="133"/>
      <c r="B78" s="133"/>
      <c r="C78" s="133"/>
      <c r="D78" s="133"/>
      <c r="E78" s="133"/>
      <c r="F78" s="133"/>
      <c r="G78" s="133"/>
      <c r="H78" s="133"/>
      <c r="I78" s="133"/>
    </row>
    <row r="79" spans="1:9" ht="12.75" customHeight="1">
      <c r="A79" s="133"/>
      <c r="B79" s="208" t="s">
        <v>81</v>
      </c>
      <c r="C79" s="212" t="str">
        <f>'Girls Brack'!R55</f>
        <v>Madchen Breen</v>
      </c>
      <c r="D79" s="213"/>
      <c r="E79" s="214"/>
      <c r="F79" s="207" t="s">
        <v>80</v>
      </c>
      <c r="G79" s="134"/>
      <c r="H79" s="135"/>
      <c r="I79" s="133"/>
    </row>
    <row r="80" spans="1:9" ht="12.75" customHeight="1">
      <c r="A80" s="133"/>
      <c r="B80" s="208"/>
      <c r="C80" s="215"/>
      <c r="D80" s="216"/>
      <c r="E80" s="217"/>
      <c r="F80" s="207"/>
      <c r="G80" s="136"/>
      <c r="H80" s="137"/>
      <c r="I80" s="133"/>
    </row>
    <row r="81" spans="1:9">
      <c r="A81" s="133"/>
      <c r="B81" s="133"/>
      <c r="C81" s="133"/>
      <c r="D81" s="133"/>
      <c r="E81" s="133"/>
      <c r="F81" s="133"/>
      <c r="G81" s="133"/>
      <c r="H81" s="133"/>
      <c r="I81" s="133"/>
    </row>
    <row r="82" spans="1:9">
      <c r="A82" s="133"/>
      <c r="B82" s="133"/>
      <c r="C82" s="133"/>
      <c r="D82" s="139"/>
      <c r="E82" s="140"/>
      <c r="F82" s="140"/>
      <c r="G82" s="133"/>
      <c r="H82" s="133"/>
      <c r="I82" s="133"/>
    </row>
    <row r="83" spans="1:9">
      <c r="A83" s="141"/>
      <c r="B83" s="141"/>
      <c r="C83" s="141"/>
      <c r="D83" s="141"/>
      <c r="E83" s="141"/>
      <c r="F83" s="141"/>
      <c r="G83" s="141"/>
      <c r="H83" s="141"/>
      <c r="I83" s="141"/>
    </row>
    <row r="84" spans="1:9">
      <c r="A84" s="133"/>
      <c r="B84" s="133"/>
      <c r="C84" s="133"/>
      <c r="D84" s="133"/>
      <c r="E84" s="133"/>
      <c r="F84" s="133"/>
      <c r="G84" s="133"/>
      <c r="H84" s="133"/>
      <c r="I84" s="133"/>
    </row>
    <row r="85" spans="1:9" ht="15.75">
      <c r="A85" s="133"/>
      <c r="B85" s="132"/>
      <c r="C85" s="132"/>
      <c r="D85" s="132"/>
      <c r="E85" s="132"/>
      <c r="F85" s="132"/>
      <c r="G85" s="132"/>
      <c r="H85" s="132"/>
      <c r="I85" s="133"/>
    </row>
    <row r="86" spans="1:9" ht="18">
      <c r="A86" s="206" t="s">
        <v>79</v>
      </c>
      <c r="B86" s="206"/>
      <c r="C86" s="206"/>
      <c r="D86" s="206"/>
      <c r="E86" s="206"/>
      <c r="F86" s="138" t="str">
        <f>'Girls Brack'!P34</f>
        <v>Lane 49-50</v>
      </c>
      <c r="G86" s="138"/>
      <c r="H86" s="138"/>
      <c r="I86" s="138"/>
    </row>
    <row r="87" spans="1:9" ht="15.75">
      <c r="A87" s="133"/>
      <c r="B87" s="132"/>
      <c r="C87" s="132"/>
      <c r="D87" s="132"/>
      <c r="E87" s="132"/>
      <c r="F87" s="132"/>
      <c r="G87" s="132"/>
      <c r="H87" s="132"/>
      <c r="I87" s="133"/>
    </row>
    <row r="88" spans="1:9" ht="18">
      <c r="A88" s="210" t="s">
        <v>84</v>
      </c>
      <c r="B88" s="210"/>
      <c r="C88" s="210"/>
      <c r="D88" s="210"/>
      <c r="E88" s="210"/>
      <c r="F88" s="210"/>
      <c r="G88" s="210"/>
      <c r="H88" s="210"/>
      <c r="I88" s="210"/>
    </row>
  </sheetData>
  <mergeCells count="44">
    <mergeCell ref="D8:F8"/>
    <mergeCell ref="A1:I2"/>
    <mergeCell ref="A3:I3"/>
    <mergeCell ref="B5:B6"/>
    <mergeCell ref="C5:E6"/>
    <mergeCell ref="F5:F6"/>
    <mergeCell ref="B35:B36"/>
    <mergeCell ref="C35:E36"/>
    <mergeCell ref="F35:F36"/>
    <mergeCell ref="B13:B14"/>
    <mergeCell ref="C13:E14"/>
    <mergeCell ref="F13:F14"/>
    <mergeCell ref="A20:E20"/>
    <mergeCell ref="A22:I22"/>
    <mergeCell ref="A23:I24"/>
    <mergeCell ref="A25:I25"/>
    <mergeCell ref="B27:B28"/>
    <mergeCell ref="C27:E28"/>
    <mergeCell ref="F27:F28"/>
    <mergeCell ref="D30:F30"/>
    <mergeCell ref="A42:E42"/>
    <mergeCell ref="A44:I44"/>
    <mergeCell ref="A45:I46"/>
    <mergeCell ref="A47:I47"/>
    <mergeCell ref="B49:B50"/>
    <mergeCell ref="C49:E50"/>
    <mergeCell ref="F49:F50"/>
    <mergeCell ref="D74:F74"/>
    <mergeCell ref="D52:F52"/>
    <mergeCell ref="B57:B58"/>
    <mergeCell ref="C57:E58"/>
    <mergeCell ref="F57:F58"/>
    <mergeCell ref="A64:E64"/>
    <mergeCell ref="A66:I66"/>
    <mergeCell ref="A67:I68"/>
    <mergeCell ref="A69:I69"/>
    <mergeCell ref="B71:B72"/>
    <mergeCell ref="C71:E72"/>
    <mergeCell ref="F71:F72"/>
    <mergeCell ref="B79:B80"/>
    <mergeCell ref="C79:E80"/>
    <mergeCell ref="F79:F80"/>
    <mergeCell ref="A86:E86"/>
    <mergeCell ref="A88:I88"/>
  </mergeCells>
  <printOptions horizontalCentered="1" verticalCentered="1"/>
  <pageMargins left="0.75" right="0.75" top="1" bottom="1" header="0.5" footer="0.5"/>
  <pageSetup orientation="landscape" horizontalDpi="4294967295" verticalDpi="1200" r:id="rId1"/>
  <headerFooter alignWithMargins="0">
    <oddFooter>&amp;R&amp;A &amp;P</oddFooter>
  </headerFooter>
  <rowBreaks count="3" manualBreakCount="3">
    <brk id="22" max="16383" man="1"/>
    <brk id="44" max="16383" man="1"/>
    <brk id="6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I44"/>
  <sheetViews>
    <sheetView zoomScaleNormal="100" workbookViewId="0">
      <selection sqref="A1:I22"/>
    </sheetView>
  </sheetViews>
  <sheetFormatPr defaultRowHeight="12.75"/>
  <cols>
    <col min="1" max="5" width="9.140625" style="98"/>
    <col min="6" max="6" width="10.85546875" style="98" bestFit="1" customWidth="1"/>
    <col min="7" max="16384" width="9.140625" style="98"/>
  </cols>
  <sheetData>
    <row r="1" spans="1:9" ht="12.75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</row>
    <row r="2" spans="1:9" ht="12.75" customHeight="1">
      <c r="A2" s="218"/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09" t="s">
        <v>90</v>
      </c>
      <c r="B3" s="209"/>
      <c r="C3" s="209"/>
      <c r="D3" s="209"/>
      <c r="E3" s="209"/>
      <c r="F3" s="209"/>
      <c r="G3" s="209"/>
      <c r="H3" s="209"/>
      <c r="I3" s="209"/>
    </row>
    <row r="4" spans="1:9">
      <c r="A4" s="133"/>
      <c r="B4" s="133"/>
      <c r="C4" s="133"/>
      <c r="D4" s="133"/>
      <c r="E4" s="133"/>
      <c r="F4" s="133"/>
      <c r="G4" s="133"/>
      <c r="H4" s="133"/>
      <c r="I4" s="133"/>
    </row>
    <row r="5" spans="1:9">
      <c r="A5" s="133"/>
      <c r="B5" s="208" t="s">
        <v>81</v>
      </c>
      <c r="C5" s="212" t="str">
        <f>'Boys Brack'!H15</f>
        <v>Dan Radcliff</v>
      </c>
      <c r="D5" s="213"/>
      <c r="E5" s="214"/>
      <c r="F5" s="207" t="s">
        <v>80</v>
      </c>
      <c r="G5" s="134"/>
      <c r="H5" s="135"/>
      <c r="I5" s="133"/>
    </row>
    <row r="6" spans="1:9">
      <c r="A6" s="133"/>
      <c r="B6" s="208"/>
      <c r="C6" s="215"/>
      <c r="D6" s="216"/>
      <c r="E6" s="217"/>
      <c r="F6" s="207"/>
      <c r="G6" s="136"/>
      <c r="H6" s="137"/>
      <c r="I6" s="133"/>
    </row>
    <row r="7" spans="1:9">
      <c r="A7" s="133"/>
      <c r="B7" s="133"/>
      <c r="C7" s="133"/>
      <c r="D7" s="133"/>
      <c r="E7" s="133"/>
      <c r="F7" s="133"/>
      <c r="G7" s="133"/>
      <c r="H7" s="133"/>
      <c r="I7" s="133"/>
    </row>
    <row r="8" spans="1:9">
      <c r="A8" s="133"/>
      <c r="B8" s="133"/>
      <c r="C8" s="133"/>
      <c r="D8" s="211" t="str">
        <f>'Boys Brack'!H34</f>
        <v>Lane 7-8</v>
      </c>
      <c r="E8" s="211"/>
      <c r="F8" s="211"/>
      <c r="G8" s="133"/>
      <c r="H8" s="133"/>
      <c r="I8" s="133"/>
    </row>
    <row r="9" spans="1:9">
      <c r="A9" s="133"/>
      <c r="B9" s="133"/>
      <c r="C9" s="133"/>
      <c r="D9" s="133"/>
      <c r="E9" s="133"/>
      <c r="F9" s="133"/>
      <c r="G9" s="133"/>
      <c r="H9" s="133"/>
      <c r="I9" s="133"/>
    </row>
    <row r="10" spans="1:9">
      <c r="A10" s="133"/>
      <c r="B10" s="133"/>
      <c r="C10" s="133"/>
      <c r="D10" s="133"/>
      <c r="E10" s="114" t="s">
        <v>82</v>
      </c>
      <c r="F10" s="133"/>
      <c r="G10" s="133"/>
      <c r="H10" s="133"/>
      <c r="I10" s="133"/>
    </row>
    <row r="11" spans="1:9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9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>
      <c r="A13" s="133"/>
      <c r="B13" s="208" t="s">
        <v>81</v>
      </c>
      <c r="C13" s="212" t="str">
        <f>'Boys Brack'!H47</f>
        <v>Alex Finn</v>
      </c>
      <c r="D13" s="213"/>
      <c r="E13" s="214"/>
      <c r="F13" s="207" t="s">
        <v>80</v>
      </c>
      <c r="G13" s="134"/>
      <c r="H13" s="135"/>
      <c r="I13" s="133"/>
    </row>
    <row r="14" spans="1:9">
      <c r="A14" s="133"/>
      <c r="B14" s="208"/>
      <c r="C14" s="215"/>
      <c r="D14" s="216"/>
      <c r="E14" s="217"/>
      <c r="F14" s="207"/>
      <c r="G14" s="136"/>
      <c r="H14" s="137"/>
      <c r="I14" s="133"/>
    </row>
    <row r="15" spans="1:9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>
      <c r="A16" s="133"/>
      <c r="B16" s="133"/>
      <c r="C16" s="133"/>
      <c r="D16" s="139"/>
      <c r="E16" s="140"/>
      <c r="F16" s="140"/>
      <c r="G16" s="133"/>
      <c r="H16" s="133"/>
      <c r="I16" s="133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 ht="15.75">
      <c r="A19" s="133"/>
      <c r="B19" s="132"/>
      <c r="C19" s="132"/>
      <c r="D19" s="132"/>
      <c r="E19" s="132"/>
      <c r="F19" s="132"/>
      <c r="G19" s="132"/>
      <c r="H19" s="132"/>
      <c r="I19" s="133"/>
    </row>
    <row r="20" spans="1:9" ht="18">
      <c r="A20" s="206" t="s">
        <v>79</v>
      </c>
      <c r="B20" s="206"/>
      <c r="C20" s="206"/>
      <c r="D20" s="206"/>
      <c r="E20" s="206"/>
      <c r="F20" s="138" t="str">
        <f>'Boys Brack'!K35</f>
        <v>Lane 13-14</v>
      </c>
      <c r="G20" s="138"/>
      <c r="H20" s="138"/>
      <c r="I20" s="138"/>
    </row>
    <row r="21" spans="1:9" ht="15.75">
      <c r="A21" s="133"/>
      <c r="B21" s="132"/>
      <c r="C21" s="132"/>
      <c r="D21" s="132"/>
      <c r="E21" s="132"/>
      <c r="F21" s="132"/>
      <c r="G21" s="132"/>
      <c r="H21" s="132"/>
      <c r="I21" s="133"/>
    </row>
    <row r="22" spans="1:9" ht="18">
      <c r="A22" s="210" t="s">
        <v>84</v>
      </c>
      <c r="B22" s="210"/>
      <c r="C22" s="210"/>
      <c r="D22" s="210"/>
      <c r="E22" s="210"/>
      <c r="F22" s="210"/>
      <c r="G22" s="210"/>
      <c r="H22" s="210"/>
      <c r="I22" s="210"/>
    </row>
    <row r="23" spans="1:9" ht="12.75" customHeight="1">
      <c r="A23" s="218" t="s">
        <v>37</v>
      </c>
      <c r="B23" s="218"/>
      <c r="C23" s="218"/>
      <c r="D23" s="218"/>
      <c r="E23" s="218"/>
      <c r="F23" s="218"/>
      <c r="G23" s="218"/>
      <c r="H23" s="218"/>
      <c r="I23" s="218"/>
    </row>
    <row r="24" spans="1:9" ht="12.75" customHeight="1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ht="20.25">
      <c r="A25" s="209" t="s">
        <v>90</v>
      </c>
      <c r="B25" s="209"/>
      <c r="C25" s="209"/>
      <c r="D25" s="209"/>
      <c r="E25" s="209"/>
      <c r="F25" s="209"/>
      <c r="G25" s="209"/>
      <c r="H25" s="209"/>
      <c r="I25" s="209"/>
    </row>
    <row r="26" spans="1:9">
      <c r="A26" s="133"/>
      <c r="B26" s="133"/>
      <c r="C26" s="133"/>
      <c r="D26" s="133"/>
      <c r="E26" s="133"/>
      <c r="F26" s="133"/>
      <c r="G26" s="133"/>
      <c r="H26" s="133"/>
      <c r="I26" s="133"/>
    </row>
    <row r="27" spans="1:9">
      <c r="A27" s="133"/>
      <c r="B27" s="208" t="s">
        <v>81</v>
      </c>
      <c r="C27" s="212" t="str">
        <f>'Boys Brack'!P15</f>
        <v>Brendan St. Onge</v>
      </c>
      <c r="D27" s="213"/>
      <c r="E27" s="214"/>
      <c r="F27" s="207" t="s">
        <v>80</v>
      </c>
      <c r="G27" s="134"/>
      <c r="H27" s="135"/>
      <c r="I27" s="133"/>
    </row>
    <row r="28" spans="1:9">
      <c r="A28" s="133"/>
      <c r="B28" s="208"/>
      <c r="C28" s="215"/>
      <c r="D28" s="216"/>
      <c r="E28" s="217"/>
      <c r="F28" s="207"/>
      <c r="G28" s="136"/>
      <c r="H28" s="137"/>
      <c r="I28" s="133"/>
    </row>
    <row r="29" spans="1:9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>
      <c r="A30" s="133"/>
      <c r="B30" s="133"/>
      <c r="C30" s="133"/>
      <c r="D30" s="211" t="str">
        <f>'Boys Brack'!P34</f>
        <v>Lane 19-20</v>
      </c>
      <c r="E30" s="211"/>
      <c r="F30" s="211"/>
      <c r="G30" s="133"/>
      <c r="H30" s="133"/>
      <c r="I30" s="133"/>
    </row>
    <row r="31" spans="1:9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>
      <c r="A32" s="133"/>
      <c r="B32" s="133"/>
      <c r="C32" s="133"/>
      <c r="D32" s="133"/>
      <c r="E32" s="114" t="s">
        <v>82</v>
      </c>
      <c r="F32" s="133"/>
      <c r="G32" s="133"/>
      <c r="H32" s="133"/>
      <c r="I32" s="133"/>
    </row>
    <row r="33" spans="1:9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>
      <c r="A35" s="133"/>
      <c r="B35" s="208" t="s">
        <v>81</v>
      </c>
      <c r="C35" s="212" t="str">
        <f>'Boys Brack'!P47</f>
        <v>Joseph Seefried</v>
      </c>
      <c r="D35" s="213"/>
      <c r="E35" s="214"/>
      <c r="F35" s="207" t="s">
        <v>80</v>
      </c>
      <c r="G35" s="134"/>
      <c r="H35" s="135"/>
      <c r="I35" s="133"/>
    </row>
    <row r="36" spans="1:9">
      <c r="A36" s="133"/>
      <c r="B36" s="208"/>
      <c r="C36" s="215"/>
      <c r="D36" s="216"/>
      <c r="E36" s="217"/>
      <c r="F36" s="207"/>
      <c r="G36" s="136"/>
      <c r="H36" s="137"/>
      <c r="I36" s="133"/>
    </row>
    <row r="37" spans="1:9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>
      <c r="A38" s="133"/>
      <c r="B38" s="133"/>
      <c r="C38" s="133"/>
      <c r="D38" s="139"/>
      <c r="E38" s="140"/>
      <c r="F38" s="140"/>
      <c r="G38" s="133"/>
      <c r="H38" s="133"/>
      <c r="I38" s="133"/>
    </row>
    <row r="39" spans="1:9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 ht="15.75">
      <c r="A41" s="133"/>
      <c r="B41" s="132"/>
      <c r="C41" s="132"/>
      <c r="D41" s="132"/>
      <c r="E41" s="132"/>
      <c r="F41" s="132"/>
      <c r="G41" s="132"/>
      <c r="H41" s="132"/>
      <c r="I41" s="133"/>
    </row>
    <row r="42" spans="1:9" ht="18">
      <c r="A42" s="206" t="s">
        <v>79</v>
      </c>
      <c r="B42" s="206"/>
      <c r="C42" s="206"/>
      <c r="D42" s="206"/>
      <c r="E42" s="206"/>
      <c r="F42" s="138" t="str">
        <f>'Boys Brack'!K35</f>
        <v>Lane 13-14</v>
      </c>
      <c r="G42" s="138"/>
      <c r="H42" s="138"/>
      <c r="I42" s="138"/>
    </row>
    <row r="43" spans="1:9" ht="15.75">
      <c r="A43" s="133"/>
      <c r="B43" s="132"/>
      <c r="C43" s="132"/>
      <c r="D43" s="132"/>
      <c r="E43" s="132"/>
      <c r="F43" s="132"/>
      <c r="G43" s="132"/>
      <c r="H43" s="132"/>
      <c r="I43" s="133"/>
    </row>
    <row r="44" spans="1:9" ht="18">
      <c r="A44" s="210" t="s">
        <v>84</v>
      </c>
      <c r="B44" s="210"/>
      <c r="C44" s="210"/>
      <c r="D44" s="210"/>
      <c r="E44" s="210"/>
      <c r="F44" s="210"/>
      <c r="G44" s="210"/>
      <c r="H44" s="210"/>
      <c r="I44" s="210"/>
    </row>
  </sheetData>
  <mergeCells count="22">
    <mergeCell ref="B13:B14"/>
    <mergeCell ref="F13:F14"/>
    <mergeCell ref="C5:E6"/>
    <mergeCell ref="C13:E14"/>
    <mergeCell ref="C27:E28"/>
    <mergeCell ref="A20:E20"/>
    <mergeCell ref="A22:I22"/>
    <mergeCell ref="A23:I24"/>
    <mergeCell ref="A25:I25"/>
    <mergeCell ref="B27:B28"/>
    <mergeCell ref="F27:F28"/>
    <mergeCell ref="A1:I2"/>
    <mergeCell ref="A3:I3"/>
    <mergeCell ref="B5:B6"/>
    <mergeCell ref="F5:F6"/>
    <mergeCell ref="D8:F8"/>
    <mergeCell ref="D30:F30"/>
    <mergeCell ref="B35:B36"/>
    <mergeCell ref="F35:F36"/>
    <mergeCell ref="A42:E42"/>
    <mergeCell ref="A44:I44"/>
    <mergeCell ref="C35:E36"/>
  </mergeCells>
  <printOptions horizontalCentered="1" verticalCentered="1"/>
  <pageMargins left="0.75" right="0.75" top="1" bottom="1" header="0.5" footer="0.5"/>
  <pageSetup orientation="landscape" horizontalDpi="4294967295" verticalDpi="1200" r:id="rId1"/>
  <headerFooter alignWithMargins="0">
    <oddFooter>&amp;R&amp;A &amp;P</oddFooter>
  </headerFooter>
  <rowBreaks count="1" manualBreakCount="1">
    <brk id="2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66"/>
  </sheetPr>
  <dimension ref="A1:I44"/>
  <sheetViews>
    <sheetView zoomScaleNormal="100" workbookViewId="0">
      <selection activeCell="C13" sqref="C13:E14"/>
    </sheetView>
  </sheetViews>
  <sheetFormatPr defaultRowHeight="12.75"/>
  <cols>
    <col min="1" max="5" width="9.140625" style="98"/>
    <col min="6" max="6" width="10.85546875" style="98" bestFit="1" customWidth="1"/>
    <col min="7" max="16384" width="9.140625" style="98"/>
  </cols>
  <sheetData>
    <row r="1" spans="1:9" ht="12.75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</row>
    <row r="2" spans="1:9" ht="12.75" customHeight="1">
      <c r="A2" s="218"/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09" t="s">
        <v>91</v>
      </c>
      <c r="B3" s="209"/>
      <c r="C3" s="209"/>
      <c r="D3" s="209"/>
      <c r="E3" s="209"/>
      <c r="F3" s="209"/>
      <c r="G3" s="209"/>
      <c r="H3" s="209"/>
      <c r="I3" s="209"/>
    </row>
    <row r="4" spans="1:9">
      <c r="A4" s="133"/>
      <c r="B4" s="133"/>
      <c r="C4" s="133"/>
      <c r="D4" s="133"/>
      <c r="E4" s="133"/>
      <c r="F4" s="133"/>
      <c r="G4" s="133"/>
      <c r="H4" s="133"/>
      <c r="I4" s="133"/>
    </row>
    <row r="5" spans="1:9">
      <c r="A5" s="133"/>
      <c r="B5" s="208" t="s">
        <v>81</v>
      </c>
      <c r="C5" s="212" t="str">
        <f>'Girls Brack'!H15</f>
        <v>Beth Cooley</v>
      </c>
      <c r="D5" s="213"/>
      <c r="E5" s="214"/>
      <c r="F5" s="207" t="s">
        <v>80</v>
      </c>
      <c r="G5" s="134"/>
      <c r="H5" s="135"/>
      <c r="I5" s="133"/>
    </row>
    <row r="6" spans="1:9">
      <c r="A6" s="133"/>
      <c r="B6" s="208"/>
      <c r="C6" s="215"/>
      <c r="D6" s="216"/>
      <c r="E6" s="217"/>
      <c r="F6" s="207"/>
      <c r="G6" s="136"/>
      <c r="H6" s="137"/>
      <c r="I6" s="133"/>
    </row>
    <row r="7" spans="1:9">
      <c r="A7" s="133"/>
      <c r="B7" s="133"/>
      <c r="C7" s="133"/>
      <c r="D7" s="133"/>
      <c r="E7" s="133"/>
      <c r="F7" s="133"/>
      <c r="G7" s="133"/>
      <c r="H7" s="133"/>
      <c r="I7" s="133"/>
    </row>
    <row r="8" spans="1:9">
      <c r="A8" s="133"/>
      <c r="B8" s="133"/>
      <c r="C8" s="133"/>
      <c r="D8" s="211" t="str">
        <f>'Girls Brack'!H34</f>
        <v>Lane 37-38</v>
      </c>
      <c r="E8" s="211"/>
      <c r="F8" s="211"/>
      <c r="G8" s="133"/>
      <c r="H8" s="133"/>
      <c r="I8" s="133"/>
    </row>
    <row r="9" spans="1:9">
      <c r="A9" s="133"/>
      <c r="B9" s="133"/>
      <c r="C9" s="133"/>
      <c r="D9" s="133"/>
      <c r="E9" s="133"/>
      <c r="F9" s="133"/>
      <c r="G9" s="133"/>
      <c r="H9" s="133"/>
      <c r="I9" s="133"/>
    </row>
    <row r="10" spans="1:9">
      <c r="A10" s="133"/>
      <c r="B10" s="133"/>
      <c r="C10" s="133"/>
      <c r="D10" s="133"/>
      <c r="E10" s="114" t="s">
        <v>82</v>
      </c>
      <c r="F10" s="133"/>
      <c r="G10" s="133"/>
      <c r="H10" s="133"/>
      <c r="I10" s="133"/>
    </row>
    <row r="11" spans="1:9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9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>
      <c r="A13" s="133"/>
      <c r="B13" s="208" t="s">
        <v>81</v>
      </c>
      <c r="C13" s="212" t="str">
        <f>'Girls Brack'!H47</f>
        <v>Samantha Gainor</v>
      </c>
      <c r="D13" s="213"/>
      <c r="E13" s="214"/>
      <c r="F13" s="207" t="s">
        <v>80</v>
      </c>
      <c r="G13" s="134"/>
      <c r="H13" s="135"/>
      <c r="I13" s="133"/>
    </row>
    <row r="14" spans="1:9">
      <c r="A14" s="133"/>
      <c r="B14" s="208"/>
      <c r="C14" s="215"/>
      <c r="D14" s="216"/>
      <c r="E14" s="217"/>
      <c r="F14" s="207"/>
      <c r="G14" s="136"/>
      <c r="H14" s="137"/>
      <c r="I14" s="133"/>
    </row>
    <row r="15" spans="1:9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>
      <c r="A16" s="133"/>
      <c r="B16" s="133"/>
      <c r="C16" s="133"/>
      <c r="D16" s="139"/>
      <c r="E16" s="140"/>
      <c r="F16" s="140"/>
      <c r="G16" s="133"/>
      <c r="H16" s="133"/>
      <c r="I16" s="133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 ht="15.75">
      <c r="A19" s="133"/>
      <c r="B19" s="132"/>
      <c r="C19" s="132"/>
      <c r="D19" s="132"/>
      <c r="E19" s="132"/>
      <c r="F19" s="132"/>
      <c r="G19" s="132"/>
      <c r="H19" s="132"/>
      <c r="I19" s="133"/>
    </row>
    <row r="20" spans="1:9" ht="18">
      <c r="A20" s="206" t="s">
        <v>79</v>
      </c>
      <c r="B20" s="206"/>
      <c r="C20" s="206"/>
      <c r="D20" s="206"/>
      <c r="E20" s="206"/>
      <c r="F20" s="138" t="str">
        <f>'Girls Brack'!K35</f>
        <v>Lane 43-44</v>
      </c>
      <c r="G20" s="138"/>
      <c r="H20" s="138"/>
      <c r="I20" s="138"/>
    </row>
    <row r="21" spans="1:9" ht="15.75">
      <c r="A21" s="133"/>
      <c r="B21" s="132"/>
      <c r="C21" s="132"/>
      <c r="D21" s="132"/>
      <c r="E21" s="132"/>
      <c r="F21" s="132"/>
      <c r="G21" s="132"/>
      <c r="H21" s="132"/>
      <c r="I21" s="133"/>
    </row>
    <row r="22" spans="1:9" ht="18">
      <c r="A22" s="210" t="s">
        <v>84</v>
      </c>
      <c r="B22" s="210"/>
      <c r="C22" s="210"/>
      <c r="D22" s="210"/>
      <c r="E22" s="210"/>
      <c r="F22" s="210"/>
      <c r="G22" s="210"/>
      <c r="H22" s="210"/>
      <c r="I22" s="210"/>
    </row>
    <row r="23" spans="1:9" ht="12.75" customHeight="1">
      <c r="A23" s="218" t="s">
        <v>37</v>
      </c>
      <c r="B23" s="218"/>
      <c r="C23" s="218"/>
      <c r="D23" s="218"/>
      <c r="E23" s="218"/>
      <c r="F23" s="218"/>
      <c r="G23" s="218"/>
      <c r="H23" s="218"/>
      <c r="I23" s="218"/>
    </row>
    <row r="24" spans="1:9" ht="12.75" customHeight="1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ht="20.25">
      <c r="A25" s="209" t="s">
        <v>91</v>
      </c>
      <c r="B25" s="209"/>
      <c r="C25" s="209"/>
      <c r="D25" s="209"/>
      <c r="E25" s="209"/>
      <c r="F25" s="209"/>
      <c r="G25" s="209"/>
      <c r="H25" s="209"/>
      <c r="I25" s="209"/>
    </row>
    <row r="26" spans="1:9">
      <c r="A26" s="133"/>
      <c r="B26" s="133"/>
      <c r="C26" s="133"/>
      <c r="D26" s="133"/>
      <c r="E26" s="133"/>
      <c r="F26" s="133"/>
      <c r="G26" s="133"/>
      <c r="H26" s="133"/>
      <c r="I26" s="133"/>
    </row>
    <row r="27" spans="1:9">
      <c r="A27" s="133"/>
      <c r="B27" s="208" t="s">
        <v>81</v>
      </c>
      <c r="C27" s="212" t="str">
        <f>'Girls Brack'!P15</f>
        <v>Carly Schiner</v>
      </c>
      <c r="D27" s="213"/>
      <c r="E27" s="214"/>
      <c r="F27" s="207" t="s">
        <v>80</v>
      </c>
      <c r="G27" s="134"/>
      <c r="H27" s="135"/>
      <c r="I27" s="133"/>
    </row>
    <row r="28" spans="1:9">
      <c r="A28" s="133"/>
      <c r="B28" s="208"/>
      <c r="C28" s="215"/>
      <c r="D28" s="216"/>
      <c r="E28" s="217"/>
      <c r="F28" s="207"/>
      <c r="G28" s="136"/>
      <c r="H28" s="137"/>
      <c r="I28" s="133"/>
    </row>
    <row r="29" spans="1:9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>
      <c r="A30" s="133"/>
      <c r="B30" s="133"/>
      <c r="C30" s="133"/>
      <c r="D30" s="211" t="str">
        <f>'Girls Brack'!P34</f>
        <v>Lane 49-50</v>
      </c>
      <c r="E30" s="211"/>
      <c r="F30" s="211"/>
      <c r="G30" s="133"/>
      <c r="H30" s="133"/>
      <c r="I30" s="133"/>
    </row>
    <row r="31" spans="1:9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>
      <c r="A32" s="133"/>
      <c r="B32" s="133"/>
      <c r="C32" s="133"/>
      <c r="D32" s="133"/>
      <c r="E32" s="114" t="s">
        <v>82</v>
      </c>
      <c r="F32" s="133"/>
      <c r="G32" s="133"/>
      <c r="H32" s="133"/>
      <c r="I32" s="133"/>
    </row>
    <row r="33" spans="1:9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>
      <c r="A35" s="133"/>
      <c r="B35" s="208" t="s">
        <v>81</v>
      </c>
      <c r="C35" s="212" t="str">
        <f>'Girls Brack'!P47</f>
        <v>Payton Dickson</v>
      </c>
      <c r="D35" s="213"/>
      <c r="E35" s="214"/>
      <c r="F35" s="207" t="s">
        <v>80</v>
      </c>
      <c r="G35" s="134"/>
      <c r="H35" s="135"/>
      <c r="I35" s="133"/>
    </row>
    <row r="36" spans="1:9">
      <c r="A36" s="133"/>
      <c r="B36" s="208"/>
      <c r="C36" s="215"/>
      <c r="D36" s="216"/>
      <c r="E36" s="217"/>
      <c r="F36" s="207"/>
      <c r="G36" s="136"/>
      <c r="H36" s="137"/>
      <c r="I36" s="133"/>
    </row>
    <row r="37" spans="1:9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>
      <c r="A38" s="133"/>
      <c r="B38" s="133"/>
      <c r="C38" s="133"/>
      <c r="D38" s="139"/>
      <c r="E38" s="140"/>
      <c r="F38" s="140"/>
      <c r="G38" s="133"/>
      <c r="H38" s="133"/>
      <c r="I38" s="133"/>
    </row>
    <row r="39" spans="1:9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 ht="15.75">
      <c r="A41" s="133"/>
      <c r="B41" s="132"/>
      <c r="C41" s="132"/>
      <c r="D41" s="132"/>
      <c r="E41" s="132"/>
      <c r="F41" s="132"/>
      <c r="G41" s="132"/>
      <c r="H41" s="132"/>
      <c r="I41" s="133"/>
    </row>
    <row r="42" spans="1:9" ht="18">
      <c r="A42" s="206" t="s">
        <v>79</v>
      </c>
      <c r="B42" s="206"/>
      <c r="C42" s="206"/>
      <c r="D42" s="206"/>
      <c r="E42" s="206"/>
      <c r="F42" s="138" t="str">
        <f>'Girls Brack'!K35</f>
        <v>Lane 43-44</v>
      </c>
      <c r="G42" s="138"/>
      <c r="H42" s="138"/>
      <c r="I42" s="138"/>
    </row>
    <row r="43" spans="1:9" ht="15.75">
      <c r="A43" s="133"/>
      <c r="B43" s="132"/>
      <c r="C43" s="132"/>
      <c r="D43" s="132"/>
      <c r="E43" s="132"/>
      <c r="F43" s="132"/>
      <c r="G43" s="132"/>
      <c r="H43" s="132"/>
      <c r="I43" s="133"/>
    </row>
    <row r="44" spans="1:9" ht="18">
      <c r="A44" s="210" t="s">
        <v>84</v>
      </c>
      <c r="B44" s="210"/>
      <c r="C44" s="210"/>
      <c r="D44" s="210"/>
      <c r="E44" s="210"/>
      <c r="F44" s="210"/>
      <c r="G44" s="210"/>
      <c r="H44" s="210"/>
      <c r="I44" s="210"/>
    </row>
  </sheetData>
  <mergeCells count="22">
    <mergeCell ref="A23:I24"/>
    <mergeCell ref="A1:I2"/>
    <mergeCell ref="A3:I3"/>
    <mergeCell ref="B5:B6"/>
    <mergeCell ref="C5:E6"/>
    <mergeCell ref="F5:F6"/>
    <mergeCell ref="D8:F8"/>
    <mergeCell ref="B13:B14"/>
    <mergeCell ref="C13:E14"/>
    <mergeCell ref="F13:F14"/>
    <mergeCell ref="A20:E20"/>
    <mergeCell ref="A22:I22"/>
    <mergeCell ref="A42:E42"/>
    <mergeCell ref="A44:I44"/>
    <mergeCell ref="A25:I25"/>
    <mergeCell ref="B27:B28"/>
    <mergeCell ref="C27:E28"/>
    <mergeCell ref="F27:F28"/>
    <mergeCell ref="D30:F30"/>
    <mergeCell ref="B35:B36"/>
    <mergeCell ref="C35:E36"/>
    <mergeCell ref="F35:F36"/>
  </mergeCells>
  <printOptions horizontalCentered="1" verticalCentered="1"/>
  <pageMargins left="0.75" right="0.75" top="1" bottom="1" header="0.5" footer="0.5"/>
  <pageSetup orientation="landscape" horizontalDpi="4294967295" verticalDpi="1200" r:id="rId1"/>
  <headerFooter alignWithMargins="0">
    <oddFooter>&amp;R&amp;A &amp;P</oddFooter>
  </headerFooter>
  <rowBreaks count="1" manualBreakCount="1">
    <brk id="2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I21"/>
  <sheetViews>
    <sheetView zoomScaleNormal="100" workbookViewId="0">
      <selection sqref="A1:I2"/>
    </sheetView>
  </sheetViews>
  <sheetFormatPr defaultRowHeight="12.75"/>
  <cols>
    <col min="1" max="16384" width="9.140625" style="98"/>
  </cols>
  <sheetData>
    <row r="1" spans="1:9" ht="12.75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</row>
    <row r="2" spans="1:9" ht="12.75" customHeight="1">
      <c r="A2" s="218"/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09" t="s">
        <v>92</v>
      </c>
      <c r="B3" s="209"/>
      <c r="C3" s="209"/>
      <c r="D3" s="209"/>
      <c r="E3" s="209"/>
      <c r="F3" s="209"/>
      <c r="G3" s="209"/>
      <c r="H3" s="209"/>
      <c r="I3" s="209"/>
    </row>
    <row r="4" spans="1:9">
      <c r="A4" s="133"/>
      <c r="B4" s="133"/>
      <c r="C4" s="133"/>
      <c r="D4" s="133"/>
      <c r="E4" s="133"/>
      <c r="F4" s="133"/>
      <c r="G4" s="133"/>
      <c r="H4" s="133"/>
      <c r="I4" s="133"/>
    </row>
    <row r="5" spans="1:9">
      <c r="A5" s="133"/>
      <c r="B5" s="208" t="s">
        <v>81</v>
      </c>
      <c r="C5" s="212" t="str">
        <f>'Boys Brack'!J31</f>
        <v>Alex Finn</v>
      </c>
      <c r="D5" s="213"/>
      <c r="E5" s="214"/>
      <c r="F5" s="207" t="s">
        <v>80</v>
      </c>
      <c r="G5" s="134"/>
      <c r="H5" s="135"/>
      <c r="I5" s="133"/>
    </row>
    <row r="6" spans="1:9">
      <c r="A6" s="133"/>
      <c r="B6" s="208"/>
      <c r="C6" s="215"/>
      <c r="D6" s="216"/>
      <c r="E6" s="217"/>
      <c r="F6" s="207"/>
      <c r="G6" s="136"/>
      <c r="H6" s="137"/>
      <c r="I6" s="133"/>
    </row>
    <row r="7" spans="1:9">
      <c r="A7" s="133"/>
      <c r="B7" s="133"/>
      <c r="C7" s="133"/>
      <c r="D7" s="133"/>
      <c r="E7" s="133"/>
      <c r="F7" s="133"/>
      <c r="G7" s="133"/>
      <c r="H7" s="133"/>
      <c r="I7" s="133"/>
    </row>
    <row r="8" spans="1:9">
      <c r="A8" s="133"/>
      <c r="B8" s="133"/>
      <c r="C8" s="133"/>
      <c r="D8" s="211" t="str">
        <f>'Boys Brack'!K35</f>
        <v>Lane 13-14</v>
      </c>
      <c r="E8" s="211"/>
      <c r="F8" s="211"/>
      <c r="G8" s="133"/>
      <c r="H8" s="133"/>
      <c r="I8" s="133"/>
    </row>
    <row r="9" spans="1:9">
      <c r="A9" s="133"/>
      <c r="B9" s="133"/>
      <c r="C9" s="133"/>
      <c r="D9" s="133"/>
      <c r="E9" s="133"/>
      <c r="F9" s="133"/>
      <c r="G9" s="133"/>
      <c r="H9" s="133"/>
      <c r="I9" s="133"/>
    </row>
    <row r="10" spans="1:9">
      <c r="A10" s="133"/>
      <c r="B10" s="133"/>
      <c r="C10" s="133"/>
      <c r="D10" s="133"/>
      <c r="E10" s="114" t="s">
        <v>82</v>
      </c>
      <c r="F10" s="133"/>
      <c r="G10" s="133"/>
      <c r="H10" s="133"/>
      <c r="I10" s="133"/>
    </row>
    <row r="11" spans="1:9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9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>
      <c r="A13" s="133"/>
      <c r="B13" s="208" t="s">
        <v>81</v>
      </c>
      <c r="C13" s="212" t="str">
        <f>'Boys Brack'!N31</f>
        <v>Brendan St. Onge</v>
      </c>
      <c r="D13" s="213"/>
      <c r="E13" s="214"/>
      <c r="F13" s="207" t="s">
        <v>80</v>
      </c>
      <c r="G13" s="134"/>
      <c r="H13" s="135"/>
      <c r="I13" s="133"/>
    </row>
    <row r="14" spans="1:9">
      <c r="A14" s="133"/>
      <c r="B14" s="208"/>
      <c r="C14" s="215"/>
      <c r="D14" s="216"/>
      <c r="E14" s="217"/>
      <c r="F14" s="207"/>
      <c r="G14" s="136"/>
      <c r="H14" s="137"/>
      <c r="I14" s="133"/>
    </row>
    <row r="15" spans="1:9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>
      <c r="A16" s="133"/>
      <c r="B16" s="133"/>
      <c r="C16" s="133"/>
      <c r="D16" s="139"/>
      <c r="E16" s="140"/>
      <c r="F16" s="140"/>
      <c r="G16" s="133"/>
      <c r="H16" s="133"/>
      <c r="I16" s="133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 ht="15.75">
      <c r="A19" s="133"/>
      <c r="B19" s="132"/>
      <c r="C19" s="132"/>
      <c r="D19" s="132"/>
      <c r="E19" s="132"/>
      <c r="F19" s="132"/>
      <c r="G19" s="132"/>
      <c r="H19" s="132"/>
      <c r="I19" s="133"/>
    </row>
    <row r="20" spans="1:9" ht="15.75" customHeight="1">
      <c r="A20" s="138"/>
      <c r="B20" s="138"/>
      <c r="C20" s="138"/>
      <c r="D20" s="138"/>
      <c r="E20" s="138"/>
      <c r="F20" s="138"/>
      <c r="G20" s="138"/>
      <c r="H20" s="138"/>
      <c r="I20" s="138"/>
    </row>
    <row r="21" spans="1:9" ht="15.75" customHeight="1">
      <c r="A21" s="210" t="s">
        <v>93</v>
      </c>
      <c r="B21" s="210"/>
      <c r="C21" s="210"/>
      <c r="D21" s="210"/>
      <c r="E21" s="210"/>
      <c r="F21" s="210"/>
      <c r="G21" s="210"/>
      <c r="H21" s="210"/>
      <c r="I21" s="210"/>
    </row>
  </sheetData>
  <mergeCells count="10">
    <mergeCell ref="A1:I2"/>
    <mergeCell ref="A3:I3"/>
    <mergeCell ref="A21:I21"/>
    <mergeCell ref="B5:B6"/>
    <mergeCell ref="F5:F6"/>
    <mergeCell ref="D8:F8"/>
    <mergeCell ref="B13:B14"/>
    <mergeCell ref="F13:F14"/>
    <mergeCell ref="C5:E6"/>
    <mergeCell ref="C13:E14"/>
  </mergeCells>
  <printOptions horizontalCentered="1" verticalCentered="1"/>
  <pageMargins left="0.75" right="0.75" top="1" bottom="1" header="0.5" footer="0.5"/>
  <pageSetup orientation="landscape" horizontalDpi="4294967295" verticalDpi="1200" r:id="rId1"/>
  <headerFooter alignWithMargins="0">
    <oddFooter>&amp;R&amp;A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66"/>
  </sheetPr>
  <dimension ref="A1:I21"/>
  <sheetViews>
    <sheetView zoomScaleNormal="100" workbookViewId="0">
      <selection activeCell="A4" sqref="A4"/>
    </sheetView>
  </sheetViews>
  <sheetFormatPr defaultRowHeight="12.75"/>
  <cols>
    <col min="1" max="16384" width="9.140625" style="98"/>
  </cols>
  <sheetData>
    <row r="1" spans="1:9" ht="12.75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</row>
    <row r="2" spans="1:9" ht="12.75" customHeight="1">
      <c r="A2" s="218"/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09" t="s">
        <v>94</v>
      </c>
      <c r="B3" s="209"/>
      <c r="C3" s="209"/>
      <c r="D3" s="209"/>
      <c r="E3" s="209"/>
      <c r="F3" s="209"/>
      <c r="G3" s="209"/>
      <c r="H3" s="209"/>
      <c r="I3" s="209"/>
    </row>
    <row r="4" spans="1:9">
      <c r="A4" s="133"/>
      <c r="B4" s="133"/>
      <c r="C4" s="133"/>
      <c r="D4" s="133"/>
      <c r="E4" s="133"/>
      <c r="F4" s="133"/>
      <c r="G4" s="133"/>
      <c r="H4" s="133"/>
      <c r="I4" s="133"/>
    </row>
    <row r="5" spans="1:9">
      <c r="A5" s="133"/>
      <c r="B5" s="208" t="s">
        <v>81</v>
      </c>
      <c r="C5" s="212" t="str">
        <f>'Girls Brack'!J31</f>
        <v>Samantha Gainor</v>
      </c>
      <c r="D5" s="213"/>
      <c r="E5" s="214"/>
      <c r="F5" s="207" t="s">
        <v>80</v>
      </c>
      <c r="G5" s="134"/>
      <c r="H5" s="135"/>
      <c r="I5" s="133"/>
    </row>
    <row r="6" spans="1:9">
      <c r="A6" s="133"/>
      <c r="B6" s="208"/>
      <c r="C6" s="215"/>
      <c r="D6" s="216"/>
      <c r="E6" s="217"/>
      <c r="F6" s="207"/>
      <c r="G6" s="136"/>
      <c r="H6" s="137"/>
      <c r="I6" s="133"/>
    </row>
    <row r="7" spans="1:9">
      <c r="A7" s="133"/>
      <c r="B7" s="133"/>
      <c r="C7" s="133"/>
      <c r="D7" s="133"/>
      <c r="E7" s="133"/>
      <c r="F7" s="133"/>
      <c r="G7" s="133"/>
      <c r="H7" s="133"/>
      <c r="I7" s="133"/>
    </row>
    <row r="8" spans="1:9">
      <c r="A8" s="133"/>
      <c r="B8" s="133"/>
      <c r="C8" s="133"/>
      <c r="D8" s="211" t="str">
        <f>'Girls Brack'!K35</f>
        <v>Lane 43-44</v>
      </c>
      <c r="E8" s="211"/>
      <c r="F8" s="211"/>
      <c r="G8" s="133"/>
      <c r="H8" s="133"/>
      <c r="I8" s="133"/>
    </row>
    <row r="9" spans="1:9">
      <c r="A9" s="133"/>
      <c r="B9" s="133"/>
      <c r="C9" s="133"/>
      <c r="D9" s="133"/>
      <c r="E9" s="133"/>
      <c r="F9" s="133"/>
      <c r="G9" s="133"/>
      <c r="H9" s="133"/>
      <c r="I9" s="133"/>
    </row>
    <row r="10" spans="1:9">
      <c r="A10" s="133"/>
      <c r="B10" s="133"/>
      <c r="C10" s="133"/>
      <c r="D10" s="133"/>
      <c r="E10" s="114" t="s">
        <v>82</v>
      </c>
      <c r="F10" s="133"/>
      <c r="G10" s="133"/>
      <c r="H10" s="133"/>
      <c r="I10" s="133"/>
    </row>
    <row r="11" spans="1:9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9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>
      <c r="A13" s="133"/>
      <c r="B13" s="208" t="s">
        <v>81</v>
      </c>
      <c r="C13" s="212" t="str">
        <f>'Girls Brack'!N31</f>
        <v>Payton Dickson</v>
      </c>
      <c r="D13" s="213"/>
      <c r="E13" s="214"/>
      <c r="F13" s="207" t="s">
        <v>80</v>
      </c>
      <c r="G13" s="134"/>
      <c r="H13" s="135"/>
      <c r="I13" s="133"/>
    </row>
    <row r="14" spans="1:9">
      <c r="A14" s="133"/>
      <c r="B14" s="208"/>
      <c r="C14" s="215"/>
      <c r="D14" s="216"/>
      <c r="E14" s="217"/>
      <c r="F14" s="207"/>
      <c r="G14" s="136"/>
      <c r="H14" s="137"/>
      <c r="I14" s="133"/>
    </row>
    <row r="15" spans="1:9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>
      <c r="A16" s="133"/>
      <c r="B16" s="133"/>
      <c r="C16" s="133"/>
      <c r="D16" s="139"/>
      <c r="E16" s="140"/>
      <c r="F16" s="140"/>
      <c r="G16" s="133"/>
      <c r="H16" s="133"/>
      <c r="I16" s="133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 ht="15.75">
      <c r="A19" s="133"/>
      <c r="B19" s="132"/>
      <c r="C19" s="132"/>
      <c r="D19" s="132"/>
      <c r="E19" s="132"/>
      <c r="F19" s="132"/>
      <c r="G19" s="132"/>
      <c r="H19" s="132"/>
      <c r="I19" s="133"/>
    </row>
    <row r="20" spans="1:9" ht="15.75" customHeight="1">
      <c r="A20" s="138"/>
      <c r="B20" s="138"/>
      <c r="C20" s="138"/>
      <c r="D20" s="138"/>
      <c r="E20" s="138"/>
      <c r="F20" s="138"/>
      <c r="G20" s="138"/>
      <c r="H20" s="138"/>
      <c r="I20" s="138"/>
    </row>
    <row r="21" spans="1:9" ht="15.75" customHeight="1">
      <c r="A21" s="210" t="s">
        <v>93</v>
      </c>
      <c r="B21" s="210"/>
      <c r="C21" s="210"/>
      <c r="D21" s="210"/>
      <c r="E21" s="210"/>
      <c r="F21" s="210"/>
      <c r="G21" s="210"/>
      <c r="H21" s="210"/>
      <c r="I21" s="210"/>
    </row>
  </sheetData>
  <mergeCells count="10">
    <mergeCell ref="B13:B14"/>
    <mergeCell ref="C13:E14"/>
    <mergeCell ref="F13:F14"/>
    <mergeCell ref="A21:I21"/>
    <mergeCell ref="A1:I2"/>
    <mergeCell ref="A3:I3"/>
    <mergeCell ref="B5:B6"/>
    <mergeCell ref="C5:E6"/>
    <mergeCell ref="F5:F6"/>
    <mergeCell ref="D8:F8"/>
  </mergeCells>
  <printOptions horizontalCentered="1" verticalCentered="1"/>
  <pageMargins left="0.75" right="0.75" top="1" bottom="1" header="0.5" footer="0.5"/>
  <pageSetup orientation="landscape" horizontalDpi="4294967295" verticalDpi="1200" r:id="rId1"/>
  <headerFooter alignWithMargins="0">
    <oddFooter>&amp;R&amp;A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289"/>
  <sheetViews>
    <sheetView view="pageBreakPreview" zoomScale="60" zoomScaleNormal="100" workbookViewId="0">
      <selection activeCell="C76" sqref="C76:E76"/>
    </sheetView>
  </sheetViews>
  <sheetFormatPr defaultRowHeight="15"/>
  <cols>
    <col min="1" max="1" width="10.28515625" bestFit="1" customWidth="1"/>
    <col min="2" max="2" width="4.5703125" style="51" customWidth="1"/>
    <col min="3" max="3" width="30.7109375" customWidth="1"/>
    <col min="4" max="4" width="8.140625" style="1" customWidth="1"/>
    <col min="5" max="5" width="32.42578125" customWidth="1"/>
    <col min="11" max="11" width="10.28515625" bestFit="1" customWidth="1"/>
    <col min="12" max="12" width="4.5703125" style="46" customWidth="1"/>
    <col min="13" max="13" width="30.7109375" customWidth="1"/>
    <col min="14" max="14" width="8.140625" customWidth="1"/>
    <col min="15" max="15" width="32.42578125" customWidth="1"/>
  </cols>
  <sheetData>
    <row r="1" spans="1:20" ht="35.1" customHeight="1">
      <c r="A1" s="228" t="s">
        <v>37</v>
      </c>
      <c r="B1" s="229"/>
      <c r="C1" s="229"/>
      <c r="D1" s="229"/>
      <c r="E1" s="229"/>
      <c r="F1" s="229"/>
      <c r="G1" s="229"/>
      <c r="H1" s="229"/>
      <c r="I1" s="229"/>
      <c r="J1" s="230"/>
      <c r="K1" s="219" t="s">
        <v>37</v>
      </c>
      <c r="L1" s="220"/>
      <c r="M1" s="220"/>
      <c r="N1" s="220"/>
      <c r="O1" s="220"/>
      <c r="P1" s="220"/>
      <c r="Q1" s="220"/>
      <c r="R1" s="220"/>
      <c r="S1" s="220"/>
      <c r="T1" s="221"/>
    </row>
    <row r="2" spans="1:20" ht="35.1" customHeight="1" thickBot="1">
      <c r="A2" s="222" t="s">
        <v>38</v>
      </c>
      <c r="B2" s="223"/>
      <c r="C2" s="47" t="s">
        <v>21</v>
      </c>
      <c r="D2" s="47" t="s">
        <v>36</v>
      </c>
      <c r="E2" s="47" t="s">
        <v>9</v>
      </c>
      <c r="F2" s="47" t="s">
        <v>13</v>
      </c>
      <c r="G2" s="47" t="s">
        <v>11</v>
      </c>
      <c r="H2" s="47" t="s">
        <v>12</v>
      </c>
      <c r="I2" s="47" t="s">
        <v>14</v>
      </c>
      <c r="J2" s="50" t="s">
        <v>15</v>
      </c>
      <c r="K2" s="222" t="s">
        <v>38</v>
      </c>
      <c r="L2" s="223"/>
      <c r="M2" s="47" t="s">
        <v>21</v>
      </c>
      <c r="N2" s="47" t="s">
        <v>36</v>
      </c>
      <c r="O2" s="47" t="s">
        <v>9</v>
      </c>
      <c r="P2" s="47" t="s">
        <v>13</v>
      </c>
      <c r="Q2" s="47" t="s">
        <v>11</v>
      </c>
      <c r="R2" s="47" t="s">
        <v>12</v>
      </c>
      <c r="S2" s="47" t="s">
        <v>14</v>
      </c>
      <c r="T2" s="50" t="s">
        <v>15</v>
      </c>
    </row>
    <row r="3" spans="1:20" ht="35.1" customHeight="1" thickBot="1">
      <c r="A3" s="48" t="s">
        <v>16</v>
      </c>
      <c r="B3" s="52" t="s">
        <v>22</v>
      </c>
      <c r="C3" s="74" t="str">
        <f>Input!D3</f>
        <v>James Gray</v>
      </c>
      <c r="D3" s="86">
        <f>Input!E3</f>
        <v>0</v>
      </c>
      <c r="E3" s="74" t="str">
        <f>Input!C3</f>
        <v xml:space="preserve">Utica Henry Ford II </v>
      </c>
      <c r="F3" s="37"/>
      <c r="G3" s="37"/>
      <c r="H3" s="37"/>
      <c r="I3" s="38"/>
      <c r="J3" s="39"/>
      <c r="K3" s="48" t="s">
        <v>16</v>
      </c>
      <c r="L3" s="52" t="s">
        <v>22</v>
      </c>
      <c r="M3" s="37" t="str">
        <f>Input!N3</f>
        <v>Victoria Giardina</v>
      </c>
      <c r="N3" s="37">
        <f>Input!O3</f>
        <v>0</v>
      </c>
      <c r="O3" s="37" t="str">
        <f>Input!M3</f>
        <v>Utica Henry Ford II</v>
      </c>
      <c r="P3" s="37"/>
      <c r="Q3" s="37"/>
      <c r="R3" s="37"/>
      <c r="S3" s="38"/>
      <c r="T3" s="39"/>
    </row>
    <row r="4" spans="1:20" ht="35.1" customHeight="1" thickBot="1">
      <c r="A4" s="49" t="s">
        <v>17</v>
      </c>
      <c r="B4" s="53" t="s">
        <v>23</v>
      </c>
      <c r="C4" s="74" t="str">
        <f>Input!D4</f>
        <v>Mitchell Blanchard</v>
      </c>
      <c r="D4" s="86">
        <f>Input!E4</f>
        <v>0</v>
      </c>
      <c r="E4" s="74" t="str">
        <f>Input!C4</f>
        <v>Warren Lincoln</v>
      </c>
      <c r="F4" s="8"/>
      <c r="G4" s="8"/>
      <c r="H4" s="8"/>
      <c r="I4" s="9"/>
      <c r="J4" s="24"/>
      <c r="K4" s="49" t="s">
        <v>17</v>
      </c>
      <c r="L4" s="53" t="s">
        <v>23</v>
      </c>
      <c r="M4" s="37" t="str">
        <f>Input!N4</f>
        <v>Cortney Mourello</v>
      </c>
      <c r="N4" s="37">
        <f>Input!O4</f>
        <v>0</v>
      </c>
      <c r="O4" s="37" t="str">
        <f>Input!M4</f>
        <v>Warren Cousino</v>
      </c>
      <c r="P4" s="8"/>
      <c r="Q4" s="8"/>
      <c r="R4" s="8"/>
      <c r="S4" s="9"/>
      <c r="T4" s="24"/>
    </row>
    <row r="5" spans="1:20" ht="35.1" customHeight="1" thickBot="1">
      <c r="A5" s="49"/>
      <c r="B5" s="53" t="s">
        <v>24</v>
      </c>
      <c r="C5" s="74" t="str">
        <f>Input!D5</f>
        <v>Vince Papais</v>
      </c>
      <c r="D5" s="86">
        <f>Input!E5</f>
        <v>0</v>
      </c>
      <c r="E5" s="74" t="str">
        <f>Input!C5</f>
        <v>Sterling Heights Stevenson</v>
      </c>
      <c r="F5" s="8"/>
      <c r="G5" s="8"/>
      <c r="H5" s="8"/>
      <c r="I5" s="9"/>
      <c r="J5" s="24"/>
      <c r="K5" s="49"/>
      <c r="L5" s="53" t="s">
        <v>24</v>
      </c>
      <c r="M5" s="37" t="str">
        <f>Input!N5</f>
        <v>Jennifer Kelly</v>
      </c>
      <c r="N5" s="37">
        <f>Input!O5</f>
        <v>0</v>
      </c>
      <c r="O5" s="37" t="str">
        <f>Input!M5</f>
        <v>Clinton Township Chippewa Valley</v>
      </c>
      <c r="P5" s="8"/>
      <c r="Q5" s="8"/>
      <c r="R5" s="8"/>
      <c r="S5" s="9"/>
      <c r="T5" s="24"/>
    </row>
    <row r="6" spans="1:20" ht="35.1" customHeight="1" thickBot="1">
      <c r="A6" s="49">
        <f>Start!$D$11</f>
        <v>1</v>
      </c>
      <c r="B6" s="53" t="s">
        <v>25</v>
      </c>
      <c r="C6" s="74" t="str">
        <f>Input!D6</f>
        <v>Joe Mazza</v>
      </c>
      <c r="D6" s="86">
        <f>Input!E6</f>
        <v>0</v>
      </c>
      <c r="E6" s="74" t="str">
        <f>Input!C6</f>
        <v>Utica</v>
      </c>
      <c r="F6" s="8"/>
      <c r="G6" s="8"/>
      <c r="H6" s="8"/>
      <c r="I6" s="9"/>
      <c r="J6" s="24"/>
      <c r="K6" s="49">
        <f>Start!$H$11</f>
        <v>31</v>
      </c>
      <c r="L6" s="53" t="s">
        <v>25</v>
      </c>
      <c r="M6" s="37" t="str">
        <f>Input!N6</f>
        <v>Nicole Tyll</v>
      </c>
      <c r="N6" s="37">
        <f>Input!O6</f>
        <v>0</v>
      </c>
      <c r="O6" s="37" t="str">
        <f>Input!M6</f>
        <v>New Baltimore Anchor Bay</v>
      </c>
      <c r="P6" s="8"/>
      <c r="Q6" s="8"/>
      <c r="R6" s="8"/>
      <c r="S6" s="9"/>
      <c r="T6" s="24"/>
    </row>
    <row r="7" spans="1:20" ht="35.1" customHeight="1" thickBot="1">
      <c r="A7" s="36"/>
      <c r="B7" s="70" t="s">
        <v>26</v>
      </c>
      <c r="C7" s="74" t="str">
        <f>Input!D7</f>
        <v>Jake Gottman</v>
      </c>
      <c r="D7" s="86">
        <f>Input!E7</f>
        <v>0</v>
      </c>
      <c r="E7" s="74" t="str">
        <f>Input!C7</f>
        <v>St. Clair Shores Lake Shore</v>
      </c>
      <c r="F7" s="28"/>
      <c r="G7" s="28"/>
      <c r="H7" s="28"/>
      <c r="I7" s="29"/>
      <c r="J7" s="31"/>
      <c r="K7" s="35"/>
      <c r="L7" s="67" t="s">
        <v>26</v>
      </c>
      <c r="M7" s="37" t="str">
        <f>Input!N7</f>
        <v>Sierra Stade</v>
      </c>
      <c r="N7" s="37">
        <f>Input!O7</f>
        <v>0</v>
      </c>
      <c r="O7" s="37" t="str">
        <f>Input!M7</f>
        <v>Macomb Dakota</v>
      </c>
      <c r="P7" s="57"/>
      <c r="Q7" s="57"/>
      <c r="R7" s="57"/>
      <c r="S7" s="61"/>
      <c r="T7" s="62"/>
    </row>
    <row r="8" spans="1:20" ht="35.1" customHeight="1" thickBot="1">
      <c r="A8" s="43"/>
      <c r="B8" s="58"/>
      <c r="C8" s="231" t="s">
        <v>39</v>
      </c>
      <c r="D8" s="232"/>
      <c r="E8" s="233"/>
      <c r="F8" s="56">
        <f>A6</f>
        <v>1</v>
      </c>
      <c r="G8" s="66">
        <f>IF(F8=" "," ",(IF(AND(F8&gt;Start!$C$18,F8+3&lt;Start!$D$18,F8&lt;Start!$D$18,(ISODD(F8)=TRUE))=TRUE,F8+3,(IF(AND(F8&gt;Start!$C$19,F8+3&lt;Start!$D$19,F8&lt;Start!$D$19,(ISODD(F8)=TRUE),(ISEVEN(Start!$D$8))=TRUE)=TRUE,F8+3,(IF(AND(F8&gt;Start!$C$20,F8+3&lt;Start!$D$20,F8&lt;Start!$D$20,(ISODD(F8)=TRUE),(ISEVEN(Start!$D$8)=TRUE))=TRUE,F8+3,(IF(AND(F8&gt;Start!$C$18,F8+1&lt;Start!$D$18,F8&lt;Start!$D$18,(ISEVEN(F8)=TRUE),(ISEVEN(Start!$D$8)=TRUE))=TRUE,F8+1,(IF(AND(F8&gt;Start!$C$19,F8+1&lt;Start!$D$19,F8&lt;Start!$D$19,(ISEVEN(F8)=TRUE),(ISEVEN(Start!$D$8)=TRUE))=TRUE,F8+1,(IF(AND(F8&gt;Start!$C$20,F8+1&lt;Start!$D$20,F8&lt;Start!$D$20,(ISEVEN(F8)=TRUE),(ISEVEN(Start!$D$8)=TRUE))=TRUE,F8+1,(IF(AND(F8&gt;Start!$C$22,F8+3&lt;Start!$D$22,F8&lt;Start!$D$22,(ISODD(F8)=TRUE))=TRUE,F8+3,(IF(AND(F8&gt;Start!$C$23,F8+3&lt;Start!$D$23,F8&lt;Start!$D$23,(ISODD(F8)=TRUE))=TRUE,F8+3,(IF(AND(F8&gt;Start!$C$24,F8+3&lt;Start!$D$24,F8&lt;Start!$D$24,(ISODD(F8)=TRUE))=TRUE,F8+3,(IF(AND(F8&gt;Start!$C$22,F8+1&lt;Start!$D$22,F8&lt;Start!$D$22,(ISEVEN(F8)=TRUE))=TRUE,F8+1,(IF(AND(F8&gt;Start!$C$23,F8+1&lt;Start!$D$23,F8&lt;Start!$D$23,(ISEVEN(F8)=TRUE))=TRUE,F8+1,(IF(AND(F8&gt;Start!$C$24,F8+1&lt;Start!$D$24,F8&lt;Start!$D$24,(ISEVEN(F8)=TRUE))=TRUE,F8+1,(IF(AND(Start!$F$8=4,(ISEVEN(F8)=TRUE))=TRUE,F8-7,(IF(AND(Start!$D$8=4,(ISODD(F8)=TRUE))=TRUE,F8-5,(IF(AND(Start!$D$8=5,(ISEVEN(F8)=TRUE))=TRUE,F8-9,F8-7)))))))))))))))))))))))))))))))</f>
        <v>4</v>
      </c>
      <c r="H8" s="66">
        <f>IF(G8=" "," ",(IF(AND(G8&gt;Start!$C$18,G8+3&lt;Start!$D$18,G8&lt;Start!$D$18,(ISODD(G8)=TRUE))=TRUE,G8+3,(IF(AND(G8&gt;Start!$C$19,G8+3&lt;Start!$D$19,G8&lt;Start!$D$19,(ISODD(G8)=TRUE),(ISEVEN(Start!$D$8))=TRUE)=TRUE,G8+3,(IF(AND(G8&gt;Start!$C$20,G8+3&lt;Start!$D$20,G8&lt;Start!$D$20,(ISODD(G8)=TRUE),(ISEVEN(Start!$D$8)=TRUE))=TRUE,G8+3,(IF(AND(G8&gt;Start!$C$18,G8+1&lt;Start!$D$18,G8&lt;Start!$D$18,(ISEVEN(G8)=TRUE),(ISEVEN(Start!$D$8)=TRUE))=TRUE,G8+1,(IF(AND(G8&gt;Start!$C$19,G8+1&lt;Start!$D$19,G8&lt;Start!$D$19,(ISEVEN(G8)=TRUE),(ISEVEN(Start!$D$8)=TRUE))=TRUE,G8+1,(IF(AND(G8&gt;Start!$C$20,G8+1&lt;Start!$D$20,G8&lt;Start!$D$20,(ISEVEN(G8)=TRUE),(ISEVEN(Start!$D$8)=TRUE))=TRUE,G8+1,(IF(AND(G8&gt;Start!$C$22,G8+3&lt;Start!$D$22,G8&lt;Start!$D$22,(ISODD(G8)=TRUE))=TRUE,G8+3,(IF(AND(G8&gt;Start!$C$23,G8+3&lt;Start!$D$23,G8&lt;Start!$D$23,(ISODD(G8)=TRUE))=TRUE,G8+3,(IF(AND(G8&gt;Start!$C$24,G8+3&lt;Start!$D$24,G8&lt;Start!$D$24,(ISODD(G8)=TRUE))=TRUE,G8+3,(IF(AND(G8&gt;Start!$C$22,G8+1&lt;Start!$D$22,G8&lt;Start!$D$22,(ISEVEN(G8)=TRUE))=TRUE,G8+1,(IF(AND(G8&gt;Start!$C$23,G8+1&lt;Start!$D$23,G8&lt;Start!$D$23,(ISEVEN(G8)=TRUE))=TRUE,G8+1,(IF(AND(G8&gt;Start!$C$24,G8+1&lt;Start!$D$24,G8&lt;Start!$D$24,(ISEVEN(G8)=TRUE))=TRUE,G8+1,(IF(AND(Start!$F$8=4,(ISEVEN(G8)=TRUE))=TRUE,G8-7,(IF(AND(Start!$D$8=4,(ISODD(G8)=TRUE))=TRUE,G8-5,(IF(AND(Start!$D$8=5,(ISEVEN(G8)=TRUE))=TRUE,G8-9,G8-7)))))))))))))))))))))))))))))))</f>
        <v>5</v>
      </c>
      <c r="I8" s="66">
        <f>IF(H8=" "," ",(IF(AND(H8&gt;Start!$C$18,H8+3&lt;Start!$D$18,H8&lt;Start!$D$18,(ISODD(H8)=TRUE))=TRUE,H8+3,(IF(AND(H8&gt;Start!$C$19,H8+3&lt;Start!$D$19,H8&lt;Start!$D$19,(ISODD(H8)=TRUE),(ISEVEN(Start!$D$8))=TRUE)=TRUE,H8+3,(IF(AND(H8&gt;Start!$C$20,H8+3&lt;Start!$D$20,H8&lt;Start!$D$20,(ISODD(H8)=TRUE),(ISEVEN(Start!$D$8)=TRUE))=TRUE,H8+3,(IF(AND(H8&gt;Start!$C$18,H8+1&lt;Start!$D$18,H8&lt;Start!$D$18,(ISEVEN(H8)=TRUE),(ISEVEN(Start!$D$8)=TRUE))=TRUE,H8+1,(IF(AND(H8&gt;Start!$C$19,H8+1&lt;Start!$D$19,H8&lt;Start!$D$19,(ISEVEN(H8)=TRUE),(ISEVEN(Start!$D$8)=TRUE))=TRUE,H8+1,(IF(AND(H8&gt;Start!$C$20,H8+1&lt;Start!$D$20,H8&lt;Start!$D$20,(ISEVEN(H8)=TRUE),(ISEVEN(Start!$D$8)=TRUE))=TRUE,H8+1,(IF(AND(H8&gt;Start!$C$22,H8+3&lt;Start!$D$22,H8&lt;Start!$D$22,(ISODD(H8)=TRUE))=TRUE,H8+3,(IF(AND(H8&gt;Start!$C$23,H8+3&lt;Start!$D$23,H8&lt;Start!$D$23,(ISODD(H8)=TRUE))=TRUE,H8+3,(IF(AND(H8&gt;Start!$C$24,H8+3&lt;Start!$D$24,H8&lt;Start!$D$24,(ISODD(H8)=TRUE))=TRUE,H8+3,(IF(AND(H8&gt;Start!$C$22,H8+1&lt;Start!$D$22,H8&lt;Start!$D$22,(ISEVEN(H8)=TRUE))=TRUE,H8+1,(IF(AND(H8&gt;Start!$C$23,H8+1&lt;Start!$D$23,H8&lt;Start!$D$23,(ISEVEN(H8)=TRUE))=TRUE,H8+1,(IF(AND(H8&gt;Start!$C$24,H8+1&lt;Start!$D$24,H8&lt;Start!$D$24,(ISEVEN(H8)=TRUE))=TRUE,H8+1,(IF(AND(Start!$D$8=4,(ISEVEN(H8)=TRUE))=TRUE,H8-7,(IF(AND(Start!$D$8=4,(ISODD(H8)=TRUE))=TRUE,H8-5,(IF(AND(Start!$D$8=5,(ISEVEN(H8)=TRUE))=TRUE,H8-9,H8-7)))))))))))))))))))))))))))))))</f>
        <v>8</v>
      </c>
      <c r="J8" s="44"/>
      <c r="K8" s="68"/>
      <c r="L8" s="69"/>
      <c r="M8" s="224" t="s">
        <v>39</v>
      </c>
      <c r="N8" s="225"/>
      <c r="O8" s="226"/>
      <c r="P8" s="63">
        <f>K6</f>
        <v>31</v>
      </c>
      <c r="Q8" s="66">
        <f>IF(P8=" "," ",(IF(AND(P8&gt;Start!$G$18,P8+3&lt;Start!$H$18,P8&lt;Start!$H$18,(ISODD(P8)=TRUE))=TRUE,P8+3,(IF(AND(P8&gt;Start!$G$19,P8+3&lt;Start!$H$19,P8&lt;Start!$H$19,(ISODD(P8)=TRUE),(ISEVEN(Start!$H$8))=TRUE)=TRUE,P8+3,(IF(AND(P8&gt;Start!$G$20,P8+3&lt;Start!$H$20,P8&lt;Start!$H$20,(ISODD(P8)=TRUE),(ISEVEN(Start!$H$8)=TRUE))=TRUE,P8+3,(IF(AND(P8&gt;Start!$G$18,P8+1&lt;Start!$H$18,P8&lt;Start!$H$18,(ISEVEN(P8)=TRUE),(ISEVEN(Start!$H$8)=TRUE))=TRUE,P8+1,(IF(AND(P8&gt;Start!$G$19,P8+1&lt;Start!$H$19,P8&lt;Start!$H$19,(ISEVEN(P8)=TRUE),(ISEVEN(Start!$H$8)=TRUE))=TRUE,P8+1,(IF(AND(P8&gt;Start!$G$20,P8+1&lt;Start!$H$20,P8&lt;Start!$H$20,(ISEVEN(P8)=TRUE),(ISEVEN(Start!$H$8)=TRUE))=TRUE,P8+1,(IF(AND(P8&gt;Start!$G$22,P8+3&lt;Start!$H$22,P8&lt;Start!$H$22,(ISODD(P8)=TRUE),(ISODD(Start!$H$8)=TRUE))=TRUE,P8+3,(IF(AND(P8&gt;Start!$G$23,P8+3&lt;Start!$H$23,P8&lt;Start!$H$23,(ISODD(P8)=TRUE),(ISODD(Start!$H$8)=TRUE))=TRUE,P8+3,(IF(AND(P8&gt;Start!$G$24,P8+3&lt;Start!$H$24,P8&lt;Start!$H$24,(ISODD(P8)=TRUE),(ISEVEN(Start!$H$8)=TRUE))=TRUE,P8+3,(IF(AND(P8&gt;Start!$G$22,P8+1&lt;Start!$H$22,P8&lt;Start!$H$22,(ISEVEN(P8)=TRUE),(ISODD(Start!$H$8)=TRUE))=TRUE,P8+1,(IF(AND(P8&gt;Start!$G$23,P8+1&lt;Start!$H$23,P8&lt;Start!$H$23,(ISEVEN(P8)=TRUE),(ISODD(Start!$H$8)=TRUE))=TRUE,P8+1,(IF(AND(Start!$H$8=4,(ISEVEN(P8)=TRUE))=TRUE,P8-7,(IF(AND(Start!$H$8=4,(ISODD(P8)=TRUE))=TRUE,P8-5,(IF(AND(Start!$H$8=7,(ISEVEN(P8)=TRUE))=TRUE,P8-13,P8-11)))))))))))))))))))))))))))))</f>
        <v>34</v>
      </c>
      <c r="R8" s="66">
        <f>IF(Q8=" "," ",(IF(AND(Q8&gt;Start!$G$18,Q8+3&lt;Start!$H$18,Q8&lt;Start!$H$18,(ISODD(Q8)=TRUE))=TRUE,Q8+3,(IF(AND(Q8&gt;Start!$G$19,Q8+3&lt;Start!$H$19,Q8&lt;Start!$H$19,(ISODD(Q8)=TRUE),(ISEVEN(Start!$H$8))=TRUE)=TRUE,Q8+3,(IF(AND(Q8&gt;Start!$G$20,Q8+3&lt;Start!$H$20,Q8&lt;Start!$H$20,(ISODD(Q8)=TRUE),(ISEVEN(Start!$H$8)=TRUE))=TRUE,Q8+3,(IF(AND(Q8&gt;Start!$G$18,Q8+1&lt;Start!$H$18,Q8&lt;Start!$H$18,(ISEVEN(Q8)=TRUE),(ISEVEN(Start!$H$8)=TRUE))=TRUE,Q8+1,(IF(AND(Q8&gt;Start!$G$19,Q8+1&lt;Start!$H$19,Q8&lt;Start!$H$19,(ISEVEN(Q8)=TRUE),(ISEVEN(Start!$H$8)=TRUE))=TRUE,Q8+1,(IF(AND(Q8&gt;Start!$G$20,Q8+1&lt;Start!$H$20,Q8&lt;Start!$H$20,(ISEVEN(Q8)=TRUE),(ISEVEN(Start!$H$8)=TRUE))=TRUE,Q8+1,(IF(AND(Q8&gt;Start!$G$22,Q8+3&lt;Start!$H$22,Q8&lt;Start!$H$22,(ISODD(Q8)=TRUE),(ISODD(Start!$H$8)=TRUE))=TRUE,Q8+3,(IF(AND(Q8&gt;Start!$G$23,Q8+3&lt;Start!$H$23,Q8&lt;Start!$H$23,(ISODD(Q8)=TRUE),(ISODD(Start!$H$8)=TRUE))=TRUE,Q8+3,(IF(AND(Q8&gt;Start!$G$24,Q8+3&lt;Start!$H$24,Q8&lt;Start!$H$24,(ISODD(Q8)=TRUE),(ISEVEN(Start!$H$8)=TRUE))=TRUE,Q8+3,(IF(AND(Q8&gt;Start!$G$22,Q8+1&lt;Start!$H$22,Q8&lt;Start!$H$22,(ISEVEN(Q8)=TRUE),(ISODD(Start!$H$8)=TRUE))=TRUE,Q8+1,(IF(AND(Q8&gt;Start!$G$23,Q8+1&lt;Start!$H$23,Q8&lt;Start!$H$23,(ISEVEN(Q8)=TRUE),(ISODD(Start!$H$8)=TRUE))=TRUE,Q8+1,(IF(AND(Start!$H$8=4,(ISEVEN(Q8)=TRUE))=TRUE,Q8-7,(IF(AND(Start!$H$8=4,(ISODD(Q8)=TRUE))=TRUE,Q8-5,(IF(AND(Start!$H$8=7,(ISEVEN(Q8)=TRUE))=TRUE,Q8-13,Q8-11)))))))))))))))))))))))))))))</f>
        <v>35</v>
      </c>
      <c r="S8" s="66">
        <f>IF(R8=" "," ",(IF(AND(R8&gt;Start!$G$18,R8+3&lt;Start!$H$18,R8&lt;Start!$H$18,(ISODD(R8)=TRUE))=TRUE,R8+3,(IF(AND(R8&gt;Start!$G$19,R8+3&lt;Start!$H$19,R8&lt;Start!$H$19,(ISODD(R8)=TRUE),(ISEVEN(Start!$H$8))=TRUE)=TRUE,R8+3,(IF(AND(R8&gt;Start!$G$20,R8+3&lt;Start!$H$20,R8&lt;Start!$H$20,(ISODD(R8)=TRUE),(ISEVEN(Start!$H$8)=TRUE))=TRUE,R8+3,(IF(AND(R8&gt;Start!$G$18,R8+1&lt;Start!$H$18,R8&lt;Start!$H$18,(ISEVEN(R8)=TRUE),(ISEVEN(Start!$H$8)=TRUE))=TRUE,R8+1,(IF(AND(R8&gt;Start!$G$19,R8+1&lt;Start!$H$19,R8&lt;Start!$H$19,(ISEVEN(R8)=TRUE),(ISEVEN(Start!$H$8)=TRUE))=TRUE,R8+1,(IF(AND(R8&gt;Start!$G$20,R8+1&lt;Start!$H$20,R8&lt;Start!$H$20,(ISEVEN(R8)=TRUE),(ISEVEN(Start!$H$8)=TRUE))=TRUE,R8+1,(IF(AND(R8&gt;Start!$G$22,R8+3&lt;Start!$H$22,R8&lt;Start!$H$22,(ISODD(R8)=TRUE),(ISODD(Start!$H$8)=TRUE))=TRUE,R8+3,(IF(AND(R8&gt;Start!$G$23,R8+3&lt;Start!$H$23,R8&lt;Start!$H$23,(ISODD(R8)=TRUE),(ISODD(Start!$H$8)=TRUE))=TRUE,R8+3,(IF(AND(R8&gt;Start!$G$24,R8+3&lt;Start!$H$24,R8&lt;Start!$H$24,(ISODD(R8)=TRUE),(ISEVEN(Start!$H$8)=TRUE))=TRUE,R8+3,(IF(AND(R8&gt;Start!$G$22,R8+1&lt;Start!$H$22,R8&lt;Start!$H$22,(ISEVEN(R8)=TRUE),(ISODD(Start!$H$8)=TRUE))=TRUE,R8+1,(IF(AND(R8&gt;Start!$G$23,R8+1&lt;Start!$H$23,R8&lt;Start!$H$23,(ISEVEN(R8)=TRUE),(ISODD(Start!$H$8)=TRUE))=TRUE,R8+1,(IF(AND(Start!$H$8=4,(ISEVEN(R8)=TRUE))=TRUE,R8-7,(IF(AND(Start!$H$8=4,(ISODD(R8)=TRUE))=TRUE,R8-5,(IF(AND(Start!$H$8=7,(ISEVEN(R8)=TRUE))=TRUE,R8-13,R8-11)))))))))))))))))))))))))))))</f>
        <v>38</v>
      </c>
      <c r="T8" s="64"/>
    </row>
    <row r="9" spans="1:20" ht="35.1" customHeight="1">
      <c r="A9" s="228" t="s">
        <v>37</v>
      </c>
      <c r="B9" s="229"/>
      <c r="C9" s="229"/>
      <c r="D9" s="229"/>
      <c r="E9" s="229"/>
      <c r="F9" s="229"/>
      <c r="G9" s="229"/>
      <c r="H9" s="229"/>
      <c r="I9" s="229"/>
      <c r="J9" s="230"/>
      <c r="K9" s="219" t="s">
        <v>37</v>
      </c>
      <c r="L9" s="220"/>
      <c r="M9" s="220"/>
      <c r="N9" s="220"/>
      <c r="O9" s="220"/>
      <c r="P9" s="220"/>
      <c r="Q9" s="220"/>
      <c r="R9" s="220"/>
      <c r="S9" s="220"/>
      <c r="T9" s="221"/>
    </row>
    <row r="10" spans="1:20" ht="35.1" customHeight="1" thickBot="1">
      <c r="A10" s="222" t="s">
        <v>38</v>
      </c>
      <c r="B10" s="223"/>
      <c r="C10" s="47" t="s">
        <v>21</v>
      </c>
      <c r="D10" s="47" t="s">
        <v>36</v>
      </c>
      <c r="E10" s="47" t="s">
        <v>9</v>
      </c>
      <c r="F10" s="47" t="s">
        <v>13</v>
      </c>
      <c r="G10" s="47" t="s">
        <v>11</v>
      </c>
      <c r="H10" s="47" t="s">
        <v>12</v>
      </c>
      <c r="I10" s="47" t="s">
        <v>14</v>
      </c>
      <c r="J10" s="50" t="s">
        <v>15</v>
      </c>
      <c r="K10" s="222" t="s">
        <v>38</v>
      </c>
      <c r="L10" s="223"/>
      <c r="M10" s="47" t="s">
        <v>21</v>
      </c>
      <c r="N10" s="47" t="s">
        <v>36</v>
      </c>
      <c r="O10" s="47" t="s">
        <v>9</v>
      </c>
      <c r="P10" s="47" t="s">
        <v>13</v>
      </c>
      <c r="Q10" s="47" t="s">
        <v>11</v>
      </c>
      <c r="R10" s="47" t="s">
        <v>12</v>
      </c>
      <c r="S10" s="47" t="s">
        <v>14</v>
      </c>
      <c r="T10" s="50" t="s">
        <v>15</v>
      </c>
    </row>
    <row r="11" spans="1:20" ht="35.1" customHeight="1" thickBot="1">
      <c r="A11" s="48" t="s">
        <v>16</v>
      </c>
      <c r="B11" s="52" t="s">
        <v>31</v>
      </c>
      <c r="C11" s="37" t="str">
        <f>Input!D8</f>
        <v>Kyle Blaszczyk</v>
      </c>
      <c r="D11" s="87">
        <f>Input!E8</f>
        <v>0</v>
      </c>
      <c r="E11" s="37" t="str">
        <f>Input!C8</f>
        <v xml:space="preserve">Utica Henry Ford II </v>
      </c>
      <c r="F11" s="37"/>
      <c r="G11" s="37"/>
      <c r="H11" s="37"/>
      <c r="I11" s="38"/>
      <c r="J11" s="39"/>
      <c r="K11" s="48" t="s">
        <v>16</v>
      </c>
      <c r="L11" s="52" t="s">
        <v>31</v>
      </c>
      <c r="M11" s="37" t="str">
        <f>Input!N8</f>
        <v>Jessica McCreary</v>
      </c>
      <c r="N11" s="37">
        <f>Input!O8</f>
        <v>0</v>
      </c>
      <c r="O11" s="37" t="str">
        <f>Input!M8</f>
        <v>Utica Henry Ford II</v>
      </c>
      <c r="P11" s="37"/>
      <c r="Q11" s="37"/>
      <c r="R11" s="37"/>
      <c r="S11" s="38"/>
      <c r="T11" s="39"/>
    </row>
    <row r="12" spans="1:20" ht="35.1" customHeight="1" thickBot="1">
      <c r="A12" s="49" t="s">
        <v>17</v>
      </c>
      <c r="B12" s="53" t="s">
        <v>32</v>
      </c>
      <c r="C12" s="37" t="str">
        <f>Input!D9</f>
        <v>Kevin Morse</v>
      </c>
      <c r="D12" s="87">
        <f>Input!E9</f>
        <v>0</v>
      </c>
      <c r="E12" s="37" t="str">
        <f>Input!C9</f>
        <v>Warren Lincoln</v>
      </c>
      <c r="F12" s="8"/>
      <c r="G12" s="8"/>
      <c r="H12" s="8"/>
      <c r="I12" s="9"/>
      <c r="J12" s="24"/>
      <c r="K12" s="49" t="s">
        <v>17</v>
      </c>
      <c r="L12" s="53" t="s">
        <v>32</v>
      </c>
      <c r="M12" s="37" t="str">
        <f>Input!N9</f>
        <v>Ashley Smith</v>
      </c>
      <c r="N12" s="37">
        <f>Input!O9</f>
        <v>0</v>
      </c>
      <c r="O12" s="37" t="str">
        <f>Input!M9</f>
        <v>Warren Cousino</v>
      </c>
      <c r="P12" s="8"/>
      <c r="Q12" s="8"/>
      <c r="R12" s="8"/>
      <c r="S12" s="9"/>
      <c r="T12" s="24"/>
    </row>
    <row r="13" spans="1:20" ht="35.1" customHeight="1" thickBot="1">
      <c r="A13" s="49"/>
      <c r="B13" s="53" t="s">
        <v>33</v>
      </c>
      <c r="C13" s="37" t="str">
        <f>Input!D10</f>
        <v>AJ Taormina</v>
      </c>
      <c r="D13" s="87">
        <f>Input!E10</f>
        <v>0</v>
      </c>
      <c r="E13" s="37" t="str">
        <f>Input!C10</f>
        <v>Sterling Heights Stevenson</v>
      </c>
      <c r="F13" s="8"/>
      <c r="G13" s="8"/>
      <c r="H13" s="8"/>
      <c r="I13" s="9"/>
      <c r="J13" s="24"/>
      <c r="K13" s="49"/>
      <c r="L13" s="53" t="s">
        <v>33</v>
      </c>
      <c r="M13" s="37" t="str">
        <f>Input!N10</f>
        <v>Alyssa Turner</v>
      </c>
      <c r="N13" s="37">
        <f>Input!O10</f>
        <v>0</v>
      </c>
      <c r="O13" s="37" t="str">
        <f>Input!M10</f>
        <v>Clinton Township Chippewa Valley</v>
      </c>
      <c r="P13" s="8"/>
      <c r="Q13" s="8"/>
      <c r="R13" s="8"/>
      <c r="S13" s="9"/>
      <c r="T13" s="24"/>
    </row>
    <row r="14" spans="1:20" ht="35.1" customHeight="1" thickBot="1">
      <c r="A14" s="49">
        <f>IF(A6=" "," ",(IF(A6+1&gt;Start!$D$14," ",A6+1)))</f>
        <v>2</v>
      </c>
      <c r="B14" s="53" t="s">
        <v>34</v>
      </c>
      <c r="C14" s="37" t="str">
        <f>Input!D11</f>
        <v>Andrew Venturini</v>
      </c>
      <c r="D14" s="87">
        <f>Input!E11</f>
        <v>0</v>
      </c>
      <c r="E14" s="37" t="str">
        <f>Input!C11</f>
        <v>Utica</v>
      </c>
      <c r="F14" s="8"/>
      <c r="G14" s="8"/>
      <c r="H14" s="8"/>
      <c r="I14" s="9"/>
      <c r="J14" s="24"/>
      <c r="K14" s="49">
        <f>IF(K6=" "," ",(IF(K6+1&gt;Start!$H$14," ",K6+1)))</f>
        <v>32</v>
      </c>
      <c r="L14" s="53" t="s">
        <v>34</v>
      </c>
      <c r="M14" s="37" t="str">
        <f>Input!N11</f>
        <v>Tabatha Neal</v>
      </c>
      <c r="N14" s="37">
        <f>Input!O11</f>
        <v>0</v>
      </c>
      <c r="O14" s="37" t="str">
        <f>Input!M11</f>
        <v>New Baltimore Anchor Bay</v>
      </c>
      <c r="P14" s="8"/>
      <c r="Q14" s="8"/>
      <c r="R14" s="8"/>
      <c r="S14" s="9"/>
      <c r="T14" s="24"/>
    </row>
    <row r="15" spans="1:20" ht="35.1" customHeight="1" thickBot="1">
      <c r="A15" s="36"/>
      <c r="B15" s="53" t="s">
        <v>35</v>
      </c>
      <c r="C15" s="37" t="str">
        <f>Input!D12</f>
        <v>Brandon Alexander</v>
      </c>
      <c r="D15" s="87">
        <f>Input!E12</f>
        <v>0</v>
      </c>
      <c r="E15" s="37" t="str">
        <f>Input!C12</f>
        <v>New Baltimore Anchor Bay</v>
      </c>
      <c r="F15" s="57"/>
      <c r="G15" s="57"/>
      <c r="H15" s="57"/>
      <c r="I15" s="61"/>
      <c r="J15" s="62"/>
      <c r="K15" s="35"/>
      <c r="L15" s="67" t="s">
        <v>35</v>
      </c>
      <c r="M15" s="37" t="str">
        <f>Input!N12</f>
        <v>Jennifer Carbery</v>
      </c>
      <c r="N15" s="37">
        <f>Input!O12</f>
        <v>0</v>
      </c>
      <c r="O15" s="37" t="str">
        <f>Input!M12</f>
        <v>Macomb Dakota</v>
      </c>
      <c r="P15" s="57"/>
      <c r="Q15" s="57"/>
      <c r="R15" s="57"/>
      <c r="S15" s="61"/>
      <c r="T15" s="62"/>
    </row>
    <row r="16" spans="1:20" ht="35.1" customHeight="1" thickBot="1">
      <c r="A16" s="43"/>
      <c r="B16" s="58"/>
      <c r="C16" s="224" t="s">
        <v>39</v>
      </c>
      <c r="D16" s="225"/>
      <c r="E16" s="226"/>
      <c r="F16" s="56">
        <f>A14</f>
        <v>2</v>
      </c>
      <c r="G16" s="66">
        <f>IF(F16=" "," ",(IF(AND(F16&gt;Start!$C$18,F16+3&lt;Start!$D$18,F16&lt;Start!$D$18,(ISODD(F16)=TRUE))=TRUE,F16+3,(IF(AND(F16&gt;Start!$C$19,F16+3&lt;Start!$D$19,F16&lt;Start!$D$19,(ISODD(F16)=TRUE),(ISEVEN(Start!$D$8))=TRUE)=TRUE,F16+3,(IF(AND(F16&gt;Start!$C$20,F16+3&lt;Start!$D$20,F16&lt;Start!$D$20,(ISODD(F16)=TRUE),(ISEVEN(Start!$D$8)=TRUE))=TRUE,F16+3,(IF(AND(F16&gt;Start!$C$18,F16+1&lt;Start!$D$18,F16&lt;Start!$D$18,(ISEVEN(F16)=TRUE),(ISEVEN(Start!$D$8)=TRUE))=TRUE,F16+1,(IF(AND(F16&gt;Start!$C$19,F16+1&lt;Start!$D$19,F16&lt;Start!$D$19,(ISEVEN(F16)=TRUE),(ISEVEN(Start!$D$8)=TRUE))=TRUE,F16+1,(IF(AND(F16&gt;Start!$C$20,F16+1&lt;Start!$D$20,F16&lt;Start!$D$20,(ISEVEN(F16)=TRUE),(ISEVEN(Start!$D$8)=TRUE))=TRUE,F16+1,(IF(AND(F16&gt;Start!$C$22,F16+3&lt;Start!$D$22,F16&lt;Start!$D$22,(ISODD(F16)=TRUE))=TRUE,F16+3,(IF(AND(F16&gt;Start!$C$23,F16+3&lt;Start!$D$23,F16&lt;Start!$D$23,(ISODD(F16)=TRUE))=TRUE,F16+3,(IF(AND(F16&gt;Start!$C$24,F16+3&lt;Start!$D$24,F16&lt;Start!$D$24,(ISODD(F16)=TRUE))=TRUE,F16+3,(IF(AND(F16&gt;Start!$C$22,F16+1&lt;Start!$D$22,F16&lt;Start!$D$22,(ISEVEN(F16)=TRUE))=TRUE,F16+1,(IF(AND(F16&gt;Start!$C$23,F16+1&lt;Start!$D$23,F16&lt;Start!$D$23,(ISEVEN(F16)=TRUE))=TRUE,F16+1,(IF(AND(F16&gt;Start!$C$24,F16+1&lt;Start!$D$24,F16&lt;Start!$D$24,(ISEVEN(F16)=TRUE))=TRUE,F16+1,(IF(AND(Start!$F$8=4,(ISEVEN(F16)=TRUE))=TRUE,F16-7,(IF(AND(Start!$D$8=4,(ISODD(F16)=TRUE))=TRUE,F16-5,(IF(AND(Start!$D$8=5,(ISEVEN(F16)=TRUE))=TRUE,F16-9,F16-7)))))))))))))))))))))))))))))))</f>
        <v>3</v>
      </c>
      <c r="H16" s="66">
        <f>IF(G16=" "," ",(IF(AND(G16&gt;Start!$C$18,G16+3&lt;Start!$D$18,G16&lt;Start!$D$18,(ISODD(G16)=TRUE))=TRUE,G16+3,(IF(AND(G16&gt;Start!$C$19,G16+3&lt;Start!$D$19,G16&lt;Start!$D$19,(ISODD(G16)=TRUE),(ISEVEN(Start!$D$8))=TRUE)=TRUE,G16+3,(IF(AND(G16&gt;Start!$C$20,G16+3&lt;Start!$D$20,G16&lt;Start!$D$20,(ISODD(G16)=TRUE),(ISEVEN(Start!$D$8)=TRUE))=TRUE,G16+3,(IF(AND(G16&gt;Start!$C$18,G16+1&lt;Start!$D$18,G16&lt;Start!$D$18,(ISEVEN(G16)=TRUE),(ISEVEN(Start!$D$8)=TRUE))=TRUE,G16+1,(IF(AND(G16&gt;Start!$C$19,G16+1&lt;Start!$D$19,G16&lt;Start!$D$19,(ISEVEN(G16)=TRUE),(ISEVEN(Start!$D$8)=TRUE))=TRUE,G16+1,(IF(AND(G16&gt;Start!$C$20,G16+1&lt;Start!$D$20,G16&lt;Start!$D$20,(ISEVEN(G16)=TRUE),(ISEVEN(Start!$D$8)=TRUE))=TRUE,G16+1,(IF(AND(G16&gt;Start!$C$22,G16+3&lt;Start!$D$22,G16&lt;Start!$D$22,(ISODD(G16)=TRUE))=TRUE,G16+3,(IF(AND(G16&gt;Start!$C$23,G16+3&lt;Start!$D$23,G16&lt;Start!$D$23,(ISODD(G16)=TRUE))=TRUE,G16+3,(IF(AND(G16&gt;Start!$C$24,G16+3&lt;Start!$D$24,G16&lt;Start!$D$24,(ISODD(G16)=TRUE))=TRUE,G16+3,(IF(AND(G16&gt;Start!$C$22,G16+1&lt;Start!$D$22,G16&lt;Start!$D$22,(ISEVEN(G16)=TRUE))=TRUE,G16+1,(IF(AND(G16&gt;Start!$C$23,G16+1&lt;Start!$D$23,G16&lt;Start!$D$23,(ISEVEN(G16)=TRUE))=TRUE,G16+1,(IF(AND(G16&gt;Start!$C$24,G16+1&lt;Start!$D$24,G16&lt;Start!$D$24,(ISEVEN(G16)=TRUE))=TRUE,G16+1,(IF(AND(Start!$F$8=4,(ISEVEN(G16)=TRUE))=TRUE,G16-7,(IF(AND(Start!$D$8=4,(ISODD(G16)=TRUE))=TRUE,G16-5,(IF(AND(Start!$D$8=5,(ISEVEN(G16)=TRUE))=TRUE,G16-9,G16-7)))))))))))))))))))))))))))))))</f>
        <v>6</v>
      </c>
      <c r="I16" s="66">
        <f>IF(H16=" "," ",(IF(AND(H16&gt;Start!$C$18,H16+3&lt;Start!$D$18,H16&lt;Start!$D$18,(ISODD(H16)=TRUE))=TRUE,H16+3,(IF(AND(H16&gt;Start!$C$19,H16+3&lt;Start!$D$19,H16&lt;Start!$D$19,(ISODD(H16)=TRUE),(ISEVEN(Start!$D$8))=TRUE)=TRUE,H16+3,(IF(AND(H16&gt;Start!$C$20,H16+3&lt;Start!$D$20,H16&lt;Start!$D$20,(ISODD(H16)=TRUE),(ISEVEN(Start!$D$8)=TRUE))=TRUE,H16+3,(IF(AND(H16&gt;Start!$C$18,H16+1&lt;Start!$D$18,H16&lt;Start!$D$18,(ISEVEN(H16)=TRUE),(ISEVEN(Start!$D$8)=TRUE))=TRUE,H16+1,(IF(AND(H16&gt;Start!$C$19,H16+1&lt;Start!$D$19,H16&lt;Start!$D$19,(ISEVEN(H16)=TRUE),(ISEVEN(Start!$D$8)=TRUE))=TRUE,H16+1,(IF(AND(H16&gt;Start!$C$20,H16+1&lt;Start!$D$20,H16&lt;Start!$D$20,(ISEVEN(H16)=TRUE),(ISEVEN(Start!$D$8)=TRUE))=TRUE,H16+1,(IF(AND(H16&gt;Start!$C$22,H16+3&lt;Start!$D$22,H16&lt;Start!$D$22,(ISODD(H16)=TRUE))=TRUE,H16+3,(IF(AND(H16&gt;Start!$C$23,H16+3&lt;Start!$D$23,H16&lt;Start!$D$23,(ISODD(H16)=TRUE))=TRUE,H16+3,(IF(AND(H16&gt;Start!$C$24,H16+3&lt;Start!$D$24,H16&lt;Start!$D$24,(ISODD(H16)=TRUE))=TRUE,H16+3,(IF(AND(H16&gt;Start!$C$22,H16+1&lt;Start!$D$22,H16&lt;Start!$D$22,(ISEVEN(H16)=TRUE))=TRUE,H16+1,(IF(AND(H16&gt;Start!$C$23,H16+1&lt;Start!$D$23,H16&lt;Start!$D$23,(ISEVEN(H16)=TRUE))=TRUE,H16+1,(IF(AND(H16&gt;Start!$C$24,H16+1&lt;Start!$D$24,H16&lt;Start!$D$24,(ISEVEN(H16)=TRUE))=TRUE,H16+1,(IF(AND(Start!$F$8=4,(ISEVEN(H16)=TRUE))=TRUE,H16-7,(IF(AND(Start!$D$8=4,(ISODD(H16)=TRUE))=TRUE,H16-5,(IF(AND(Start!$D$8=5,(ISEVEN(H16)=TRUE))=TRUE,H16-9,H16-7)))))))))))))))))))))))))))))))</f>
        <v>7</v>
      </c>
      <c r="J16" s="64"/>
      <c r="K16" s="68"/>
      <c r="L16" s="69"/>
      <c r="M16" s="224" t="s">
        <v>39</v>
      </c>
      <c r="N16" s="225"/>
      <c r="O16" s="226"/>
      <c r="P16" s="63">
        <f>K14</f>
        <v>32</v>
      </c>
      <c r="Q16" s="66">
        <f>IF(P16=" "," ",(IF(AND(P16&gt;Start!$G$18,P16+3&lt;Start!$H$18,P16&lt;Start!$H$18,(ISODD(P16)=TRUE))=TRUE,P16+3,(IF(AND(P16&gt;Start!$G$19,P16+3&lt;Start!$H$19,P16&lt;Start!$H$19,(ISODD(P16)=TRUE),(ISEVEN(Start!$H$8))=TRUE)=TRUE,P16+3,(IF(AND(P16&gt;Start!$G$20,P16+3&lt;Start!$H$20,P16&lt;Start!$H$20,(ISODD(P16)=TRUE),(ISEVEN(Start!$H$8)=TRUE))=TRUE,P16+3,(IF(AND(P16&gt;Start!$G$18,P16+1&lt;Start!$H$18,P16&lt;Start!$H$18,(ISEVEN(P16)=TRUE),(ISEVEN(Start!$H$8)=TRUE))=TRUE,P16+1,(IF(AND(P16&gt;Start!$G$19,P16+1&lt;Start!$H$19,P16&lt;Start!$H$19,(ISEVEN(P16)=TRUE),(ISEVEN(Start!$H$8)=TRUE))=TRUE,P16+1,(IF(AND(P16&gt;Start!$G$20,P16+1&lt;Start!$H$20,P16&lt;Start!$H$20,(ISEVEN(P16)=TRUE),(ISEVEN(Start!$H$8)=TRUE))=TRUE,P16+1,(IF(AND(P16&gt;Start!$G$22,P16+3&lt;Start!$H$22,P16&lt;Start!$H$22,(ISODD(P16)=TRUE),(ISODD(Start!$H$8)=TRUE))=TRUE,P16+3,(IF(AND(P16&gt;Start!$G$23,P16+3&lt;Start!$H$23,P16&lt;Start!$H$23,(ISODD(P16)=TRUE),(ISODD(Start!$H$8)=TRUE))=TRUE,P16+3,(IF(AND(P16&gt;Start!$G$24,P16+3&lt;Start!$H$24,P16&lt;Start!$H$24,(ISODD(P16)=TRUE),(ISEVEN(Start!$H$8)=TRUE))=TRUE,P16+3,(IF(AND(P16&gt;Start!$G$22,P16+1&lt;Start!$H$22,P16&lt;Start!$H$22,(ISEVEN(P16)=TRUE),(ISODD(Start!$H$8)=TRUE))=TRUE,P16+1,(IF(AND(P16&gt;Start!$G$23,P16+1&lt;Start!$H$23,P16&lt;Start!$H$23,(ISEVEN(P16)=TRUE),(ISODD(Start!$H$8)=TRUE))=TRUE,P16+1,(IF(AND(Start!$H$8=4,(ISEVEN(P16)=TRUE))=TRUE,P16-7,(IF(AND(Start!$H$8=4,(ISODD(P16)=TRUE))=TRUE,P16-5,(IF(AND(Start!$H$8=7,(ISEVEN(P16)=TRUE))=TRUE,P16-13,P16-11)))))))))))))))))))))))))))))</f>
        <v>33</v>
      </c>
      <c r="R16" s="66">
        <f>IF(Q16=" "," ",(IF(AND(Q16&gt;Start!$G$18,Q16+3&lt;Start!$H$18,Q16&lt;Start!$H$18,(ISODD(Q16)=TRUE))=TRUE,Q16+3,(IF(AND(Q16&gt;Start!$G$19,Q16+3&lt;Start!$H$19,Q16&lt;Start!$H$19,(ISODD(Q16)=TRUE),(ISEVEN(Start!$H$8))=TRUE)=TRUE,Q16+3,(IF(AND(Q16&gt;Start!$G$20,Q16+3&lt;Start!$H$20,Q16&lt;Start!$H$20,(ISODD(Q16)=TRUE),(ISEVEN(Start!$H$8)=TRUE))=TRUE,Q16+3,(IF(AND(Q16&gt;Start!$G$18,Q16+1&lt;Start!$H$18,Q16&lt;Start!$H$18,(ISEVEN(Q16)=TRUE),(ISEVEN(Start!$H$8)=TRUE))=TRUE,Q16+1,(IF(AND(Q16&gt;Start!$G$19,Q16+1&lt;Start!$H$19,Q16&lt;Start!$H$19,(ISEVEN(Q16)=TRUE),(ISEVEN(Start!$H$8)=TRUE))=TRUE,Q16+1,(IF(AND(Q16&gt;Start!$G$20,Q16+1&lt;Start!$H$20,Q16&lt;Start!$H$20,(ISEVEN(Q16)=TRUE),(ISEVEN(Start!$H$8)=TRUE))=TRUE,Q16+1,(IF(AND(Q16&gt;Start!$G$22,Q16+3&lt;Start!$H$22,Q16&lt;Start!$H$22,(ISODD(Q16)=TRUE),(ISODD(Start!$H$8)=TRUE))=TRUE,Q16+3,(IF(AND(Q16&gt;Start!$G$23,Q16+3&lt;Start!$H$23,Q16&lt;Start!$H$23,(ISODD(Q16)=TRUE),(ISODD(Start!$H$8)=TRUE))=TRUE,Q16+3,(IF(AND(Q16&gt;Start!$G$24,Q16+3&lt;Start!$H$24,Q16&lt;Start!$H$24,(ISODD(Q16)=TRUE),(ISEVEN(Start!$H$8)=TRUE))=TRUE,Q16+3,(IF(AND(Q16&gt;Start!$G$22,Q16+1&lt;Start!$H$22,Q16&lt;Start!$H$22,(ISEVEN(Q16)=TRUE),(ISODD(Start!$H$8)=TRUE))=TRUE,Q16+1,(IF(AND(Q16&gt;Start!$G$23,Q16+1&lt;Start!$H$23,Q16&lt;Start!$H$23,(ISEVEN(Q16)=TRUE),(ISODD(Start!$H$8)=TRUE))=TRUE,Q16+1,(IF(AND(Start!$H$8=4,(ISEVEN(Q16)=TRUE))=TRUE,Q16-7,(IF(AND(Start!$H$8=4,(ISODD(Q16)=TRUE))=TRUE,Q16-5,(IF(AND(Start!$H$8=7,(ISEVEN(Q16)=TRUE))=TRUE,Q16-13,Q16-11)))))))))))))))))))))))))))))</f>
        <v>36</v>
      </c>
      <c r="S16" s="66">
        <f>IF(R16=" "," ",(IF(AND(R16&gt;Start!$G$18,R16+3&lt;Start!$H$18,R16&lt;Start!$H$18,(ISODD(R16)=TRUE))=TRUE,R16+3,(IF(AND(R16&gt;Start!$G$19,R16+3&lt;Start!$H$19,R16&lt;Start!$H$19,(ISODD(R16)=TRUE),(ISEVEN(Start!$H$8))=TRUE)=TRUE,R16+3,(IF(AND(R16&gt;Start!$G$20,R16+3&lt;Start!$H$20,R16&lt;Start!$H$20,(ISODD(R16)=TRUE),(ISEVEN(Start!$H$8)=TRUE))=TRUE,R16+3,(IF(AND(R16&gt;Start!$G$18,R16+1&lt;Start!$H$18,R16&lt;Start!$H$18,(ISEVEN(R16)=TRUE),(ISEVEN(Start!$H$8)=TRUE))=TRUE,R16+1,(IF(AND(R16&gt;Start!$G$19,R16+1&lt;Start!$H$19,R16&lt;Start!$H$19,(ISEVEN(R16)=TRUE),(ISEVEN(Start!$H$8)=TRUE))=TRUE,R16+1,(IF(AND(R16&gt;Start!$G$20,R16+1&lt;Start!$H$20,R16&lt;Start!$H$20,(ISEVEN(R16)=TRUE),(ISEVEN(Start!$H$8)=TRUE))=TRUE,R16+1,(IF(AND(R16&gt;Start!$G$22,R16+3&lt;Start!$H$22,R16&lt;Start!$H$22,(ISODD(R16)=TRUE),(ISODD(Start!$H$8)=TRUE))=TRUE,R16+3,(IF(AND(R16&gt;Start!$G$23,R16+3&lt;Start!$H$23,R16&lt;Start!$H$23,(ISODD(R16)=TRUE),(ISODD(Start!$H$8)=TRUE))=TRUE,R16+3,(IF(AND(R16&gt;Start!$G$24,R16+3&lt;Start!$H$24,R16&lt;Start!$H$24,(ISODD(R16)=TRUE),(ISEVEN(Start!$H$8)=TRUE))=TRUE,R16+3,(IF(AND(R16&gt;Start!$G$22,R16+1&lt;Start!$H$22,R16&lt;Start!$H$22,(ISEVEN(R16)=TRUE),(ISODD(Start!$H$8)=TRUE))=TRUE,R16+1,(IF(AND(R16&gt;Start!$G$23,R16+1&lt;Start!$H$23,R16&lt;Start!$H$23,(ISEVEN(R16)=TRUE),(ISODD(Start!$H$8)=TRUE))=TRUE,R16+1,(IF(AND(Start!$H$8=4,(ISEVEN(R16)=TRUE))=TRUE,R16-7,(IF(AND(Start!$H$8=4,(ISODD(R16)=TRUE))=TRUE,R16-5,(IF(AND(Start!$H$8=7,(ISEVEN(R16)=TRUE))=TRUE,R16-13,R16-11)))))))))))))))))))))))))))))</f>
        <v>37</v>
      </c>
      <c r="T16" s="64"/>
    </row>
    <row r="17" spans="1:20" ht="35.1" customHeight="1" thickBot="1">
      <c r="A17" s="42"/>
      <c r="B17" s="54"/>
      <c r="C17" s="227" t="s">
        <v>40</v>
      </c>
      <c r="D17" s="227"/>
      <c r="E17" s="227"/>
      <c r="F17" s="227"/>
      <c r="G17" s="227"/>
      <c r="H17" s="227"/>
      <c r="I17" s="59"/>
      <c r="J17" s="60"/>
      <c r="K17" s="42"/>
      <c r="L17" s="45"/>
      <c r="M17" s="227" t="s">
        <v>40</v>
      </c>
      <c r="N17" s="227"/>
      <c r="O17" s="227"/>
      <c r="P17" s="227"/>
      <c r="Q17" s="227"/>
      <c r="R17" s="227"/>
      <c r="S17" s="55"/>
      <c r="T17" s="41"/>
    </row>
    <row r="18" spans="1:20" ht="35.1" customHeight="1">
      <c r="A18" s="228" t="s">
        <v>37</v>
      </c>
      <c r="B18" s="229"/>
      <c r="C18" s="229"/>
      <c r="D18" s="229"/>
      <c r="E18" s="229"/>
      <c r="F18" s="229"/>
      <c r="G18" s="229"/>
      <c r="H18" s="229"/>
      <c r="I18" s="229"/>
      <c r="J18" s="230"/>
      <c r="K18" s="219" t="s">
        <v>37</v>
      </c>
      <c r="L18" s="220"/>
      <c r="M18" s="220"/>
      <c r="N18" s="220"/>
      <c r="O18" s="220"/>
      <c r="P18" s="220"/>
      <c r="Q18" s="220"/>
      <c r="R18" s="220"/>
      <c r="S18" s="220"/>
      <c r="T18" s="221"/>
    </row>
    <row r="19" spans="1:20" ht="35.1" customHeight="1" thickBot="1">
      <c r="A19" s="222" t="s">
        <v>38</v>
      </c>
      <c r="B19" s="223"/>
      <c r="C19" s="47" t="s">
        <v>21</v>
      </c>
      <c r="D19" s="47" t="s">
        <v>36</v>
      </c>
      <c r="E19" s="47" t="s">
        <v>9</v>
      </c>
      <c r="F19" s="47" t="s">
        <v>13</v>
      </c>
      <c r="G19" s="47" t="s">
        <v>11</v>
      </c>
      <c r="H19" s="47" t="s">
        <v>12</v>
      </c>
      <c r="I19" s="47" t="s">
        <v>14</v>
      </c>
      <c r="J19" s="50" t="s">
        <v>15</v>
      </c>
      <c r="K19" s="222" t="s">
        <v>38</v>
      </c>
      <c r="L19" s="223"/>
      <c r="M19" s="47" t="s">
        <v>21</v>
      </c>
      <c r="N19" s="47" t="s">
        <v>36</v>
      </c>
      <c r="O19" s="47" t="s">
        <v>9</v>
      </c>
      <c r="P19" s="47" t="s">
        <v>13</v>
      </c>
      <c r="Q19" s="47" t="s">
        <v>11</v>
      </c>
      <c r="R19" s="47" t="s">
        <v>12</v>
      </c>
      <c r="S19" s="47" t="s">
        <v>14</v>
      </c>
      <c r="T19" s="50" t="s">
        <v>15</v>
      </c>
    </row>
    <row r="20" spans="1:20" ht="35.1" customHeight="1" thickBot="1">
      <c r="A20" s="48" t="s">
        <v>16</v>
      </c>
      <c r="B20" s="52" t="s">
        <v>22</v>
      </c>
      <c r="C20" s="37" t="str">
        <f>Input!D13</f>
        <v>Tyler Hudgens</v>
      </c>
      <c r="D20" s="87">
        <f>Input!E13</f>
        <v>0</v>
      </c>
      <c r="E20" s="37" t="str">
        <f>Input!C13</f>
        <v xml:space="preserve">Utica Henry Ford II </v>
      </c>
      <c r="F20" s="37"/>
      <c r="G20" s="37"/>
      <c r="H20" s="37"/>
      <c r="I20" s="38"/>
      <c r="J20" s="39"/>
      <c r="K20" s="48" t="s">
        <v>16</v>
      </c>
      <c r="L20" s="52" t="s">
        <v>22</v>
      </c>
      <c r="M20" s="37" t="str">
        <f>Input!N13</f>
        <v>Emily Parkin</v>
      </c>
      <c r="N20" s="37">
        <f>Input!O13</f>
        <v>0</v>
      </c>
      <c r="O20" s="37" t="str">
        <f>Input!M13</f>
        <v>Utica Henry Ford II</v>
      </c>
      <c r="P20" s="37"/>
      <c r="Q20" s="37"/>
      <c r="R20" s="37"/>
      <c r="S20" s="38"/>
      <c r="T20" s="39"/>
    </row>
    <row r="21" spans="1:20" ht="35.1" customHeight="1" thickBot="1">
      <c r="A21" s="49" t="s">
        <v>17</v>
      </c>
      <c r="B21" s="53" t="s">
        <v>23</v>
      </c>
      <c r="C21" s="37" t="str">
        <f>Input!D14</f>
        <v>Justin Coleman</v>
      </c>
      <c r="D21" s="87">
        <f>Input!E14</f>
        <v>0</v>
      </c>
      <c r="E21" s="37" t="str">
        <f>Input!C14</f>
        <v>Warren Cousino</v>
      </c>
      <c r="F21" s="8"/>
      <c r="G21" s="8"/>
      <c r="H21" s="8"/>
      <c r="I21" s="9"/>
      <c r="J21" s="24"/>
      <c r="K21" s="49" t="s">
        <v>17</v>
      </c>
      <c r="L21" s="53" t="s">
        <v>23</v>
      </c>
      <c r="M21" s="37" t="str">
        <f>Input!N14</f>
        <v>Taylor Miller</v>
      </c>
      <c r="N21" s="37">
        <f>Input!O14</f>
        <v>0</v>
      </c>
      <c r="O21" s="37" t="str">
        <f>Input!M14</f>
        <v>Warren Cousino</v>
      </c>
      <c r="P21" s="8"/>
      <c r="Q21" s="8"/>
      <c r="R21" s="8"/>
      <c r="S21" s="9"/>
      <c r="T21" s="24"/>
    </row>
    <row r="22" spans="1:20" ht="35.1" customHeight="1" thickBot="1">
      <c r="A22" s="49"/>
      <c r="B22" s="53" t="s">
        <v>24</v>
      </c>
      <c r="C22" s="37" t="str">
        <f>Input!D15</f>
        <v>Mike Maguran</v>
      </c>
      <c r="D22" s="87">
        <f>Input!E15</f>
        <v>0</v>
      </c>
      <c r="E22" s="37" t="str">
        <f>Input!C15</f>
        <v>Sterling Heights Stevenson</v>
      </c>
      <c r="F22" s="8"/>
      <c r="G22" s="8"/>
      <c r="H22" s="8"/>
      <c r="I22" s="9"/>
      <c r="J22" s="24"/>
      <c r="K22" s="49"/>
      <c r="L22" s="53" t="s">
        <v>24</v>
      </c>
      <c r="M22" s="37">
        <f>Input!N15</f>
        <v>0</v>
      </c>
      <c r="N22" s="37">
        <f>Input!O15</f>
        <v>0</v>
      </c>
      <c r="O22" s="37">
        <f>Input!M15</f>
        <v>0</v>
      </c>
      <c r="P22" s="8"/>
      <c r="Q22" s="8"/>
      <c r="R22" s="8"/>
      <c r="S22" s="9"/>
      <c r="T22" s="24"/>
    </row>
    <row r="23" spans="1:20" ht="35.1" customHeight="1" thickBot="1">
      <c r="A23" s="49">
        <f>IF(A14=" "," ",(IF(A14+1&gt;Start!$D$14," ",A14+1)))</f>
        <v>3</v>
      </c>
      <c r="B23" s="53" t="s">
        <v>25</v>
      </c>
      <c r="C23" s="37" t="str">
        <f>Input!D16</f>
        <v>Adam McNeil</v>
      </c>
      <c r="D23" s="87">
        <f>Input!E16</f>
        <v>0</v>
      </c>
      <c r="E23" s="37" t="str">
        <f>Input!C16</f>
        <v>Utica</v>
      </c>
      <c r="F23" s="8"/>
      <c r="G23" s="8"/>
      <c r="H23" s="8"/>
      <c r="I23" s="9"/>
      <c r="J23" s="24"/>
      <c r="K23" s="49">
        <f>IF(K14=" "," ",(IF(K14+1&gt;Start!$H$14," ",K14+1)))</f>
        <v>33</v>
      </c>
      <c r="L23" s="53" t="s">
        <v>25</v>
      </c>
      <c r="M23" s="37">
        <f>Input!N16</f>
        <v>0</v>
      </c>
      <c r="N23" s="37">
        <f>Input!O16</f>
        <v>0</v>
      </c>
      <c r="O23" s="37">
        <f>Input!M16</f>
        <v>0</v>
      </c>
      <c r="P23" s="8"/>
      <c r="Q23" s="8"/>
      <c r="R23" s="8"/>
      <c r="S23" s="9"/>
      <c r="T23" s="24"/>
    </row>
    <row r="24" spans="1:20" ht="35.1" customHeight="1" thickBot="1">
      <c r="A24" s="36"/>
      <c r="B24" s="67" t="s">
        <v>26</v>
      </c>
      <c r="C24" s="37" t="str">
        <f>Input!D17</f>
        <v>Shane Barthlow</v>
      </c>
      <c r="D24" s="87">
        <f>Input!E17</f>
        <v>0</v>
      </c>
      <c r="E24" s="37" t="str">
        <f>Input!C17</f>
        <v>New Baltimore Anchor Bay</v>
      </c>
      <c r="F24" s="57"/>
      <c r="G24" s="57"/>
      <c r="H24" s="57"/>
      <c r="I24" s="61"/>
      <c r="J24" s="62"/>
      <c r="K24" s="35"/>
      <c r="L24" s="67" t="s">
        <v>26</v>
      </c>
      <c r="M24" s="37" t="str">
        <f>Input!N17</f>
        <v>Sarah Forton</v>
      </c>
      <c r="N24" s="37">
        <f>Input!O17</f>
        <v>0</v>
      </c>
      <c r="O24" s="37" t="str">
        <f>Input!M17</f>
        <v>Macomb Dakota</v>
      </c>
      <c r="P24" s="57"/>
      <c r="Q24" s="57"/>
      <c r="R24" s="57"/>
      <c r="S24" s="61"/>
      <c r="T24" s="62"/>
    </row>
    <row r="25" spans="1:20" ht="35.1" customHeight="1" thickBot="1">
      <c r="A25" s="43"/>
      <c r="B25" s="58"/>
      <c r="C25" s="224" t="s">
        <v>39</v>
      </c>
      <c r="D25" s="225"/>
      <c r="E25" s="226"/>
      <c r="F25" s="56">
        <f>A23</f>
        <v>3</v>
      </c>
      <c r="G25" s="66">
        <f>IF(F25=" "," ",(IF(AND(F25&gt;Start!$C$18,F25+3&lt;Start!$D$18,F25&lt;Start!$D$18,(ISODD(F25)=TRUE))=TRUE,F25+3,(IF(AND(F25&gt;Start!$C$19,F25+3&lt;Start!$D$19,F25&lt;Start!$D$19,(ISODD(F25)=TRUE),(ISEVEN(Start!$D$8))=TRUE)=TRUE,F25+3,(IF(AND(F25&gt;Start!$C$20,F25+3&lt;Start!$D$20,F25&lt;Start!$D$20,(ISODD(F25)=TRUE),(ISEVEN(Start!$D$8)=TRUE))=TRUE,F25+3,(IF(AND(F25&gt;Start!$C$18,F25+1&lt;Start!$D$18,F25&lt;Start!$D$18,(ISEVEN(F25)=TRUE),(ISEVEN(Start!$D$8)=TRUE))=TRUE,F25+1,(IF(AND(F25&gt;Start!$C$19,F25+1&lt;Start!$D$19,F25&lt;Start!$D$19,(ISEVEN(F25)=TRUE),(ISEVEN(Start!$D$8)=TRUE))=TRUE,F25+1,(IF(AND(F25&gt;Start!$C$20,F25+1&lt;Start!$D$20,F25&lt;Start!$D$20,(ISEVEN(F25)=TRUE),(ISEVEN(Start!$D$8)=TRUE))=TRUE,F25+1,(IF(AND(F25&gt;Start!$C$22,F25+3&lt;Start!$D$22,F25&lt;Start!$D$22,(ISODD(F25)=TRUE))=TRUE,F25+3,(IF(AND(F25&gt;Start!$C$23,F25+3&lt;Start!$D$23,F25&lt;Start!$D$23,(ISODD(F25)=TRUE))=TRUE,F25+3,(IF(AND(F25&gt;Start!$C$24,F25+3&lt;Start!$D$24,F25&lt;Start!$D$24,(ISODD(F25)=TRUE))=TRUE,F25+3,(IF(AND(F25&gt;Start!$C$22,F25+1&lt;Start!$D$22,F25&lt;Start!$D$22,(ISEVEN(F25)=TRUE))=TRUE,F25+1,(IF(AND(F25&gt;Start!$C$23,F25+1&lt;Start!$D$23,F25&lt;Start!$D$23,(ISEVEN(F25)=TRUE))=TRUE,F25+1,(IF(AND(F25&gt;Start!$C$24,F25+1&lt;Start!$D$24,F25&lt;Start!$D$24,(ISEVEN(F25)=TRUE))=TRUE,F25+1,(IF(AND(Start!$F$8=4,(ISEVEN(F25)=TRUE))=TRUE,F25-7,(IF(AND(Start!$D$8=4,(ISODD(F25)=TRUE))=TRUE,F25-5,(IF(AND(Start!$D$8=5,(ISEVEN(F25)=TRUE))=TRUE,F25-9,F25-7)))))))))))))))))))))))))))))))</f>
        <v>6</v>
      </c>
      <c r="H25" s="66">
        <f>IF(G25=" "," ",(IF(AND(G25&gt;Start!$C$18,G25+3&lt;Start!$D$18,G25&lt;Start!$D$18,(ISODD(G25)=TRUE))=TRUE,G25+3,(IF(AND(G25&gt;Start!$C$19,G25+3&lt;Start!$D$19,G25&lt;Start!$D$19,(ISODD(G25)=TRUE),(ISEVEN(Start!$D$8))=TRUE)=TRUE,G25+3,(IF(AND(G25&gt;Start!$C$20,G25+3&lt;Start!$D$20,G25&lt;Start!$D$20,(ISODD(G25)=TRUE),(ISEVEN(Start!$D$8)=TRUE))=TRUE,G25+3,(IF(AND(G25&gt;Start!$C$18,G25+1&lt;Start!$D$18,G25&lt;Start!$D$18,(ISEVEN(G25)=TRUE),(ISEVEN(Start!$D$8)=TRUE))=TRUE,G25+1,(IF(AND(G25&gt;Start!$C$19,G25+1&lt;Start!$D$19,G25&lt;Start!$D$19,(ISEVEN(G25)=TRUE),(ISEVEN(Start!$D$8)=TRUE))=TRUE,G25+1,(IF(AND(G25&gt;Start!$C$20,G25+1&lt;Start!$D$20,G25&lt;Start!$D$20,(ISEVEN(G25)=TRUE),(ISEVEN(Start!$D$8)=TRUE))=TRUE,G25+1,(IF(AND(G25&gt;Start!$C$22,G25+3&lt;Start!$D$22,G25&lt;Start!$D$22,(ISODD(G25)=TRUE))=TRUE,G25+3,(IF(AND(G25&gt;Start!$C$23,G25+3&lt;Start!$D$23,G25&lt;Start!$D$23,(ISODD(G25)=TRUE))=TRUE,G25+3,(IF(AND(G25&gt;Start!$C$24,G25+3&lt;Start!$D$24,G25&lt;Start!$D$24,(ISODD(G25)=TRUE))=TRUE,G25+3,(IF(AND(G25&gt;Start!$C$22,G25+1&lt;Start!$D$22,G25&lt;Start!$D$22,(ISEVEN(G25)=TRUE))=TRUE,G25+1,(IF(AND(G25&gt;Start!$C$23,G25+1&lt;Start!$D$23,G25&lt;Start!$D$23,(ISEVEN(G25)=TRUE))=TRUE,G25+1,(IF(AND(G25&gt;Start!$C$24,G25+1&lt;Start!$D$24,G25&lt;Start!$D$24,(ISEVEN(G25)=TRUE))=TRUE,G25+1,(IF(AND(Start!$F$8=4,(ISEVEN(G25)=TRUE))=TRUE,G25-7,(IF(AND(Start!$D$8=4,(ISODD(G25)=TRUE))=TRUE,G25-5,(IF(AND(Start!$D$8=5,(ISEVEN(G25)=TRUE))=TRUE,G25-9,G25-7)))))))))))))))))))))))))))))))</f>
        <v>7</v>
      </c>
      <c r="I25" s="66">
        <f>IF(H25=" "," ",(IF(AND(H25&gt;Start!$C$18,H25+3&lt;Start!$D$18,H25&lt;Start!$D$18,(ISODD(H25)=TRUE))=TRUE,H25+3,(IF(AND(H25&gt;Start!$C$19,H25+3&lt;Start!$D$19,H25&lt;Start!$D$19,(ISODD(H25)=TRUE),(ISEVEN(Start!$D$8))=TRUE)=TRUE,H25+3,(IF(AND(H25&gt;Start!$C$20,H25+3&lt;Start!$D$20,H25&lt;Start!$D$20,(ISODD(H25)=TRUE),(ISEVEN(Start!$D$8)=TRUE))=TRUE,H25+3,(IF(AND(H25&gt;Start!$C$18,H25+1&lt;Start!$D$18,H25&lt;Start!$D$18,(ISEVEN(H25)=TRUE),(ISEVEN(Start!$D$8)=TRUE))=TRUE,H25+1,(IF(AND(H25&gt;Start!$C$19,H25+1&lt;Start!$D$19,H25&lt;Start!$D$19,(ISEVEN(H25)=TRUE),(ISEVEN(Start!$D$8)=TRUE))=TRUE,H25+1,(IF(AND(H25&gt;Start!$C$20,H25+1&lt;Start!$D$20,H25&lt;Start!$D$20,(ISEVEN(H25)=TRUE),(ISEVEN(Start!$D$8)=TRUE))=TRUE,H25+1,(IF(AND(H25&gt;Start!$C$22,H25+3&lt;Start!$D$22,H25&lt;Start!$D$22,(ISODD(H25)=TRUE))=TRUE,H25+3,(IF(AND(H25&gt;Start!$C$23,H25+3&lt;Start!$D$23,H25&lt;Start!$D$23,(ISODD(H25)=TRUE))=TRUE,H25+3,(IF(AND(H25&gt;Start!$C$24,H25+3&lt;Start!$D$24,H25&lt;Start!$D$24,(ISODD(H25)=TRUE))=TRUE,H25+3,(IF(AND(H25&gt;Start!$C$22,H25+1&lt;Start!$D$22,H25&lt;Start!$D$22,(ISEVEN(H25)=TRUE))=TRUE,H25+1,(IF(AND(H25&gt;Start!$C$23,H25+1&lt;Start!$D$23,H25&lt;Start!$D$23,(ISEVEN(H25)=TRUE))=TRUE,H25+1,(IF(AND(H25&gt;Start!$C$24,H25+1&lt;Start!$D$24,H25&lt;Start!$D$24,(ISEVEN(H25)=TRUE))=TRUE,H25+1,(IF(AND(Start!$F$8=4,(ISEVEN(H25)=TRUE))=TRUE,H25-7,(IF(AND(Start!$D$8=4,(ISODD(H25)=TRUE))=TRUE,H25-5,(IF(AND(Start!$D$8=5,(ISEVEN(H25)=TRUE))=TRUE,H25-9,H25-7)))))))))))))))))))))))))))))))</f>
        <v>10</v>
      </c>
      <c r="J25" s="64"/>
      <c r="K25" s="68"/>
      <c r="L25" s="69"/>
      <c r="M25" s="224" t="s">
        <v>39</v>
      </c>
      <c r="N25" s="225"/>
      <c r="O25" s="226"/>
      <c r="P25" s="63">
        <f>K23</f>
        <v>33</v>
      </c>
      <c r="Q25" s="66">
        <f>IF(P25=" "," ",(IF(AND(P25&gt;Start!$G$18,P25+3&lt;Start!$H$18,P25&lt;Start!$H$18,(ISODD(P25)=TRUE))=TRUE,P25+3,(IF(AND(P25&gt;Start!$G$19,P25+3&lt;Start!$H$19,P25&lt;Start!$H$19,(ISODD(P25)=TRUE),(ISEVEN(Start!$H$8))=TRUE)=TRUE,P25+3,(IF(AND(P25&gt;Start!$G$20,P25+3&lt;Start!$H$20,P25&lt;Start!$H$20,(ISODD(P25)=TRUE),(ISEVEN(Start!$H$8)=TRUE))=TRUE,P25+3,(IF(AND(P25&gt;Start!$G$18,P25+1&lt;Start!$H$18,P25&lt;Start!$H$18,(ISEVEN(P25)=TRUE),(ISEVEN(Start!$H$8)=TRUE))=TRUE,P25+1,(IF(AND(P25&gt;Start!$G$19,P25+1&lt;Start!$H$19,P25&lt;Start!$H$19,(ISEVEN(P25)=TRUE),(ISEVEN(Start!$H$8)=TRUE))=TRUE,P25+1,(IF(AND(P25&gt;Start!$G$20,P25+1&lt;Start!$H$20,P25&lt;Start!$H$20,(ISEVEN(P25)=TRUE),(ISEVEN(Start!$H$8)=TRUE))=TRUE,P25+1,(IF(AND(P25&gt;Start!$G$22,P25+3&lt;Start!$H$22,P25&lt;Start!$H$22,(ISODD(P25)=TRUE),(ISODD(Start!$H$8)=TRUE))=TRUE,P25+3,(IF(AND(P25&gt;Start!$G$23,P25+3&lt;Start!$H$23,P25&lt;Start!$H$23,(ISODD(P25)=TRUE),(ISODD(Start!$H$8)=TRUE))=TRUE,P25+3,(IF(AND(P25&gt;Start!$G$24,P25+3&lt;Start!$H$24,P25&lt;Start!$H$24,(ISODD(P25)=TRUE),(ISEVEN(Start!$H$8)=TRUE))=TRUE,P25+3,(IF(AND(P25&gt;Start!$G$22,P25+1&lt;Start!$H$22,P25&lt;Start!$H$22,(ISEVEN(P25)=TRUE),(ISODD(Start!$H$8)=TRUE))=TRUE,P25+1,(IF(AND(P25&gt;Start!$G$23,P25+1&lt;Start!$H$23,P25&lt;Start!$H$23,(ISEVEN(P25)=TRUE),(ISODD(Start!$H$8)=TRUE))=TRUE,P25+1,(IF(AND(Start!$H$8=4,(ISEVEN(P25)=TRUE))=TRUE,P25-7,(IF(AND(Start!$H$8=4,(ISODD(P25)=TRUE))=TRUE,P25-5,(IF(AND(Start!$H$8=7,(ISEVEN(P25)=TRUE))=TRUE,P25-13,P25-11)))))))))))))))))))))))))))))</f>
        <v>36</v>
      </c>
      <c r="R25" s="66">
        <f>IF(Q25=" "," ",(IF(AND(Q25&gt;Start!$G$18,Q25+3&lt;Start!$H$18,Q25&lt;Start!$H$18,(ISODD(Q25)=TRUE))=TRUE,Q25+3,(IF(AND(Q25&gt;Start!$G$19,Q25+3&lt;Start!$H$19,Q25&lt;Start!$H$19,(ISODD(Q25)=TRUE),(ISEVEN(Start!$H$8))=TRUE)=TRUE,Q25+3,(IF(AND(Q25&gt;Start!$G$20,Q25+3&lt;Start!$H$20,Q25&lt;Start!$H$20,(ISODD(Q25)=TRUE),(ISEVEN(Start!$H$8)=TRUE))=TRUE,Q25+3,(IF(AND(Q25&gt;Start!$G$18,Q25+1&lt;Start!$H$18,Q25&lt;Start!$H$18,(ISEVEN(Q25)=TRUE),(ISEVEN(Start!$H$8)=TRUE))=TRUE,Q25+1,(IF(AND(Q25&gt;Start!$G$19,Q25+1&lt;Start!$H$19,Q25&lt;Start!$H$19,(ISEVEN(Q25)=TRUE),(ISEVEN(Start!$H$8)=TRUE))=TRUE,Q25+1,(IF(AND(Q25&gt;Start!$G$20,Q25+1&lt;Start!$H$20,Q25&lt;Start!$H$20,(ISEVEN(Q25)=TRUE),(ISEVEN(Start!$H$8)=TRUE))=TRUE,Q25+1,(IF(AND(Q25&gt;Start!$G$22,Q25+3&lt;Start!$H$22,Q25&lt;Start!$H$22,(ISODD(Q25)=TRUE),(ISODD(Start!$H$8)=TRUE))=TRUE,Q25+3,(IF(AND(Q25&gt;Start!$G$23,Q25+3&lt;Start!$H$23,Q25&lt;Start!$H$23,(ISODD(Q25)=TRUE),(ISODD(Start!$H$8)=TRUE))=TRUE,Q25+3,(IF(AND(Q25&gt;Start!$G$24,Q25+3&lt;Start!$H$24,Q25&lt;Start!$H$24,(ISODD(Q25)=TRUE),(ISEVEN(Start!$H$8)=TRUE))=TRUE,Q25+3,(IF(AND(Q25&gt;Start!$G$22,Q25+1&lt;Start!$H$22,Q25&lt;Start!$H$22,(ISEVEN(Q25)=TRUE),(ISODD(Start!$H$8)=TRUE))=TRUE,Q25+1,(IF(AND(Q25&gt;Start!$G$23,Q25+1&lt;Start!$H$23,Q25&lt;Start!$H$23,(ISEVEN(Q25)=TRUE),(ISODD(Start!$H$8)=TRUE))=TRUE,Q25+1,(IF(AND(Start!$H$8=4,(ISEVEN(Q25)=TRUE))=TRUE,Q25-7,(IF(AND(Start!$H$8=4,(ISODD(Q25)=TRUE))=TRUE,Q25-5,(IF(AND(Start!$H$8=7,(ISEVEN(Q25)=TRUE))=TRUE,Q25-13,Q25-11)))))))))))))))))))))))))))))</f>
        <v>37</v>
      </c>
      <c r="S25" s="66">
        <f>IF(R25=" "," ",(IF(AND(R25&gt;Start!$G$18,R25+3&lt;Start!$H$18,R25&lt;Start!$H$18,(ISODD(R25)=TRUE))=TRUE,R25+3,(IF(AND(R25&gt;Start!$G$19,R25+3&lt;Start!$H$19,R25&lt;Start!$H$19,(ISODD(R25)=TRUE),(ISEVEN(Start!$H$8))=TRUE)=TRUE,R25+3,(IF(AND(R25&gt;Start!$G$20,R25+3&lt;Start!$H$20,R25&lt;Start!$H$20,(ISODD(R25)=TRUE),(ISEVEN(Start!$H$8)=TRUE))=TRUE,R25+3,(IF(AND(R25&gt;Start!$G$18,R25+1&lt;Start!$H$18,R25&lt;Start!$H$18,(ISEVEN(R25)=TRUE),(ISEVEN(Start!$H$8)=TRUE))=TRUE,R25+1,(IF(AND(R25&gt;Start!$G$19,R25+1&lt;Start!$H$19,R25&lt;Start!$H$19,(ISEVEN(R25)=TRUE),(ISEVEN(Start!$H$8)=TRUE))=TRUE,R25+1,(IF(AND(R25&gt;Start!$G$20,R25+1&lt;Start!$H$20,R25&lt;Start!$H$20,(ISEVEN(R25)=TRUE),(ISEVEN(Start!$H$8)=TRUE))=TRUE,R25+1,(IF(AND(R25&gt;Start!$G$22,R25+3&lt;Start!$H$22,R25&lt;Start!$H$22,(ISODD(R25)=TRUE),(ISODD(Start!$H$8)=TRUE))=TRUE,R25+3,(IF(AND(R25&gt;Start!$G$23,R25+3&lt;Start!$H$23,R25&lt;Start!$H$23,(ISODD(R25)=TRUE),(ISODD(Start!$H$8)=TRUE))=TRUE,R25+3,(IF(AND(R25&gt;Start!$G$24,R25+3&lt;Start!$H$24,R25&lt;Start!$H$24,(ISODD(R25)=TRUE),(ISEVEN(Start!$H$8)=TRUE))=TRUE,R25+3,(IF(AND(R25&gt;Start!$G$22,R25+1&lt;Start!$H$22,R25&lt;Start!$H$22,(ISEVEN(R25)=TRUE),(ISODD(Start!$H$8)=TRUE))=TRUE,R25+1,(IF(AND(R25&gt;Start!$G$23,R25+1&lt;Start!$H$23,R25&lt;Start!$H$23,(ISEVEN(R25)=TRUE),(ISODD(Start!$H$8)=TRUE))=TRUE,R25+1,(IF(AND(Start!$H$8=4,(ISEVEN(R25)=TRUE))=TRUE,R25-7,(IF(AND(Start!$H$8=4,(ISODD(R25)=TRUE))=TRUE,R25-5,(IF(AND(Start!$H$8=7,(ISEVEN(R25)=TRUE))=TRUE,R25-13,R25-11)))))))))))))))))))))))))))))</f>
        <v>40</v>
      </c>
      <c r="T25" s="64"/>
    </row>
    <row r="26" spans="1:20" ht="35.1" customHeight="1">
      <c r="A26" s="228" t="s">
        <v>37</v>
      </c>
      <c r="B26" s="229"/>
      <c r="C26" s="229"/>
      <c r="D26" s="229"/>
      <c r="E26" s="229"/>
      <c r="F26" s="229"/>
      <c r="G26" s="229"/>
      <c r="H26" s="229"/>
      <c r="I26" s="229"/>
      <c r="J26" s="230"/>
      <c r="K26" s="219" t="s">
        <v>37</v>
      </c>
      <c r="L26" s="220"/>
      <c r="M26" s="220"/>
      <c r="N26" s="220"/>
      <c r="O26" s="220"/>
      <c r="P26" s="220"/>
      <c r="Q26" s="220"/>
      <c r="R26" s="220"/>
      <c r="S26" s="220"/>
      <c r="T26" s="221"/>
    </row>
    <row r="27" spans="1:20" ht="35.1" customHeight="1" thickBot="1">
      <c r="A27" s="222" t="s">
        <v>38</v>
      </c>
      <c r="B27" s="223"/>
      <c r="C27" s="47" t="s">
        <v>21</v>
      </c>
      <c r="D27" s="47" t="s">
        <v>36</v>
      </c>
      <c r="E27" s="47" t="s">
        <v>9</v>
      </c>
      <c r="F27" s="47" t="s">
        <v>13</v>
      </c>
      <c r="G27" s="47" t="s">
        <v>11</v>
      </c>
      <c r="H27" s="47" t="s">
        <v>12</v>
      </c>
      <c r="I27" s="47" t="s">
        <v>14</v>
      </c>
      <c r="J27" s="50" t="s">
        <v>15</v>
      </c>
      <c r="K27" s="234" t="s">
        <v>38</v>
      </c>
      <c r="L27" s="223"/>
      <c r="M27" s="47" t="s">
        <v>21</v>
      </c>
      <c r="N27" s="47" t="s">
        <v>36</v>
      </c>
      <c r="O27" s="47" t="s">
        <v>9</v>
      </c>
      <c r="P27" s="47" t="s">
        <v>13</v>
      </c>
      <c r="Q27" s="47" t="s">
        <v>11</v>
      </c>
      <c r="R27" s="47" t="s">
        <v>12</v>
      </c>
      <c r="S27" s="47" t="s">
        <v>14</v>
      </c>
      <c r="T27" s="47" t="s">
        <v>15</v>
      </c>
    </row>
    <row r="28" spans="1:20" ht="35.1" customHeight="1" thickBot="1">
      <c r="A28" s="48" t="s">
        <v>16</v>
      </c>
      <c r="B28" s="52" t="s">
        <v>31</v>
      </c>
      <c r="C28" s="37" t="str">
        <f>Input!D18</f>
        <v>Ryan Long</v>
      </c>
      <c r="D28" s="87">
        <f>Input!E18</f>
        <v>0</v>
      </c>
      <c r="E28" s="37" t="str">
        <f>Input!C18</f>
        <v xml:space="preserve">Utica Henry Ford II </v>
      </c>
      <c r="F28" s="37"/>
      <c r="G28" s="37"/>
      <c r="H28" s="37"/>
      <c r="I28" s="38"/>
      <c r="J28" s="39"/>
      <c r="K28" s="48" t="s">
        <v>16</v>
      </c>
      <c r="L28" s="52" t="s">
        <v>31</v>
      </c>
      <c r="M28" s="37" t="str">
        <f>Input!N18</f>
        <v>Madison Polsinelli</v>
      </c>
      <c r="N28" s="37">
        <f>Input!O18</f>
        <v>0</v>
      </c>
      <c r="O28" s="37" t="str">
        <f>Input!M18</f>
        <v>Utica Henry Ford II</v>
      </c>
      <c r="P28" s="37"/>
      <c r="Q28" s="37"/>
      <c r="R28" s="37"/>
      <c r="S28" s="38"/>
      <c r="T28" s="39"/>
    </row>
    <row r="29" spans="1:20" ht="35.1" customHeight="1" thickBot="1">
      <c r="A29" s="49" t="s">
        <v>17</v>
      </c>
      <c r="B29" s="53" t="s">
        <v>32</v>
      </c>
      <c r="C29" s="37" t="str">
        <f>Input!D19</f>
        <v>Ryan Rypkowski</v>
      </c>
      <c r="D29" s="87">
        <f>Input!E19</f>
        <v>0</v>
      </c>
      <c r="E29" s="37" t="str">
        <f>Input!C19</f>
        <v>Warren Cousino</v>
      </c>
      <c r="F29" s="8"/>
      <c r="G29" s="8"/>
      <c r="H29" s="8"/>
      <c r="I29" s="9"/>
      <c r="J29" s="24"/>
      <c r="K29" s="49" t="s">
        <v>17</v>
      </c>
      <c r="L29" s="53" t="s">
        <v>32</v>
      </c>
      <c r="M29" s="37" t="str">
        <f>Input!N19</f>
        <v>Amanda Ziegler</v>
      </c>
      <c r="N29" s="37">
        <f>Input!O19</f>
        <v>0</v>
      </c>
      <c r="O29" s="37" t="str">
        <f>Input!M19</f>
        <v>Warren Cousino</v>
      </c>
      <c r="P29" s="8"/>
      <c r="Q29" s="8"/>
      <c r="R29" s="8"/>
      <c r="S29" s="9"/>
      <c r="T29" s="24"/>
    </row>
    <row r="30" spans="1:20" ht="35.1" customHeight="1" thickBot="1">
      <c r="A30" s="49"/>
      <c r="B30" s="53" t="s">
        <v>33</v>
      </c>
      <c r="C30" s="37" t="str">
        <f>Input!D20</f>
        <v>Dylan Rainko</v>
      </c>
      <c r="D30" s="87">
        <f>Input!E20</f>
        <v>0</v>
      </c>
      <c r="E30" s="37" t="str">
        <f>Input!C20</f>
        <v>Sterling Heights Stevenson</v>
      </c>
      <c r="F30" s="8"/>
      <c r="G30" s="8"/>
      <c r="H30" s="8"/>
      <c r="I30" s="9"/>
      <c r="J30" s="24"/>
      <c r="K30" s="49"/>
      <c r="L30" s="53" t="s">
        <v>33</v>
      </c>
      <c r="M30" s="37" t="str">
        <f>Input!N20</f>
        <v>Megan Baranski</v>
      </c>
      <c r="N30" s="37">
        <f>Input!O20</f>
        <v>0</v>
      </c>
      <c r="O30" s="37" t="str">
        <f>Input!M20</f>
        <v>Utica</v>
      </c>
      <c r="P30" s="8"/>
      <c r="Q30" s="8"/>
      <c r="R30" s="8"/>
      <c r="S30" s="9"/>
      <c r="T30" s="24"/>
    </row>
    <row r="31" spans="1:20" ht="35.1" customHeight="1" thickBot="1">
      <c r="A31" s="49">
        <f>IF(A23=" "," ",(IF(A23+1&gt;Start!$D$14," ",A23+1)))</f>
        <v>4</v>
      </c>
      <c r="B31" s="53" t="s">
        <v>34</v>
      </c>
      <c r="C31" s="37" t="str">
        <f>Input!D21</f>
        <v>Joey McNeil</v>
      </c>
      <c r="D31" s="87">
        <f>Input!E21</f>
        <v>0</v>
      </c>
      <c r="E31" s="37" t="str">
        <f>Input!C21</f>
        <v>Utica</v>
      </c>
      <c r="F31" s="8"/>
      <c r="G31" s="8"/>
      <c r="H31" s="8"/>
      <c r="I31" s="9"/>
      <c r="J31" s="24"/>
      <c r="K31" s="49">
        <f>IF(K23=" "," ",(IF(K23+1&gt;Start!$H$14," ",K23+1)))</f>
        <v>34</v>
      </c>
      <c r="L31" s="53" t="s">
        <v>34</v>
      </c>
      <c r="M31" s="37" t="str">
        <f>Input!N21</f>
        <v>Dominique Pearcy</v>
      </c>
      <c r="N31" s="37">
        <f>Input!O21</f>
        <v>0</v>
      </c>
      <c r="O31" s="37" t="str">
        <f>Input!M21</f>
        <v>New Baltimore Anchor Bay</v>
      </c>
      <c r="P31" s="8"/>
      <c r="Q31" s="8"/>
      <c r="R31" s="8"/>
      <c r="S31" s="9"/>
      <c r="T31" s="24"/>
    </row>
    <row r="32" spans="1:20" ht="35.1" customHeight="1" thickBot="1">
      <c r="A32" s="36"/>
      <c r="B32" s="53" t="s">
        <v>35</v>
      </c>
      <c r="C32" s="37" t="str">
        <f>Input!D22</f>
        <v>Garret Endres</v>
      </c>
      <c r="D32" s="87">
        <f>Input!E22</f>
        <v>0</v>
      </c>
      <c r="E32" s="37" t="str">
        <f>Input!C22</f>
        <v>New Baltimore Anchor Bay</v>
      </c>
      <c r="F32" s="57"/>
      <c r="G32" s="57"/>
      <c r="H32" s="57"/>
      <c r="I32" s="61"/>
      <c r="J32" s="24"/>
      <c r="K32" s="35"/>
      <c r="L32" s="67" t="s">
        <v>35</v>
      </c>
      <c r="M32" s="37" t="str">
        <f>Input!N22</f>
        <v>Nicole Mikaelian</v>
      </c>
      <c r="N32" s="37">
        <f>Input!O22</f>
        <v>0</v>
      </c>
      <c r="O32" s="37" t="str">
        <f>Input!M22</f>
        <v>Macomb Dakota</v>
      </c>
      <c r="P32" s="57"/>
      <c r="Q32" s="57"/>
      <c r="R32" s="57"/>
      <c r="S32" s="61"/>
      <c r="T32" s="62"/>
    </row>
    <row r="33" spans="1:20" ht="35.1" customHeight="1" thickBot="1">
      <c r="A33" s="43"/>
      <c r="B33" s="58"/>
      <c r="C33" s="224" t="s">
        <v>39</v>
      </c>
      <c r="D33" s="225"/>
      <c r="E33" s="226"/>
      <c r="F33" s="56">
        <f>A31</f>
        <v>4</v>
      </c>
      <c r="G33" s="66">
        <f>IF(F33=" "," ",(IF(AND(F33&gt;Start!$C$18,F33+3&lt;Start!$D$18,F33&lt;Start!$D$18,(ISODD(F33)=TRUE))=TRUE,F33+3,(IF(AND(F33&gt;Start!$C$19,F33+3&lt;Start!$D$19,F33&lt;Start!$D$19,(ISODD(F33)=TRUE),(ISEVEN(Start!$D$8))=TRUE)=TRUE,F33+3,(IF(AND(F33&gt;Start!$C$20,F33+3&lt;Start!$D$20,F33&lt;Start!$D$20,(ISODD(F33)=TRUE),(ISEVEN(Start!$D$8)=TRUE))=TRUE,F33+3,(IF(AND(F33&gt;Start!$C$18,F33+1&lt;Start!$D$18,F33&lt;Start!$D$18,(ISEVEN(F33)=TRUE),(ISEVEN(Start!$D$8)=TRUE))=TRUE,F33+1,(IF(AND(F33&gt;Start!$C$19,F33+1&lt;Start!$D$19,F33&lt;Start!$D$19,(ISEVEN(F33)=TRUE),(ISEVEN(Start!$D$8)=TRUE))=TRUE,F33+1,(IF(AND(F33&gt;Start!$C$20,F33+1&lt;Start!$D$20,F33&lt;Start!$D$20,(ISEVEN(F33)=TRUE),(ISEVEN(Start!$D$8)=TRUE))=TRUE,F33+1,(IF(AND(F33&gt;Start!$C$22,F33+3&lt;Start!$D$22,F33&lt;Start!$D$22,(ISODD(F33)=TRUE))=TRUE,F33+3,(IF(AND(F33&gt;Start!$C$23,F33+3&lt;Start!$D$23,F33&lt;Start!$D$23,(ISODD(F33)=TRUE))=TRUE,F33+3,(IF(AND(F33&gt;Start!$C$24,F33+3&lt;Start!$D$24,F33&lt;Start!$D$24,(ISODD(F33)=TRUE))=TRUE,F33+3,(IF(AND(F33&gt;Start!$C$22,F33+1&lt;Start!$D$22,F33&lt;Start!$D$22,(ISEVEN(F33)=TRUE))=TRUE,F33+1,(IF(AND(F33&gt;Start!$C$23,F33+1&lt;Start!$D$23,F33&lt;Start!$D$23,(ISEVEN(F33)=TRUE))=TRUE,F33+1,(IF(AND(F33&gt;Start!$C$24,F33+1&lt;Start!$D$24,F33&lt;Start!$D$24,(ISEVEN(F33)=TRUE))=TRUE,F33+1,(IF(AND(Start!$F$8=4,(ISEVEN(F33)=TRUE))=TRUE,F33-7,(IF(AND(Start!$D$8=4,(ISODD(F33)=TRUE))=TRUE,F33-5,(IF(AND(Start!$D$8=5,(ISEVEN(F33)=TRUE))=TRUE,F33-9,F33-7)))))))))))))))))))))))))))))))</f>
        <v>5</v>
      </c>
      <c r="H33" s="66">
        <f>IF(G33=" "," ",(IF(AND(G33&gt;Start!$C$18,G33+3&lt;Start!$D$18,G33&lt;Start!$D$18,(ISODD(G33)=TRUE))=TRUE,G33+3,(IF(AND(G33&gt;Start!$C$19,G33+3&lt;Start!$D$19,G33&lt;Start!$D$19,(ISODD(G33)=TRUE),(ISEVEN(Start!$D$8))=TRUE)=TRUE,G33+3,(IF(AND(G33&gt;Start!$C$20,G33+3&lt;Start!$D$20,G33&lt;Start!$D$20,(ISODD(G33)=TRUE),(ISEVEN(Start!$D$8)=TRUE))=TRUE,G33+3,(IF(AND(G33&gt;Start!$C$18,G33+1&lt;Start!$D$18,G33&lt;Start!$D$18,(ISEVEN(G33)=TRUE),(ISEVEN(Start!$D$8)=TRUE))=TRUE,G33+1,(IF(AND(G33&gt;Start!$C$19,G33+1&lt;Start!$D$19,G33&lt;Start!$D$19,(ISEVEN(G33)=TRUE),(ISEVEN(Start!$D$8)=TRUE))=TRUE,G33+1,(IF(AND(G33&gt;Start!$C$20,G33+1&lt;Start!$D$20,G33&lt;Start!$D$20,(ISEVEN(G33)=TRUE),(ISEVEN(Start!$D$8)=TRUE))=TRUE,G33+1,(IF(AND(G33&gt;Start!$C$22,G33+3&lt;Start!$D$22,G33&lt;Start!$D$22,(ISODD(G33)=TRUE))=TRUE,G33+3,(IF(AND(G33&gt;Start!$C$23,G33+3&lt;Start!$D$23,G33&lt;Start!$D$23,(ISODD(G33)=TRUE))=TRUE,G33+3,(IF(AND(G33&gt;Start!$C$24,G33+3&lt;Start!$D$24,G33&lt;Start!$D$24,(ISODD(G33)=TRUE))=TRUE,G33+3,(IF(AND(G33&gt;Start!$C$22,G33+1&lt;Start!$D$22,G33&lt;Start!$D$22,(ISEVEN(G33)=TRUE))=TRUE,G33+1,(IF(AND(G33&gt;Start!$C$23,G33+1&lt;Start!$D$23,G33&lt;Start!$D$23,(ISEVEN(G33)=TRUE))=TRUE,G33+1,(IF(AND(G33&gt;Start!$C$24,G33+1&lt;Start!$D$24,G33&lt;Start!$D$24,(ISEVEN(G33)=TRUE))=TRUE,G33+1,(IF(AND(Start!$F$8=4,(ISEVEN(G33)=TRUE))=TRUE,G33-7,(IF(AND(Start!$D$8=4,(ISODD(G33)=TRUE))=TRUE,G33-5,(IF(AND(Start!$D$8=5,(ISEVEN(G33)=TRUE))=TRUE,G33-9,G33-7)))))))))))))))))))))))))))))))</f>
        <v>8</v>
      </c>
      <c r="I33" s="66">
        <f>IF(H33=" "," ",(IF(AND(H33&gt;Start!$C$18,H33+3&lt;Start!$D$18,H33&lt;Start!$D$18,(ISODD(H33)=TRUE))=TRUE,H33+3,(IF(AND(H33&gt;Start!$C$19,H33+3&lt;Start!$D$19,H33&lt;Start!$D$19,(ISODD(H33)=TRUE),(ISEVEN(Start!$D$8))=TRUE)=TRUE,H33+3,(IF(AND(H33&gt;Start!$C$20,H33+3&lt;Start!$D$20,H33&lt;Start!$D$20,(ISODD(H33)=TRUE),(ISEVEN(Start!$D$8)=TRUE))=TRUE,H33+3,(IF(AND(H33&gt;Start!$C$18,H33+1&lt;Start!$D$18,H33&lt;Start!$D$18,(ISEVEN(H33)=TRUE),(ISEVEN(Start!$D$8)=TRUE))=TRUE,H33+1,(IF(AND(H33&gt;Start!$C$19,H33+1&lt;Start!$D$19,H33&lt;Start!$D$19,(ISEVEN(H33)=TRUE),(ISEVEN(Start!$D$8)=TRUE))=TRUE,H33+1,(IF(AND(H33&gt;Start!$C$20,H33+1&lt;Start!$D$20,H33&lt;Start!$D$20,(ISEVEN(H33)=TRUE),(ISEVEN(Start!$D$8)=TRUE))=TRUE,H33+1,(IF(AND(H33&gt;Start!$C$22,H33+3&lt;Start!$D$22,H33&lt;Start!$D$22,(ISODD(H33)=TRUE))=TRUE,H33+3,(IF(AND(H33&gt;Start!$C$23,H33+3&lt;Start!$D$23,H33&lt;Start!$D$23,(ISODD(H33)=TRUE))=TRUE,H33+3,(IF(AND(H33&gt;Start!$C$24,H33+3&lt;Start!$D$24,H33&lt;Start!$D$24,(ISODD(H33)=TRUE))=TRUE,H33+3,(IF(AND(H33&gt;Start!$C$22,H33+1&lt;Start!$D$22,H33&lt;Start!$D$22,(ISEVEN(H33)=TRUE))=TRUE,H33+1,(IF(AND(H33&gt;Start!$C$23,H33+1&lt;Start!$D$23,H33&lt;Start!$D$23,(ISEVEN(H33)=TRUE))=TRUE,H33+1,(IF(AND(H33&gt;Start!$C$24,H33+1&lt;Start!$D$24,H33&lt;Start!$D$24,(ISEVEN(H33)=TRUE))=TRUE,H33+1,(IF(AND(Start!$F$8=4,(ISEVEN(H33)=TRUE))=TRUE,H33-7,(IF(AND(Start!$D$8=4,(ISODD(H33)=TRUE))=TRUE,H33-5,(IF(AND(Start!$D$8=5,(ISEVEN(H33)=TRUE))=TRUE,H33-9,H33-7)))))))))))))))))))))))))))))))</f>
        <v>9</v>
      </c>
      <c r="J33" s="65"/>
      <c r="K33" s="68"/>
      <c r="L33" s="69"/>
      <c r="M33" s="224" t="s">
        <v>39</v>
      </c>
      <c r="N33" s="225"/>
      <c r="O33" s="226"/>
      <c r="P33" s="63">
        <f>K31</f>
        <v>34</v>
      </c>
      <c r="Q33" s="66">
        <f>IF(P33=" "," ",(IF(AND(P33&gt;Start!$G$18,P33+3&lt;Start!$H$18,P33&lt;Start!$H$18,(ISODD(P33)=TRUE))=TRUE,P33+3,(IF(AND(P33&gt;Start!$G$19,P33+3&lt;Start!$H$19,P33&lt;Start!$H$19,(ISODD(P33)=TRUE),(ISEVEN(Start!$H$8))=TRUE)=TRUE,P33+3,(IF(AND(P33&gt;Start!$G$20,P33+3&lt;Start!$H$20,P33&lt;Start!$H$20,(ISODD(P33)=TRUE),(ISEVEN(Start!$H$8)=TRUE))=TRUE,P33+3,(IF(AND(P33&gt;Start!$G$18,P33+1&lt;Start!$H$18,P33&lt;Start!$H$18,(ISEVEN(P33)=TRUE),(ISEVEN(Start!$H$8)=TRUE))=TRUE,P33+1,(IF(AND(P33&gt;Start!$G$19,P33+1&lt;Start!$H$19,P33&lt;Start!$H$19,(ISEVEN(P33)=TRUE),(ISEVEN(Start!$H$8)=TRUE))=TRUE,P33+1,(IF(AND(P33&gt;Start!$G$20,P33+1&lt;Start!$H$20,P33&lt;Start!$H$20,(ISEVEN(P33)=TRUE),(ISEVEN(Start!$H$8)=TRUE))=TRUE,P33+1,(IF(AND(P33&gt;Start!$G$22,P33+3&lt;Start!$H$22,P33&lt;Start!$H$22,(ISODD(P33)=TRUE),(ISODD(Start!$H$8)=TRUE))=TRUE,P33+3,(IF(AND(P33&gt;Start!$G$23,P33+3&lt;Start!$H$23,P33&lt;Start!$H$23,(ISODD(P33)=TRUE),(ISODD(Start!$H$8)=TRUE))=TRUE,P33+3,(IF(AND(P33&gt;Start!$G$24,P33+3&lt;Start!$H$24,P33&lt;Start!$H$24,(ISODD(P33)=TRUE),(ISEVEN(Start!$H$8)=TRUE))=TRUE,P33+3,(IF(AND(P33&gt;Start!$G$22,P33+1&lt;Start!$H$22,P33&lt;Start!$H$22,(ISEVEN(P33)=TRUE),(ISODD(Start!$H$8)=TRUE))=TRUE,P33+1,(IF(AND(P33&gt;Start!$G$23,P33+1&lt;Start!$H$23,P33&lt;Start!$H$23,(ISEVEN(P33)=TRUE),(ISODD(Start!$H$8)=TRUE))=TRUE,P33+1,(IF(AND(Start!$H$8=4,(ISEVEN(P33)=TRUE))=TRUE,P33-7,(IF(AND(Start!$H$8=4,(ISODD(P33)=TRUE))=TRUE,P33-5,(IF(AND(Start!$H$8=7,(ISEVEN(P33)=TRUE))=TRUE,P33-13,P33-11)))))))))))))))))))))))))))))</f>
        <v>35</v>
      </c>
      <c r="R33" s="66">
        <f>IF(Q33=" "," ",(IF(AND(Q33&gt;Start!$G$18,Q33+3&lt;Start!$H$18,Q33&lt;Start!$H$18,(ISODD(Q33)=TRUE))=TRUE,Q33+3,(IF(AND(Q33&gt;Start!$G$19,Q33+3&lt;Start!$H$19,Q33&lt;Start!$H$19,(ISODD(Q33)=TRUE),(ISEVEN(Start!$H$8))=TRUE)=TRUE,Q33+3,(IF(AND(Q33&gt;Start!$G$20,Q33+3&lt;Start!$H$20,Q33&lt;Start!$H$20,(ISODD(Q33)=TRUE),(ISEVEN(Start!$H$8)=TRUE))=TRUE,Q33+3,(IF(AND(Q33&gt;Start!$G$18,Q33+1&lt;Start!$H$18,Q33&lt;Start!$H$18,(ISEVEN(Q33)=TRUE),(ISEVEN(Start!$H$8)=TRUE))=TRUE,Q33+1,(IF(AND(Q33&gt;Start!$G$19,Q33+1&lt;Start!$H$19,Q33&lt;Start!$H$19,(ISEVEN(Q33)=TRUE),(ISEVEN(Start!$H$8)=TRUE))=TRUE,Q33+1,(IF(AND(Q33&gt;Start!$G$20,Q33+1&lt;Start!$H$20,Q33&lt;Start!$H$20,(ISEVEN(Q33)=TRUE),(ISEVEN(Start!$H$8)=TRUE))=TRUE,Q33+1,(IF(AND(Q33&gt;Start!$G$22,Q33+3&lt;Start!$H$22,Q33&lt;Start!$H$22,(ISODD(Q33)=TRUE),(ISODD(Start!$H$8)=TRUE))=TRUE,Q33+3,(IF(AND(Q33&gt;Start!$G$23,Q33+3&lt;Start!$H$23,Q33&lt;Start!$H$23,(ISODD(Q33)=TRUE),(ISODD(Start!$H$8)=TRUE))=TRUE,Q33+3,(IF(AND(Q33&gt;Start!$G$24,Q33+3&lt;Start!$H$24,Q33&lt;Start!$H$24,(ISODD(Q33)=TRUE),(ISEVEN(Start!$H$8)=TRUE))=TRUE,Q33+3,(IF(AND(Q33&gt;Start!$G$22,Q33+1&lt;Start!$H$22,Q33&lt;Start!$H$22,(ISEVEN(Q33)=TRUE),(ISODD(Start!$H$8)=TRUE))=TRUE,Q33+1,(IF(AND(Q33&gt;Start!$G$23,Q33+1&lt;Start!$H$23,Q33&lt;Start!$H$23,(ISEVEN(Q33)=TRUE),(ISODD(Start!$H$8)=TRUE))=TRUE,Q33+1,(IF(AND(Start!$H$8=4,(ISEVEN(Q33)=TRUE))=TRUE,Q33-7,(IF(AND(Start!$H$8=4,(ISODD(Q33)=TRUE))=TRUE,Q33-5,(IF(AND(Start!$H$8=7,(ISEVEN(Q33)=TRUE))=TRUE,Q33-13,Q33-11)))))))))))))))))))))))))))))</f>
        <v>38</v>
      </c>
      <c r="S33" s="66">
        <f>IF(R33=" "," ",(IF(AND(R33&gt;Start!$G$18,R33+3&lt;Start!$H$18,R33&lt;Start!$H$18,(ISODD(R33)=TRUE))=TRUE,R33+3,(IF(AND(R33&gt;Start!$G$19,R33+3&lt;Start!$H$19,R33&lt;Start!$H$19,(ISODD(R33)=TRUE),(ISEVEN(Start!$H$8))=TRUE)=TRUE,R33+3,(IF(AND(R33&gt;Start!$G$20,R33+3&lt;Start!$H$20,R33&lt;Start!$H$20,(ISODD(R33)=TRUE),(ISEVEN(Start!$H$8)=TRUE))=TRUE,R33+3,(IF(AND(R33&gt;Start!$G$18,R33+1&lt;Start!$H$18,R33&lt;Start!$H$18,(ISEVEN(R33)=TRUE),(ISEVEN(Start!$H$8)=TRUE))=TRUE,R33+1,(IF(AND(R33&gt;Start!$G$19,R33+1&lt;Start!$H$19,R33&lt;Start!$H$19,(ISEVEN(R33)=TRUE),(ISEVEN(Start!$H$8)=TRUE))=TRUE,R33+1,(IF(AND(R33&gt;Start!$G$20,R33+1&lt;Start!$H$20,R33&lt;Start!$H$20,(ISEVEN(R33)=TRUE),(ISEVEN(Start!$H$8)=TRUE))=TRUE,R33+1,(IF(AND(R33&gt;Start!$G$22,R33+3&lt;Start!$H$22,R33&lt;Start!$H$22,(ISODD(R33)=TRUE),(ISODD(Start!$H$8)=TRUE))=TRUE,R33+3,(IF(AND(R33&gt;Start!$G$23,R33+3&lt;Start!$H$23,R33&lt;Start!$H$23,(ISODD(R33)=TRUE),(ISODD(Start!$H$8)=TRUE))=TRUE,R33+3,(IF(AND(R33&gt;Start!$G$24,R33+3&lt;Start!$H$24,R33&lt;Start!$H$24,(ISODD(R33)=TRUE),(ISEVEN(Start!$H$8)=TRUE))=TRUE,R33+3,(IF(AND(R33&gt;Start!$G$22,R33+1&lt;Start!$H$22,R33&lt;Start!$H$22,(ISEVEN(R33)=TRUE),(ISODD(Start!$H$8)=TRUE))=TRUE,R33+1,(IF(AND(R33&gt;Start!$G$23,R33+1&lt;Start!$H$23,R33&lt;Start!$H$23,(ISEVEN(R33)=TRUE),(ISODD(Start!$H$8)=TRUE))=TRUE,R33+1,(IF(AND(Start!$H$8=4,(ISEVEN(R33)=TRUE))=TRUE,R33-7,(IF(AND(Start!$H$8=4,(ISODD(R33)=TRUE))=TRUE,R33-5,(IF(AND(Start!$H$8=7,(ISEVEN(R33)=TRUE))=TRUE,R33-13,R33-11)))))))))))))))))))))))))))))</f>
        <v>39</v>
      </c>
      <c r="T33" s="64"/>
    </row>
    <row r="34" spans="1:20" ht="35.1" customHeight="1" thickBot="1">
      <c r="A34" s="42"/>
      <c r="B34" s="54"/>
      <c r="C34" s="227" t="s">
        <v>40</v>
      </c>
      <c r="D34" s="227"/>
      <c r="E34" s="227"/>
      <c r="F34" s="227"/>
      <c r="G34" s="227"/>
      <c r="H34" s="227"/>
      <c r="I34" s="59"/>
      <c r="J34" s="60"/>
      <c r="K34" s="42"/>
      <c r="L34" s="45"/>
      <c r="M34" s="227" t="s">
        <v>40</v>
      </c>
      <c r="N34" s="227"/>
      <c r="O34" s="227"/>
      <c r="P34" s="227"/>
      <c r="Q34" s="227"/>
      <c r="R34" s="227"/>
      <c r="S34" s="55"/>
      <c r="T34" s="41"/>
    </row>
    <row r="35" spans="1:20" ht="35.1" customHeight="1">
      <c r="A35" s="228" t="s">
        <v>37</v>
      </c>
      <c r="B35" s="229"/>
      <c r="C35" s="229"/>
      <c r="D35" s="229"/>
      <c r="E35" s="229"/>
      <c r="F35" s="229"/>
      <c r="G35" s="229"/>
      <c r="H35" s="229"/>
      <c r="I35" s="229"/>
      <c r="J35" s="230"/>
      <c r="K35" s="219" t="s">
        <v>37</v>
      </c>
      <c r="L35" s="220"/>
      <c r="M35" s="220"/>
      <c r="N35" s="220"/>
      <c r="O35" s="220"/>
      <c r="P35" s="220"/>
      <c r="Q35" s="220"/>
      <c r="R35" s="220"/>
      <c r="S35" s="220"/>
      <c r="T35" s="221"/>
    </row>
    <row r="36" spans="1:20" ht="35.1" customHeight="1" thickBot="1">
      <c r="A36" s="222" t="s">
        <v>38</v>
      </c>
      <c r="B36" s="223"/>
      <c r="C36" s="47" t="s">
        <v>21</v>
      </c>
      <c r="D36" s="47" t="s">
        <v>36</v>
      </c>
      <c r="E36" s="47" t="s">
        <v>9</v>
      </c>
      <c r="F36" s="47" t="s">
        <v>13</v>
      </c>
      <c r="G36" s="47" t="s">
        <v>11</v>
      </c>
      <c r="H36" s="47" t="s">
        <v>12</v>
      </c>
      <c r="I36" s="47" t="s">
        <v>14</v>
      </c>
      <c r="J36" s="50" t="s">
        <v>15</v>
      </c>
      <c r="K36" s="222" t="s">
        <v>38</v>
      </c>
      <c r="L36" s="223"/>
      <c r="M36" s="47" t="s">
        <v>21</v>
      </c>
      <c r="N36" s="47" t="s">
        <v>36</v>
      </c>
      <c r="O36" s="47" t="s">
        <v>9</v>
      </c>
      <c r="P36" s="47" t="s">
        <v>13</v>
      </c>
      <c r="Q36" s="47" t="s">
        <v>11</v>
      </c>
      <c r="R36" s="47" t="s">
        <v>12</v>
      </c>
      <c r="S36" s="47" t="s">
        <v>14</v>
      </c>
      <c r="T36" s="50" t="s">
        <v>15</v>
      </c>
    </row>
    <row r="37" spans="1:20" ht="35.1" customHeight="1" thickBot="1">
      <c r="A37" s="48" t="s">
        <v>16</v>
      </c>
      <c r="B37" s="52" t="s">
        <v>22</v>
      </c>
      <c r="C37" s="37" t="str">
        <f>Input!D23</f>
        <v>Nicholas Macpherson</v>
      </c>
      <c r="D37" s="87">
        <f>Input!E23</f>
        <v>0</v>
      </c>
      <c r="E37" s="37" t="str">
        <f>Input!C23</f>
        <v xml:space="preserve">Utica Henry Ford II </v>
      </c>
      <c r="F37" s="37"/>
      <c r="G37" s="37"/>
      <c r="H37" s="37"/>
      <c r="I37" s="38"/>
      <c r="J37" s="39"/>
      <c r="K37" s="48" t="s">
        <v>16</v>
      </c>
      <c r="L37" s="52" t="s">
        <v>22</v>
      </c>
      <c r="M37" s="37" t="str">
        <f>Input!N23</f>
        <v>Bailey Duke</v>
      </c>
      <c r="N37" s="37">
        <f>Input!O23</f>
        <v>0</v>
      </c>
      <c r="O37" s="37" t="str">
        <f>Input!M23</f>
        <v>Utica Henry Ford II</v>
      </c>
      <c r="P37" s="37"/>
      <c r="Q37" s="37"/>
      <c r="R37" s="37"/>
      <c r="S37" s="38"/>
      <c r="T37" s="39"/>
    </row>
    <row r="38" spans="1:20" ht="35.1" customHeight="1" thickBot="1">
      <c r="A38" s="49" t="s">
        <v>17</v>
      </c>
      <c r="B38" s="53" t="s">
        <v>23</v>
      </c>
      <c r="C38" s="37" t="str">
        <f>Input!D24</f>
        <v>Robert Geary</v>
      </c>
      <c r="D38" s="87">
        <f>Input!E24</f>
        <v>0</v>
      </c>
      <c r="E38" s="37" t="str">
        <f>Input!C24</f>
        <v>Warren Cousino</v>
      </c>
      <c r="F38" s="8"/>
      <c r="G38" s="8"/>
      <c r="H38" s="8"/>
      <c r="I38" s="9"/>
      <c r="J38" s="24"/>
      <c r="K38" s="49" t="s">
        <v>17</v>
      </c>
      <c r="L38" s="53" t="s">
        <v>23</v>
      </c>
      <c r="M38" s="37" t="str">
        <f>Input!N24</f>
        <v>Renee Spicuzza</v>
      </c>
      <c r="N38" s="37">
        <f>Input!O24</f>
        <v>0</v>
      </c>
      <c r="O38" s="37" t="str">
        <f>Input!M24</f>
        <v>Sterling Heights Stevenson</v>
      </c>
      <c r="P38" s="8"/>
      <c r="Q38" s="8"/>
      <c r="R38" s="8"/>
      <c r="S38" s="9"/>
      <c r="T38" s="24"/>
    </row>
    <row r="39" spans="1:20" ht="35.1" customHeight="1" thickBot="1">
      <c r="A39" s="49"/>
      <c r="B39" s="53" t="s">
        <v>24</v>
      </c>
      <c r="C39" s="37" t="str">
        <f>Input!D25</f>
        <v>Jadin Majewski</v>
      </c>
      <c r="D39" s="87">
        <f>Input!E25</f>
        <v>0</v>
      </c>
      <c r="E39" s="37" t="str">
        <f>Input!C25</f>
        <v>Clinton Township Chippewa Valley</v>
      </c>
      <c r="F39" s="8"/>
      <c r="G39" s="8"/>
      <c r="H39" s="8"/>
      <c r="I39" s="9"/>
      <c r="J39" s="24"/>
      <c r="K39" s="49"/>
      <c r="L39" s="53" t="s">
        <v>24</v>
      </c>
      <c r="M39" s="37" t="str">
        <f>Input!N25</f>
        <v>Makayla Barthlow</v>
      </c>
      <c r="N39" s="37">
        <f>Input!O25</f>
        <v>0</v>
      </c>
      <c r="O39" s="37" t="str">
        <f>Input!M25</f>
        <v>Utica</v>
      </c>
      <c r="P39" s="8"/>
      <c r="Q39" s="8"/>
      <c r="R39" s="8"/>
      <c r="S39" s="9"/>
      <c r="T39" s="24"/>
    </row>
    <row r="40" spans="1:20" ht="35.1" customHeight="1" thickBot="1">
      <c r="A40" s="49">
        <f>IF(A31=" "," ",(IF(A31+1&gt;Start!$D$14," ",A31+1)))</f>
        <v>5</v>
      </c>
      <c r="B40" s="53" t="s">
        <v>25</v>
      </c>
      <c r="C40" s="37" t="str">
        <f>Input!D26</f>
        <v>Tyler Hood</v>
      </c>
      <c r="D40" s="87">
        <f>Input!E26</f>
        <v>0</v>
      </c>
      <c r="E40" s="37" t="str">
        <f>Input!C26</f>
        <v>Utica</v>
      </c>
      <c r="F40" s="8"/>
      <c r="G40" s="8"/>
      <c r="H40" s="8"/>
      <c r="I40" s="9"/>
      <c r="J40" s="24"/>
      <c r="K40" s="49">
        <f>IF(K31=" "," ",(IF(K31+1&gt;Start!$H$14," ",K31+1)))</f>
        <v>35</v>
      </c>
      <c r="L40" s="53" t="s">
        <v>25</v>
      </c>
      <c r="M40" s="37" t="str">
        <f>Input!N26</f>
        <v>Meghan McGrail</v>
      </c>
      <c r="N40" s="37">
        <f>Input!O26</f>
        <v>0</v>
      </c>
      <c r="O40" s="37" t="str">
        <f>Input!M26</f>
        <v>New Baltimore Anchor Bay</v>
      </c>
      <c r="P40" s="8"/>
      <c r="Q40" s="8"/>
      <c r="R40" s="8"/>
      <c r="S40" s="9"/>
      <c r="T40" s="24"/>
    </row>
    <row r="41" spans="1:20" ht="35.1" customHeight="1" thickBot="1">
      <c r="A41" s="36"/>
      <c r="B41" s="67" t="s">
        <v>26</v>
      </c>
      <c r="C41" s="37" t="str">
        <f>Input!D27</f>
        <v>Matt Willis</v>
      </c>
      <c r="D41" s="87">
        <f>Input!E27</f>
        <v>0</v>
      </c>
      <c r="E41" s="37" t="str">
        <f>Input!C27</f>
        <v>New Baltimore Anchor Bay</v>
      </c>
      <c r="F41" s="57"/>
      <c r="G41" s="57"/>
      <c r="H41" s="57"/>
      <c r="I41" s="61"/>
      <c r="J41" s="62"/>
      <c r="K41" s="35"/>
      <c r="L41" s="67" t="s">
        <v>26</v>
      </c>
      <c r="M41" s="37" t="str">
        <f>Input!N27</f>
        <v>Madison McNamnra</v>
      </c>
      <c r="N41" s="37">
        <f>Input!O27</f>
        <v>0</v>
      </c>
      <c r="O41" s="37" t="str">
        <f>Input!M27</f>
        <v>Utica Eisenhower</v>
      </c>
      <c r="P41" s="57"/>
      <c r="Q41" s="57"/>
      <c r="R41" s="57"/>
      <c r="S41" s="61"/>
      <c r="T41" s="62"/>
    </row>
    <row r="42" spans="1:20" ht="35.1" customHeight="1" thickBot="1">
      <c r="A42" s="43"/>
      <c r="B42" s="58"/>
      <c r="C42" s="224" t="s">
        <v>39</v>
      </c>
      <c r="D42" s="225"/>
      <c r="E42" s="226"/>
      <c r="F42" s="56">
        <f>A40</f>
        <v>5</v>
      </c>
      <c r="G42" s="66">
        <f>IF(F42=" "," ",(IF(AND(F42&gt;Start!$C$18,F42+3&lt;Start!$D$18,F42&lt;Start!$D$18,(ISODD(F42)=TRUE))=TRUE,F42+3,(IF(AND(F42&gt;Start!$C$19,F42+3&lt;Start!$D$19,F42&lt;Start!$D$19,(ISODD(F42)=TRUE),(ISEVEN(Start!$D$8))=TRUE)=TRUE,F42+3,(IF(AND(F42&gt;Start!$C$20,F42+3&lt;Start!$D$20,F42&lt;Start!$D$20,(ISODD(F42)=TRUE),(ISEVEN(Start!$D$8)=TRUE))=TRUE,F42+3,(IF(AND(F42&gt;Start!$C$18,F42+1&lt;Start!$D$18,F42&lt;Start!$D$18,(ISEVEN(F42)=TRUE),(ISEVEN(Start!$D$8)=TRUE))=TRUE,F42+1,(IF(AND(F42&gt;Start!$C$19,F42+1&lt;Start!$D$19,F42&lt;Start!$D$19,(ISEVEN(F42)=TRUE),(ISEVEN(Start!$D$8)=TRUE))=TRUE,F42+1,(IF(AND(F42&gt;Start!$C$20,F42+1&lt;Start!$D$20,F42&lt;Start!$D$20,(ISEVEN(F42)=TRUE),(ISEVEN(Start!$D$8)=TRUE))=TRUE,F42+1,(IF(AND(F42&gt;Start!$C$22,F42+3&lt;Start!$D$22,F42&lt;Start!$D$22,(ISODD(F42)=TRUE))=TRUE,F42+3,(IF(AND(F42&gt;Start!$C$23,F42+3&lt;Start!$D$23,F42&lt;Start!$D$23,(ISODD(F42)=TRUE))=TRUE,F42+3,(IF(AND(F42&gt;Start!$C$24,F42+3&lt;Start!$D$24,F42&lt;Start!$D$24,(ISODD(F42)=TRUE))=TRUE,F42+3,(IF(AND(F42&gt;Start!$C$22,F42+1&lt;Start!$D$22,F42&lt;Start!$D$22,(ISEVEN(F42)=TRUE))=TRUE,F42+1,(IF(AND(F42&gt;Start!$C$23,F42+1&lt;Start!$D$23,F42&lt;Start!$D$23,(ISEVEN(F42)=TRUE))=TRUE,F42+1,(IF(AND(F42&gt;Start!$C$24,F42+1&lt;Start!$D$24,F42&lt;Start!$D$24,(ISEVEN(F42)=TRUE))=TRUE,F42+1,(IF(AND(Start!$F$8=4,(ISEVEN(F42)=TRUE))=TRUE,F42-7,(IF(AND(Start!$D$8=4,(ISODD(F42)=TRUE))=TRUE,F42-5,(IF(AND(Start!$D$8=5,(ISEVEN(F42)=TRUE))=TRUE,F42-9,F42-7)))))))))))))))))))))))))))))))</f>
        <v>8</v>
      </c>
      <c r="H42" s="66">
        <f>IF(G42=" "," ",(IF(AND(G42&gt;Start!$C$18,G42+3&lt;Start!$D$18,G42&lt;Start!$D$18,(ISODD(G42)=TRUE))=TRUE,G42+3,(IF(AND(G42&gt;Start!$C$19,G42+3&lt;Start!$D$19,G42&lt;Start!$D$19,(ISODD(G42)=TRUE),(ISEVEN(Start!$D$8))=TRUE)=TRUE,G42+3,(IF(AND(G42&gt;Start!$C$20,G42+3&lt;Start!$D$20,G42&lt;Start!$D$20,(ISODD(G42)=TRUE),(ISEVEN(Start!$D$8)=TRUE))=TRUE,G42+3,(IF(AND(G42&gt;Start!$C$18,G42+1&lt;Start!$D$18,G42&lt;Start!$D$18,(ISEVEN(G42)=TRUE),(ISEVEN(Start!$D$8)=TRUE))=TRUE,G42+1,(IF(AND(G42&gt;Start!$C$19,G42+1&lt;Start!$D$19,G42&lt;Start!$D$19,(ISEVEN(G42)=TRUE),(ISEVEN(Start!$D$8)=TRUE))=TRUE,G42+1,(IF(AND(G42&gt;Start!$C$20,G42+1&lt;Start!$D$20,G42&lt;Start!$D$20,(ISEVEN(G42)=TRUE),(ISEVEN(Start!$D$8)=TRUE))=TRUE,G42+1,(IF(AND(G42&gt;Start!$C$22,G42+3&lt;Start!$D$22,G42&lt;Start!$D$22,(ISODD(G42)=TRUE))=TRUE,G42+3,(IF(AND(G42&gt;Start!$C$23,G42+3&lt;Start!$D$23,G42&lt;Start!$D$23,(ISODD(G42)=TRUE))=TRUE,G42+3,(IF(AND(G42&gt;Start!$C$24,G42+3&lt;Start!$D$24,G42&lt;Start!$D$24,(ISODD(G42)=TRUE))=TRUE,G42+3,(IF(AND(G42&gt;Start!$C$22,G42+1&lt;Start!$D$22,G42&lt;Start!$D$22,(ISEVEN(G42)=TRUE))=TRUE,G42+1,(IF(AND(G42&gt;Start!$C$23,G42+1&lt;Start!$D$23,G42&lt;Start!$D$23,(ISEVEN(G42)=TRUE))=TRUE,G42+1,(IF(AND(G42&gt;Start!$C$24,G42+1&lt;Start!$D$24,G42&lt;Start!$D$24,(ISEVEN(G42)=TRUE))=TRUE,G42+1,(IF(AND(Start!$F$8=4,(ISEVEN(G42)=TRUE))=TRUE,G42-7,(IF(AND(Start!$D$8=4,(ISODD(G42)=TRUE))=TRUE,G42-5,(IF(AND(Start!$D$8=5,(ISEVEN(G42)=TRUE))=TRUE,G42-9,G42-7)))))))))))))))))))))))))))))))</f>
        <v>9</v>
      </c>
      <c r="I42" s="66">
        <f>IF(H42=" "," ",(IF(AND(H42&gt;Start!$C$18,H42+3&lt;Start!$D$18,H42&lt;Start!$D$18,(ISODD(H42)=TRUE))=TRUE,H42+3,(IF(AND(H42&gt;Start!$C$19,H42+3&lt;Start!$D$19,H42&lt;Start!$D$19,(ISODD(H42)=TRUE),(ISEVEN(Start!$D$8))=TRUE)=TRUE,H42+3,(IF(AND(H42&gt;Start!$C$20,H42+3&lt;Start!$D$20,H42&lt;Start!$D$20,(ISODD(H42)=TRUE),(ISEVEN(Start!$D$8)=TRUE))=TRUE,H42+3,(IF(AND(H42&gt;Start!$C$18,H42+1&lt;Start!$D$18,H42&lt;Start!$D$18,(ISEVEN(H42)=TRUE),(ISEVEN(Start!$D$8)=TRUE))=TRUE,H42+1,(IF(AND(H42&gt;Start!$C$19,H42+1&lt;Start!$D$19,H42&lt;Start!$D$19,(ISEVEN(H42)=TRUE),(ISEVEN(Start!$D$8)=TRUE))=TRUE,H42+1,(IF(AND(H42&gt;Start!$C$20,H42+1&lt;Start!$D$20,H42&lt;Start!$D$20,(ISEVEN(H42)=TRUE),(ISEVEN(Start!$D$8)=TRUE))=TRUE,H42+1,(IF(AND(H42&gt;Start!$C$22,H42+3&lt;Start!$D$22,H42&lt;Start!$D$22,(ISODD(H42)=TRUE))=TRUE,H42+3,(IF(AND(H42&gt;Start!$C$23,H42+3&lt;Start!$D$23,H42&lt;Start!$D$23,(ISODD(H42)=TRUE))=TRUE,H42+3,(IF(AND(H42&gt;Start!$C$24,H42+3&lt;Start!$D$24,H42&lt;Start!$D$24,(ISODD(H42)=TRUE))=TRUE,H42+3,(IF(AND(H42&gt;Start!$C$22,H42+1&lt;Start!$D$22,H42&lt;Start!$D$22,(ISEVEN(H42)=TRUE))=TRUE,H42+1,(IF(AND(H42&gt;Start!$C$23,H42+1&lt;Start!$D$23,H42&lt;Start!$D$23,(ISEVEN(H42)=TRUE))=TRUE,H42+1,(IF(AND(H42&gt;Start!$C$24,H42+1&lt;Start!$D$24,H42&lt;Start!$D$24,(ISEVEN(H42)=TRUE))=TRUE,H42+1,(IF(AND(Start!$F$8=4,(ISEVEN(H42)=TRUE))=TRUE,H42-7,(IF(AND(Start!$D$8=4,(ISODD(H42)=TRUE))=TRUE,H42-5,(IF(AND(Start!$D$8=5,(ISEVEN(H42)=TRUE))=TRUE,H42-9,H42-7)))))))))))))))))))))))))))))))</f>
        <v>2</v>
      </c>
      <c r="J42" s="64"/>
      <c r="K42" s="68"/>
      <c r="L42" s="69"/>
      <c r="M42" s="224" t="s">
        <v>39</v>
      </c>
      <c r="N42" s="225"/>
      <c r="O42" s="226"/>
      <c r="P42" s="63">
        <f>K40</f>
        <v>35</v>
      </c>
      <c r="Q42" s="66">
        <f>IF(P42=" "," ",(IF(AND(P42&gt;Start!$G$18,P42+3&lt;Start!$H$18,P42&lt;Start!$H$18,(ISODD(P42)=TRUE))=TRUE,P42+3,(IF(AND(P42&gt;Start!$G$19,P42+3&lt;Start!$H$19,P42&lt;Start!$H$19,(ISODD(P42)=TRUE),(ISEVEN(Start!$H$8))=TRUE)=TRUE,P42+3,(IF(AND(P42&gt;Start!$G$20,P42+3&lt;Start!$H$20,P42&lt;Start!$H$20,(ISODD(P42)=TRUE),(ISEVEN(Start!$H$8)=TRUE))=TRUE,P42+3,(IF(AND(P42&gt;Start!$G$18,P42+1&lt;Start!$H$18,P42&lt;Start!$H$18,(ISEVEN(P42)=TRUE),(ISEVEN(Start!$H$8)=TRUE))=TRUE,P42+1,(IF(AND(P42&gt;Start!$G$19,P42+1&lt;Start!$H$19,P42&lt;Start!$H$19,(ISEVEN(P42)=TRUE),(ISEVEN(Start!$H$8)=TRUE))=TRUE,P42+1,(IF(AND(P42&gt;Start!$G$20,P42+1&lt;Start!$H$20,P42&lt;Start!$H$20,(ISEVEN(P42)=TRUE),(ISEVEN(Start!$H$8)=TRUE))=TRUE,P42+1,(IF(AND(P42&gt;Start!$G$22,P42+3&lt;Start!$H$22,P42&lt;Start!$H$22,(ISODD(P42)=TRUE),(ISODD(Start!$H$8)=TRUE))=TRUE,P42+3,(IF(AND(P42&gt;Start!$G$23,P42+3&lt;Start!$H$23,P42&lt;Start!$H$23,(ISODD(P42)=TRUE),(ISODD(Start!$H$8)=TRUE))=TRUE,P42+3,(IF(AND(P42&gt;Start!$G$24,P42+3&lt;Start!$H$24,P42&lt;Start!$H$24,(ISODD(P42)=TRUE),(ISEVEN(Start!$H$8)=TRUE))=TRUE,P42+3,(IF(AND(P42&gt;Start!$G$22,P42+1&lt;Start!$H$22,P42&lt;Start!$H$22,(ISEVEN(P42)=TRUE),(ISODD(Start!$H$8)=TRUE))=TRUE,P42+1,(IF(AND(P42&gt;Start!$G$23,P42+1&lt;Start!$H$23,P42&lt;Start!$H$23,(ISEVEN(P42)=TRUE),(ISODD(Start!$H$8)=TRUE))=TRUE,P42+1,(IF(AND(Start!$H$8=4,(ISEVEN(P42)=TRUE))=TRUE,P42-7,(IF(AND(Start!$H$8=4,(ISODD(P42)=TRUE))=TRUE,P42-5,(IF(AND(Start!$H$8=7,(ISEVEN(P42)=TRUE))=TRUE,P42-13,P42-11)))))))))))))))))))))))))))))</f>
        <v>38</v>
      </c>
      <c r="R42" s="66">
        <f>IF(Q42=" "," ",(IF(AND(Q42&gt;Start!$G$18,Q42+3&lt;Start!$H$18,Q42&lt;Start!$H$18,(ISODD(Q42)=TRUE))=TRUE,Q42+3,(IF(AND(Q42&gt;Start!$G$19,Q42+3&lt;Start!$H$19,Q42&lt;Start!$H$19,(ISODD(Q42)=TRUE),(ISEVEN(Start!$H$8))=TRUE)=TRUE,Q42+3,(IF(AND(Q42&gt;Start!$G$20,Q42+3&lt;Start!$H$20,Q42&lt;Start!$H$20,(ISODD(Q42)=TRUE),(ISEVEN(Start!$H$8)=TRUE))=TRUE,Q42+3,(IF(AND(Q42&gt;Start!$G$18,Q42+1&lt;Start!$H$18,Q42&lt;Start!$H$18,(ISEVEN(Q42)=TRUE),(ISEVEN(Start!$H$8)=TRUE))=TRUE,Q42+1,(IF(AND(Q42&gt;Start!$G$19,Q42+1&lt;Start!$H$19,Q42&lt;Start!$H$19,(ISEVEN(Q42)=TRUE),(ISEVEN(Start!$H$8)=TRUE))=TRUE,Q42+1,(IF(AND(Q42&gt;Start!$G$20,Q42+1&lt;Start!$H$20,Q42&lt;Start!$H$20,(ISEVEN(Q42)=TRUE),(ISEVEN(Start!$H$8)=TRUE))=TRUE,Q42+1,(IF(AND(Q42&gt;Start!$G$22,Q42+3&lt;Start!$H$22,Q42&lt;Start!$H$22,(ISODD(Q42)=TRUE),(ISODD(Start!$H$8)=TRUE))=TRUE,Q42+3,(IF(AND(Q42&gt;Start!$G$23,Q42+3&lt;Start!$H$23,Q42&lt;Start!$H$23,(ISODD(Q42)=TRUE),(ISODD(Start!$H$8)=TRUE))=TRUE,Q42+3,(IF(AND(Q42&gt;Start!$G$24,Q42+3&lt;Start!$H$24,Q42&lt;Start!$H$24,(ISODD(Q42)=TRUE),(ISEVEN(Start!$H$8)=TRUE))=TRUE,Q42+3,(IF(AND(Q42&gt;Start!$G$22,Q42+1&lt;Start!$H$22,Q42&lt;Start!$H$22,(ISEVEN(Q42)=TRUE),(ISODD(Start!$H$8)=TRUE))=TRUE,Q42+1,(IF(AND(Q42&gt;Start!$G$23,Q42+1&lt;Start!$H$23,Q42&lt;Start!$H$23,(ISEVEN(Q42)=TRUE),(ISODD(Start!$H$8)=TRUE))=TRUE,Q42+1,(IF(AND(Start!$H$8=4,(ISEVEN(Q42)=TRUE))=TRUE,Q42-7,(IF(AND(Start!$H$8=4,(ISODD(Q42)=TRUE))=TRUE,Q42-5,(IF(AND(Start!$H$8=7,(ISEVEN(Q42)=TRUE))=TRUE,Q42-13,Q42-11)))))))))))))))))))))))))))))</f>
        <v>39</v>
      </c>
      <c r="S42" s="66">
        <f>IF(R42=" "," ",(IF(AND(R42&gt;Start!$G$18,R42+3&lt;Start!$H$18,R42&lt;Start!$H$18,(ISODD(R42)=TRUE))=TRUE,R42+3,(IF(AND(R42&gt;Start!$G$19,R42+3&lt;Start!$H$19,R42&lt;Start!$H$19,(ISODD(R42)=TRUE),(ISEVEN(Start!$H$8))=TRUE)=TRUE,R42+3,(IF(AND(R42&gt;Start!$G$20,R42+3&lt;Start!$H$20,R42&lt;Start!$H$20,(ISODD(R42)=TRUE),(ISEVEN(Start!$H$8)=TRUE))=TRUE,R42+3,(IF(AND(R42&gt;Start!$G$18,R42+1&lt;Start!$H$18,R42&lt;Start!$H$18,(ISEVEN(R42)=TRUE),(ISEVEN(Start!$H$8)=TRUE))=TRUE,R42+1,(IF(AND(R42&gt;Start!$G$19,R42+1&lt;Start!$H$19,R42&lt;Start!$H$19,(ISEVEN(R42)=TRUE),(ISEVEN(Start!$H$8)=TRUE))=TRUE,R42+1,(IF(AND(R42&gt;Start!$G$20,R42+1&lt;Start!$H$20,R42&lt;Start!$H$20,(ISEVEN(R42)=TRUE),(ISEVEN(Start!$H$8)=TRUE))=TRUE,R42+1,(IF(AND(R42&gt;Start!$G$22,R42+3&lt;Start!$H$22,R42&lt;Start!$H$22,(ISODD(R42)=TRUE),(ISODD(Start!$H$8)=TRUE))=TRUE,R42+3,(IF(AND(R42&gt;Start!$G$23,R42+3&lt;Start!$H$23,R42&lt;Start!$H$23,(ISODD(R42)=TRUE),(ISODD(Start!$H$8)=TRUE))=TRUE,R42+3,(IF(AND(R42&gt;Start!$G$24,R42+3&lt;Start!$H$24,R42&lt;Start!$H$24,(ISODD(R42)=TRUE),(ISEVEN(Start!$H$8)=TRUE))=TRUE,R42+3,(IF(AND(R42&gt;Start!$G$22,R42+1&lt;Start!$H$22,R42&lt;Start!$H$22,(ISEVEN(R42)=TRUE),(ISODD(Start!$H$8)=TRUE))=TRUE,R42+1,(IF(AND(R42&gt;Start!$G$23,R42+1&lt;Start!$H$23,R42&lt;Start!$H$23,(ISEVEN(R42)=TRUE),(ISODD(Start!$H$8)=TRUE))=TRUE,R42+1,(IF(AND(Start!$H$8=4,(ISEVEN(R42)=TRUE))=TRUE,R42-7,(IF(AND(Start!$H$8=4,(ISODD(R42)=TRUE))=TRUE,R42-5,(IF(AND(Start!$H$8=7,(ISEVEN(R42)=TRUE))=TRUE,R42-13,R42-11)))))))))))))))))))))))))))))</f>
        <v>42</v>
      </c>
      <c r="T42" s="64"/>
    </row>
    <row r="43" spans="1:20" ht="35.1" customHeight="1">
      <c r="A43" s="228" t="s">
        <v>37</v>
      </c>
      <c r="B43" s="229"/>
      <c r="C43" s="229"/>
      <c r="D43" s="229"/>
      <c r="E43" s="229"/>
      <c r="F43" s="229"/>
      <c r="G43" s="229"/>
      <c r="H43" s="229"/>
      <c r="I43" s="229"/>
      <c r="J43" s="230"/>
      <c r="K43" s="219" t="s">
        <v>37</v>
      </c>
      <c r="L43" s="220"/>
      <c r="M43" s="220"/>
      <c r="N43" s="220"/>
      <c r="O43" s="220"/>
      <c r="P43" s="220"/>
      <c r="Q43" s="220"/>
      <c r="R43" s="220"/>
      <c r="S43" s="220"/>
      <c r="T43" s="221"/>
    </row>
    <row r="44" spans="1:20" ht="35.1" customHeight="1" thickBot="1">
      <c r="A44" s="222" t="s">
        <v>38</v>
      </c>
      <c r="B44" s="223"/>
      <c r="C44" s="47" t="s">
        <v>21</v>
      </c>
      <c r="D44" s="47" t="s">
        <v>36</v>
      </c>
      <c r="E44" s="47" t="s">
        <v>9</v>
      </c>
      <c r="F44" s="47" t="s">
        <v>13</v>
      </c>
      <c r="G44" s="47" t="s">
        <v>11</v>
      </c>
      <c r="H44" s="47" t="s">
        <v>12</v>
      </c>
      <c r="I44" s="47" t="s">
        <v>14</v>
      </c>
      <c r="J44" s="50" t="s">
        <v>15</v>
      </c>
      <c r="K44" s="222" t="s">
        <v>38</v>
      </c>
      <c r="L44" s="223"/>
      <c r="M44" s="47" t="s">
        <v>21</v>
      </c>
      <c r="N44" s="47" t="s">
        <v>36</v>
      </c>
      <c r="O44" s="47" t="s">
        <v>9</v>
      </c>
      <c r="P44" s="47" t="s">
        <v>13</v>
      </c>
      <c r="Q44" s="47" t="s">
        <v>11</v>
      </c>
      <c r="R44" s="47" t="s">
        <v>12</v>
      </c>
      <c r="S44" s="47" t="s">
        <v>14</v>
      </c>
      <c r="T44" s="50" t="s">
        <v>15</v>
      </c>
    </row>
    <row r="45" spans="1:20" ht="35.1" customHeight="1" thickBot="1">
      <c r="A45" s="48" t="s">
        <v>16</v>
      </c>
      <c r="B45" s="52" t="s">
        <v>31</v>
      </c>
      <c r="C45" s="37" t="str">
        <f>Input!D28</f>
        <v>Justin Vansice</v>
      </c>
      <c r="D45" s="37">
        <f>Input!E28</f>
        <v>0</v>
      </c>
      <c r="E45" s="37" t="str">
        <f>Input!C28</f>
        <v xml:space="preserve">Utica Henry Ford II </v>
      </c>
      <c r="F45" s="37"/>
      <c r="G45" s="37"/>
      <c r="H45" s="37"/>
      <c r="I45" s="38"/>
      <c r="J45" s="39"/>
      <c r="K45" s="48" t="s">
        <v>16</v>
      </c>
      <c r="L45" s="52" t="s">
        <v>31</v>
      </c>
      <c r="M45" s="37" t="str">
        <f>Input!N28</f>
        <v>Brianne Hudgens</v>
      </c>
      <c r="N45" s="37">
        <f>Input!O28</f>
        <v>0</v>
      </c>
      <c r="O45" s="37" t="str">
        <f>Input!M28</f>
        <v>Utica Henry Ford II</v>
      </c>
      <c r="P45" s="37"/>
      <c r="Q45" s="37"/>
      <c r="R45" s="37"/>
      <c r="S45" s="38"/>
      <c r="T45" s="39"/>
    </row>
    <row r="46" spans="1:20" ht="35.1" customHeight="1" thickBot="1">
      <c r="A46" s="49" t="s">
        <v>17</v>
      </c>
      <c r="B46" s="53" t="s">
        <v>32</v>
      </c>
      <c r="C46" s="37" t="str">
        <f>Input!D29</f>
        <v>Robbie Basacchi</v>
      </c>
      <c r="D46" s="37">
        <f>Input!E29</f>
        <v>0</v>
      </c>
      <c r="E46" s="37" t="str">
        <f>Input!C29</f>
        <v>Warren Cousino</v>
      </c>
      <c r="F46" s="8"/>
      <c r="G46" s="8"/>
      <c r="H46" s="8"/>
      <c r="I46" s="9"/>
      <c r="J46" s="24"/>
      <c r="K46" s="49" t="s">
        <v>17</v>
      </c>
      <c r="L46" s="53" t="s">
        <v>32</v>
      </c>
      <c r="M46" s="37" t="str">
        <f>Input!N29</f>
        <v>Catherine Pardington</v>
      </c>
      <c r="N46" s="37">
        <f>Input!O29</f>
        <v>0</v>
      </c>
      <c r="O46" s="37" t="str">
        <f>Input!M29</f>
        <v>Sterling Heights Stevenson</v>
      </c>
      <c r="P46" s="8"/>
      <c r="Q46" s="8"/>
      <c r="R46" s="8"/>
      <c r="S46" s="9"/>
      <c r="T46" s="24"/>
    </row>
    <row r="47" spans="1:20" ht="35.1" customHeight="1" thickBot="1">
      <c r="A47" s="49"/>
      <c r="B47" s="53" t="s">
        <v>33</v>
      </c>
      <c r="C47" s="37" t="str">
        <f>Input!D30</f>
        <v>Nick Guillemette</v>
      </c>
      <c r="D47" s="37">
        <f>Input!E30</f>
        <v>0</v>
      </c>
      <c r="E47" s="37" t="str">
        <f>Input!C30</f>
        <v>Clinton Township Chippewa Valley</v>
      </c>
      <c r="F47" s="8"/>
      <c r="G47" s="8"/>
      <c r="H47" s="8"/>
      <c r="I47" s="9"/>
      <c r="J47" s="24"/>
      <c r="K47" s="49"/>
      <c r="L47" s="53" t="s">
        <v>33</v>
      </c>
      <c r="M47" s="37" t="str">
        <f>Input!N30</f>
        <v>Cynda Molina</v>
      </c>
      <c r="N47" s="37">
        <f>Input!O30</f>
        <v>0</v>
      </c>
      <c r="O47" s="37" t="str">
        <f>Input!M30</f>
        <v>utica</v>
      </c>
      <c r="P47" s="8"/>
      <c r="Q47" s="8"/>
      <c r="R47" s="8"/>
      <c r="S47" s="9"/>
      <c r="T47" s="24"/>
    </row>
    <row r="48" spans="1:20" ht="35.1" customHeight="1" thickBot="1">
      <c r="A48" s="49">
        <f>IF(A40=" "," ",(IF(A40+1&gt;Start!$D$14," ",A40+1)))</f>
        <v>6</v>
      </c>
      <c r="B48" s="53" t="s">
        <v>34</v>
      </c>
      <c r="C48" s="37" t="str">
        <f>Input!D31</f>
        <v>Taran Heersma</v>
      </c>
      <c r="D48" s="37">
        <f>Input!E31</f>
        <v>0</v>
      </c>
      <c r="E48" s="37" t="str">
        <f>Input!C31</f>
        <v>Utica</v>
      </c>
      <c r="F48" s="8"/>
      <c r="G48" s="8"/>
      <c r="H48" s="8"/>
      <c r="I48" s="9"/>
      <c r="J48" s="24"/>
      <c r="K48" s="49">
        <f>IF(K40=" "," ",(IF(K40+1&gt;Start!$H$14," ",K40+1)))</f>
        <v>36</v>
      </c>
      <c r="L48" s="53" t="s">
        <v>34</v>
      </c>
      <c r="M48" s="37">
        <f>Input!N31</f>
        <v>0</v>
      </c>
      <c r="N48" s="37">
        <f>Input!O31</f>
        <v>0</v>
      </c>
      <c r="O48" s="37">
        <f>Input!M31</f>
        <v>0</v>
      </c>
      <c r="P48" s="8"/>
      <c r="Q48" s="8"/>
      <c r="R48" s="8"/>
      <c r="S48" s="9"/>
      <c r="T48" s="24"/>
    </row>
    <row r="49" spans="1:20" ht="35.1" customHeight="1" thickBot="1">
      <c r="A49" s="36"/>
      <c r="B49" s="53" t="s">
        <v>35</v>
      </c>
      <c r="C49" s="37" t="str">
        <f>Input!D32</f>
        <v>Gabriel Genord</v>
      </c>
      <c r="D49" s="37">
        <f>Input!E32</f>
        <v>0</v>
      </c>
      <c r="E49" s="37" t="str">
        <f>Input!C32</f>
        <v>St. Clair Shores Lake Shore</v>
      </c>
      <c r="F49" s="57"/>
      <c r="G49" s="57"/>
      <c r="H49" s="57"/>
      <c r="I49" s="61"/>
      <c r="J49" s="24"/>
      <c r="K49" s="35"/>
      <c r="L49" s="67" t="s">
        <v>35</v>
      </c>
      <c r="M49" s="37" t="str">
        <f>Input!N32</f>
        <v>Nicole Yakimovich</v>
      </c>
      <c r="N49" s="37">
        <f>Input!O32</f>
        <v>0</v>
      </c>
      <c r="O49" s="37" t="str">
        <f>Input!M32</f>
        <v>Utica Eisenhower</v>
      </c>
      <c r="P49" s="57"/>
      <c r="Q49" s="57"/>
      <c r="R49" s="57"/>
      <c r="S49" s="61"/>
      <c r="T49" s="62"/>
    </row>
    <row r="50" spans="1:20" ht="35.1" customHeight="1" thickBot="1">
      <c r="A50" s="43"/>
      <c r="B50" s="58"/>
      <c r="C50" s="224" t="s">
        <v>39</v>
      </c>
      <c r="D50" s="225"/>
      <c r="E50" s="226"/>
      <c r="F50" s="56">
        <f>A48</f>
        <v>6</v>
      </c>
      <c r="G50" s="66">
        <f>IF(F50=" "," ",(IF(AND(F50&gt;Start!$C$18,F50+3&lt;Start!$D$18,F50&lt;Start!$D$18,(ISODD(F50)=TRUE))=TRUE,F50+3,(IF(AND(F50&gt;Start!$C$19,F50+3&lt;Start!$D$19,F50&lt;Start!$D$19,(ISODD(F50)=TRUE),(ISEVEN(Start!$D$8))=TRUE)=TRUE,F50+3,(IF(AND(F50&gt;Start!$C$20,F50+3&lt;Start!$D$20,F50&lt;Start!$D$20,(ISODD(F50)=TRUE),(ISEVEN(Start!$D$8)=TRUE))=TRUE,F50+3,(IF(AND(F50&gt;Start!$C$18,F50+1&lt;Start!$D$18,F50&lt;Start!$D$18,(ISEVEN(F50)=TRUE),(ISEVEN(Start!$D$8)=TRUE))=TRUE,F50+1,(IF(AND(F50&gt;Start!$C$19,F50+1&lt;Start!$D$19,F50&lt;Start!$D$19,(ISEVEN(F50)=TRUE),(ISEVEN(Start!$D$8)=TRUE))=TRUE,F50+1,(IF(AND(F50&gt;Start!$C$20,F50+1&lt;Start!$D$20,F50&lt;Start!$D$20,(ISEVEN(F50)=TRUE),(ISEVEN(Start!$D$8)=TRUE))=TRUE,F50+1,(IF(AND(F50&gt;Start!$C$22,F50+3&lt;Start!$D$22,F50&lt;Start!$D$22,(ISODD(F50)=TRUE))=TRUE,F50+3,(IF(AND(F50&gt;Start!$C$23,F50+3&lt;Start!$D$23,F50&lt;Start!$D$23,(ISODD(F50)=TRUE))=TRUE,F50+3,(IF(AND(F50&gt;Start!$C$24,F50+3&lt;Start!$D$24,F50&lt;Start!$D$24,(ISODD(F50)=TRUE))=TRUE,F50+3,(IF(AND(F50&gt;Start!$C$22,F50+1&lt;Start!$D$22,F50&lt;Start!$D$22,(ISEVEN(F50)=TRUE))=TRUE,F50+1,(IF(AND(F50&gt;Start!$C$23,F50+1&lt;Start!$D$23,F50&lt;Start!$D$23,(ISEVEN(F50)=TRUE))=TRUE,F50+1,(IF(AND(F50&gt;Start!$C$24,F50+1&lt;Start!$D$24,F50&lt;Start!$D$24,(ISEVEN(F50)=TRUE))=TRUE,F50+1,(IF(AND(Start!$F$8=4,(ISEVEN(F50)=TRUE))=TRUE,F50-7,(IF(AND(Start!$D$8=4,(ISODD(F50)=TRUE))=TRUE,F50-5,(IF(AND(Start!$D$8=5,(ISEVEN(F50)=TRUE))=TRUE,F50-9,F50-7)))))))))))))))))))))))))))))))</f>
        <v>7</v>
      </c>
      <c r="H50" s="66">
        <f>IF(G50=" "," ",(IF(AND(G50&gt;Start!$C$18,G50+3&lt;Start!$D$18,G50&lt;Start!$D$18,(ISODD(G50)=TRUE))=TRUE,G50+3,(IF(AND(G50&gt;Start!$C$19,G50+3&lt;Start!$D$19,G50&lt;Start!$D$19,(ISODD(G50)=TRUE),(ISEVEN(Start!$D$8))=TRUE)=TRUE,G50+3,(IF(AND(G50&gt;Start!$C$20,G50+3&lt;Start!$D$20,G50&lt;Start!$D$20,(ISODD(G50)=TRUE),(ISEVEN(Start!$D$8)=TRUE))=TRUE,G50+3,(IF(AND(G50&gt;Start!$C$18,G50+1&lt;Start!$D$18,G50&lt;Start!$D$18,(ISEVEN(G50)=TRUE),(ISEVEN(Start!$D$8)=TRUE))=TRUE,G50+1,(IF(AND(G50&gt;Start!$C$19,G50+1&lt;Start!$D$19,G50&lt;Start!$D$19,(ISEVEN(G50)=TRUE),(ISEVEN(Start!$D$8)=TRUE))=TRUE,G50+1,(IF(AND(G50&gt;Start!$C$20,G50+1&lt;Start!$D$20,G50&lt;Start!$D$20,(ISEVEN(G50)=TRUE),(ISEVEN(Start!$D$8)=TRUE))=TRUE,G50+1,(IF(AND(G50&gt;Start!$C$22,G50+3&lt;Start!$D$22,G50&lt;Start!$D$22,(ISODD(G50)=TRUE))=TRUE,G50+3,(IF(AND(G50&gt;Start!$C$23,G50+3&lt;Start!$D$23,G50&lt;Start!$D$23,(ISODD(G50)=TRUE))=TRUE,G50+3,(IF(AND(G50&gt;Start!$C$24,G50+3&lt;Start!$D$24,G50&lt;Start!$D$24,(ISODD(G50)=TRUE))=TRUE,G50+3,(IF(AND(G50&gt;Start!$C$22,G50+1&lt;Start!$D$22,G50&lt;Start!$D$22,(ISEVEN(G50)=TRUE))=TRUE,G50+1,(IF(AND(G50&gt;Start!$C$23,G50+1&lt;Start!$D$23,G50&lt;Start!$D$23,(ISEVEN(G50)=TRUE))=TRUE,G50+1,(IF(AND(G50&gt;Start!$C$24,G50+1&lt;Start!$D$24,G50&lt;Start!$D$24,(ISEVEN(G50)=TRUE))=TRUE,G50+1,(IF(AND(Start!$F$8=4,(ISEVEN(G50)=TRUE))=TRUE,G50-7,(IF(AND(Start!$D$8=4,(ISODD(G50)=TRUE))=TRUE,G50-5,(IF(AND(Start!$D$8=5,(ISEVEN(G50)=TRUE))=TRUE,G50-9,G50-7)))))))))))))))))))))))))))))))</f>
        <v>10</v>
      </c>
      <c r="I50" s="66">
        <f>IF(H50=" "," ",(IF(AND(H50&gt;Start!$C$18,H50+3&lt;Start!$D$18,H50&lt;Start!$D$18,(ISODD(H50)=TRUE))=TRUE,H50+3,(IF(AND(H50&gt;Start!$C$19,H50+3&lt;Start!$D$19,H50&lt;Start!$D$19,(ISODD(H50)=TRUE),(ISEVEN(Start!$D$8))=TRUE)=TRUE,H50+3,(IF(AND(H50&gt;Start!$C$20,H50+3&lt;Start!$D$20,H50&lt;Start!$D$20,(ISODD(H50)=TRUE),(ISEVEN(Start!$D$8)=TRUE))=TRUE,H50+3,(IF(AND(H50&gt;Start!$C$18,H50+1&lt;Start!$D$18,H50&lt;Start!$D$18,(ISEVEN(H50)=TRUE),(ISEVEN(Start!$D$8)=TRUE))=TRUE,H50+1,(IF(AND(H50&gt;Start!$C$19,H50+1&lt;Start!$D$19,H50&lt;Start!$D$19,(ISEVEN(H50)=TRUE),(ISEVEN(Start!$D$8)=TRUE))=TRUE,H50+1,(IF(AND(H50&gt;Start!$C$20,H50+1&lt;Start!$D$20,H50&lt;Start!$D$20,(ISEVEN(H50)=TRUE),(ISEVEN(Start!$D$8)=TRUE))=TRUE,H50+1,(IF(AND(H50&gt;Start!$C$22,H50+3&lt;Start!$D$22,H50&lt;Start!$D$22,(ISODD(H50)=TRUE))=TRUE,H50+3,(IF(AND(H50&gt;Start!$C$23,H50+3&lt;Start!$D$23,H50&lt;Start!$D$23,(ISODD(H50)=TRUE))=TRUE,H50+3,(IF(AND(H50&gt;Start!$C$24,H50+3&lt;Start!$D$24,H50&lt;Start!$D$24,(ISODD(H50)=TRUE))=TRUE,H50+3,(IF(AND(H50&gt;Start!$C$22,H50+1&lt;Start!$D$22,H50&lt;Start!$D$22,(ISEVEN(H50)=TRUE))=TRUE,H50+1,(IF(AND(H50&gt;Start!$C$23,H50+1&lt;Start!$D$23,H50&lt;Start!$D$23,(ISEVEN(H50)=TRUE))=TRUE,H50+1,(IF(AND(H50&gt;Start!$C$24,H50+1&lt;Start!$D$24,H50&lt;Start!$D$24,(ISEVEN(H50)=TRUE))=TRUE,H50+1,(IF(AND(Start!$F$8=4,(ISEVEN(H50)=TRUE))=TRUE,H50-7,(IF(AND(Start!$D$8=4,(ISODD(H50)=TRUE))=TRUE,H50-5,(IF(AND(Start!$D$8=5,(ISEVEN(H50)=TRUE))=TRUE,H50-9,H50-7)))))))))))))))))))))))))))))))</f>
        <v>1</v>
      </c>
      <c r="J50" s="65"/>
      <c r="K50" s="68"/>
      <c r="L50" s="69"/>
      <c r="M50" s="224" t="s">
        <v>39</v>
      </c>
      <c r="N50" s="225"/>
      <c r="O50" s="226"/>
      <c r="P50" s="63">
        <f>K48</f>
        <v>36</v>
      </c>
      <c r="Q50" s="66">
        <f>IF(P50=" "," ",(IF(AND(P50&gt;Start!$G$18,P50+3&lt;Start!$H$18,P50&lt;Start!$H$18,(ISODD(P50)=TRUE))=TRUE,P50+3,(IF(AND(P50&gt;Start!$G$19,P50+3&lt;Start!$H$19,P50&lt;Start!$H$19,(ISODD(P50)=TRUE),(ISEVEN(Start!$H$8))=TRUE)=TRUE,P50+3,(IF(AND(P50&gt;Start!$G$20,P50+3&lt;Start!$H$20,P50&lt;Start!$H$20,(ISODD(P50)=TRUE),(ISEVEN(Start!$H$8)=TRUE))=TRUE,P50+3,(IF(AND(P50&gt;Start!$G$18,P50+1&lt;Start!$H$18,P50&lt;Start!$H$18,(ISEVEN(P50)=TRUE),(ISEVEN(Start!$H$8)=TRUE))=TRUE,P50+1,(IF(AND(P50&gt;Start!$G$19,P50+1&lt;Start!$H$19,P50&lt;Start!$H$19,(ISEVEN(P50)=TRUE),(ISEVEN(Start!$H$8)=TRUE))=TRUE,P50+1,(IF(AND(P50&gt;Start!$G$20,P50+1&lt;Start!$H$20,P50&lt;Start!$H$20,(ISEVEN(P50)=TRUE),(ISEVEN(Start!$H$8)=TRUE))=TRUE,P50+1,(IF(AND(P50&gt;Start!$G$22,P50+3&lt;Start!$H$22,P50&lt;Start!$H$22,(ISODD(P50)=TRUE),(ISODD(Start!$H$8)=TRUE))=TRUE,P50+3,(IF(AND(P50&gt;Start!$G$23,P50+3&lt;Start!$H$23,P50&lt;Start!$H$23,(ISODD(P50)=TRUE),(ISODD(Start!$H$8)=TRUE))=TRUE,P50+3,(IF(AND(P50&gt;Start!$G$24,P50+3&lt;Start!$H$24,P50&lt;Start!$H$24,(ISODD(P50)=TRUE),(ISEVEN(Start!$H$8)=TRUE))=TRUE,P50+3,(IF(AND(P50&gt;Start!$G$22,P50+1&lt;Start!$H$22,P50&lt;Start!$H$22,(ISEVEN(P50)=TRUE),(ISODD(Start!$H$8)=TRUE))=TRUE,P50+1,(IF(AND(P50&gt;Start!$G$23,P50+1&lt;Start!$H$23,P50&lt;Start!$H$23,(ISEVEN(P50)=TRUE),(ISODD(Start!$H$8)=TRUE))=TRUE,P50+1,(IF(AND(Start!$H$8=4,(ISEVEN(P50)=TRUE))=TRUE,P50-7,(IF(AND(Start!$H$8=4,(ISODD(P50)=TRUE))=TRUE,P50-5,(IF(AND(Start!$H$8=7,(ISEVEN(P50)=TRUE))=TRUE,P50-13,P50-11)))))))))))))))))))))))))))))</f>
        <v>37</v>
      </c>
      <c r="R50" s="66">
        <f>IF(Q50=" "," ",(IF(AND(Q50&gt;Start!$G$18,Q50+3&lt;Start!$H$18,Q50&lt;Start!$H$18,(ISODD(Q50)=TRUE))=TRUE,Q50+3,(IF(AND(Q50&gt;Start!$G$19,Q50+3&lt;Start!$H$19,Q50&lt;Start!$H$19,(ISODD(Q50)=TRUE),(ISEVEN(Start!$H$8))=TRUE)=TRUE,Q50+3,(IF(AND(Q50&gt;Start!$G$20,Q50+3&lt;Start!$H$20,Q50&lt;Start!$H$20,(ISODD(Q50)=TRUE),(ISEVEN(Start!$H$8)=TRUE))=TRUE,Q50+3,(IF(AND(Q50&gt;Start!$G$18,Q50+1&lt;Start!$H$18,Q50&lt;Start!$H$18,(ISEVEN(Q50)=TRUE),(ISEVEN(Start!$H$8)=TRUE))=TRUE,Q50+1,(IF(AND(Q50&gt;Start!$G$19,Q50+1&lt;Start!$H$19,Q50&lt;Start!$H$19,(ISEVEN(Q50)=TRUE),(ISEVEN(Start!$H$8)=TRUE))=TRUE,Q50+1,(IF(AND(Q50&gt;Start!$G$20,Q50+1&lt;Start!$H$20,Q50&lt;Start!$H$20,(ISEVEN(Q50)=TRUE),(ISEVEN(Start!$H$8)=TRUE))=TRUE,Q50+1,(IF(AND(Q50&gt;Start!$G$22,Q50+3&lt;Start!$H$22,Q50&lt;Start!$H$22,(ISODD(Q50)=TRUE),(ISODD(Start!$H$8)=TRUE))=TRUE,Q50+3,(IF(AND(Q50&gt;Start!$G$23,Q50+3&lt;Start!$H$23,Q50&lt;Start!$H$23,(ISODD(Q50)=TRUE),(ISODD(Start!$H$8)=TRUE))=TRUE,Q50+3,(IF(AND(Q50&gt;Start!$G$24,Q50+3&lt;Start!$H$24,Q50&lt;Start!$H$24,(ISODD(Q50)=TRUE),(ISEVEN(Start!$H$8)=TRUE))=TRUE,Q50+3,(IF(AND(Q50&gt;Start!$G$22,Q50+1&lt;Start!$H$22,Q50&lt;Start!$H$22,(ISEVEN(Q50)=TRUE),(ISODD(Start!$H$8)=TRUE))=TRUE,Q50+1,(IF(AND(Q50&gt;Start!$G$23,Q50+1&lt;Start!$H$23,Q50&lt;Start!$H$23,(ISEVEN(Q50)=TRUE),(ISODD(Start!$H$8)=TRUE))=TRUE,Q50+1,(IF(AND(Start!$H$8=4,(ISEVEN(Q50)=TRUE))=TRUE,Q50-7,(IF(AND(Start!$H$8=4,(ISODD(Q50)=TRUE))=TRUE,Q50-5,(IF(AND(Start!$H$8=7,(ISEVEN(Q50)=TRUE))=TRUE,Q50-13,Q50-11)))))))))))))))))))))))))))))</f>
        <v>40</v>
      </c>
      <c r="S50" s="66">
        <f>IF(R50=" "," ",(IF(AND(R50&gt;Start!$G$18,R50+3&lt;Start!$H$18,R50&lt;Start!$H$18,(ISODD(R50)=TRUE))=TRUE,R50+3,(IF(AND(R50&gt;Start!$G$19,R50+3&lt;Start!$H$19,R50&lt;Start!$H$19,(ISODD(R50)=TRUE),(ISEVEN(Start!$H$8))=TRUE)=TRUE,R50+3,(IF(AND(R50&gt;Start!$G$20,R50+3&lt;Start!$H$20,R50&lt;Start!$H$20,(ISODD(R50)=TRUE),(ISEVEN(Start!$H$8)=TRUE))=TRUE,R50+3,(IF(AND(R50&gt;Start!$G$18,R50+1&lt;Start!$H$18,R50&lt;Start!$H$18,(ISEVEN(R50)=TRUE),(ISEVEN(Start!$H$8)=TRUE))=TRUE,R50+1,(IF(AND(R50&gt;Start!$G$19,R50+1&lt;Start!$H$19,R50&lt;Start!$H$19,(ISEVEN(R50)=TRUE),(ISEVEN(Start!$H$8)=TRUE))=TRUE,R50+1,(IF(AND(R50&gt;Start!$G$20,R50+1&lt;Start!$H$20,R50&lt;Start!$H$20,(ISEVEN(R50)=TRUE),(ISEVEN(Start!$H$8)=TRUE))=TRUE,R50+1,(IF(AND(R50&gt;Start!$G$22,R50+3&lt;Start!$H$22,R50&lt;Start!$H$22,(ISODD(R50)=TRUE),(ISODD(Start!$H$8)=TRUE))=TRUE,R50+3,(IF(AND(R50&gt;Start!$G$23,R50+3&lt;Start!$H$23,R50&lt;Start!$H$23,(ISODD(R50)=TRUE),(ISODD(Start!$H$8)=TRUE))=TRUE,R50+3,(IF(AND(R50&gt;Start!$G$24,R50+3&lt;Start!$H$24,R50&lt;Start!$H$24,(ISODD(R50)=TRUE),(ISEVEN(Start!$H$8)=TRUE))=TRUE,R50+3,(IF(AND(R50&gt;Start!$G$22,R50+1&lt;Start!$H$22,R50&lt;Start!$H$22,(ISEVEN(R50)=TRUE),(ISODD(Start!$H$8)=TRUE))=TRUE,R50+1,(IF(AND(R50&gt;Start!$G$23,R50+1&lt;Start!$H$23,R50&lt;Start!$H$23,(ISEVEN(R50)=TRUE),(ISODD(Start!$H$8)=TRUE))=TRUE,R50+1,(IF(AND(Start!$H$8=4,(ISEVEN(R50)=TRUE))=TRUE,R50-7,(IF(AND(Start!$H$8=4,(ISODD(R50)=TRUE))=TRUE,R50-5,(IF(AND(Start!$H$8=7,(ISEVEN(R50)=TRUE))=TRUE,R50-13,R50-11)))))))))))))))))))))))))))))</f>
        <v>41</v>
      </c>
      <c r="T50" s="64"/>
    </row>
    <row r="51" spans="1:20" ht="35.1" customHeight="1" thickBot="1">
      <c r="A51" s="42"/>
      <c r="B51" s="54"/>
      <c r="C51" s="227" t="s">
        <v>40</v>
      </c>
      <c r="D51" s="227"/>
      <c r="E51" s="227"/>
      <c r="F51" s="227"/>
      <c r="G51" s="227"/>
      <c r="H51" s="227"/>
      <c r="I51" s="59"/>
      <c r="J51" s="60"/>
      <c r="K51" s="42"/>
      <c r="L51" s="45"/>
      <c r="M51" s="227" t="s">
        <v>40</v>
      </c>
      <c r="N51" s="227"/>
      <c r="O51" s="227"/>
      <c r="P51" s="227"/>
      <c r="Q51" s="227"/>
      <c r="R51" s="227"/>
      <c r="S51" s="55"/>
      <c r="T51" s="41"/>
    </row>
    <row r="52" spans="1:20" ht="35.1" customHeight="1">
      <c r="A52" s="228" t="s">
        <v>37</v>
      </c>
      <c r="B52" s="229"/>
      <c r="C52" s="229"/>
      <c r="D52" s="229"/>
      <c r="E52" s="229"/>
      <c r="F52" s="229"/>
      <c r="G52" s="229"/>
      <c r="H52" s="229"/>
      <c r="I52" s="229"/>
      <c r="J52" s="230"/>
      <c r="K52" s="219" t="s">
        <v>37</v>
      </c>
      <c r="L52" s="220"/>
      <c r="M52" s="220"/>
      <c r="N52" s="220"/>
      <c r="O52" s="220"/>
      <c r="P52" s="220"/>
      <c r="Q52" s="220"/>
      <c r="R52" s="220"/>
      <c r="S52" s="220"/>
      <c r="T52" s="221"/>
    </row>
    <row r="53" spans="1:20" ht="35.1" customHeight="1" thickBot="1">
      <c r="A53" s="222" t="s">
        <v>38</v>
      </c>
      <c r="B53" s="223"/>
      <c r="C53" s="47" t="s">
        <v>21</v>
      </c>
      <c r="D53" s="47" t="s">
        <v>36</v>
      </c>
      <c r="E53" s="47" t="s">
        <v>9</v>
      </c>
      <c r="F53" s="47" t="s">
        <v>13</v>
      </c>
      <c r="G53" s="47" t="s">
        <v>11</v>
      </c>
      <c r="H53" s="47" t="s">
        <v>12</v>
      </c>
      <c r="I53" s="47" t="s">
        <v>14</v>
      </c>
      <c r="J53" s="50" t="s">
        <v>15</v>
      </c>
      <c r="K53" s="222" t="s">
        <v>38</v>
      </c>
      <c r="L53" s="223"/>
      <c r="M53" s="47" t="s">
        <v>21</v>
      </c>
      <c r="N53" s="47" t="s">
        <v>36</v>
      </c>
      <c r="O53" s="47" t="s">
        <v>9</v>
      </c>
      <c r="P53" s="47" t="s">
        <v>13</v>
      </c>
      <c r="Q53" s="47" t="s">
        <v>11</v>
      </c>
      <c r="R53" s="47" t="s">
        <v>12</v>
      </c>
      <c r="S53" s="47" t="s">
        <v>14</v>
      </c>
      <c r="T53" s="50" t="s">
        <v>15</v>
      </c>
    </row>
    <row r="54" spans="1:20" ht="35.1" customHeight="1" thickBot="1">
      <c r="A54" s="48" t="s">
        <v>16</v>
      </c>
      <c r="B54" s="52" t="s">
        <v>22</v>
      </c>
      <c r="C54" s="37" t="str">
        <f>Input!D33</f>
        <v>Randall Hughes</v>
      </c>
      <c r="D54" s="37">
        <f>Input!E33</f>
        <v>0</v>
      </c>
      <c r="E54" s="37" t="str">
        <f>Input!C33</f>
        <v>Warren Lincoln</v>
      </c>
      <c r="F54" s="37"/>
      <c r="G54" s="37"/>
      <c r="H54" s="37"/>
      <c r="I54" s="38"/>
      <c r="J54" s="39"/>
      <c r="K54" s="48" t="s">
        <v>16</v>
      </c>
      <c r="L54" s="52" t="s">
        <v>22</v>
      </c>
      <c r="M54" s="37" t="str">
        <f>Input!N33</f>
        <v>Samantha Miller</v>
      </c>
      <c r="N54" s="37">
        <f>Input!O33</f>
        <v>0</v>
      </c>
      <c r="O54" s="37" t="str">
        <f>Input!M33</f>
        <v>Warren Lincoln</v>
      </c>
      <c r="P54" s="37"/>
      <c r="Q54" s="37"/>
      <c r="R54" s="37"/>
      <c r="S54" s="38"/>
      <c r="T54" s="39"/>
    </row>
    <row r="55" spans="1:20" ht="35.1" customHeight="1" thickBot="1">
      <c r="A55" s="49" t="s">
        <v>17</v>
      </c>
      <c r="B55" s="53" t="s">
        <v>23</v>
      </c>
      <c r="C55" s="37" t="str">
        <f>Input!D34</f>
        <v>Paul Loomis</v>
      </c>
      <c r="D55" s="37">
        <f>Input!E34</f>
        <v>0</v>
      </c>
      <c r="E55" s="37" t="str">
        <f>Input!C34</f>
        <v>Warren Cousino</v>
      </c>
      <c r="F55" s="8"/>
      <c r="G55" s="8"/>
      <c r="H55" s="8"/>
      <c r="I55" s="9"/>
      <c r="J55" s="24"/>
      <c r="K55" s="49" t="s">
        <v>17</v>
      </c>
      <c r="L55" s="53" t="s">
        <v>23</v>
      </c>
      <c r="M55" s="37" t="str">
        <f>Input!N34</f>
        <v>Ashley Krywy</v>
      </c>
      <c r="N55" s="37">
        <f>Input!O34</f>
        <v>0</v>
      </c>
      <c r="O55" s="37" t="str">
        <f>Input!M34</f>
        <v>Sterling Heights Stevenson</v>
      </c>
      <c r="P55" s="8"/>
      <c r="Q55" s="8"/>
      <c r="R55" s="8"/>
      <c r="S55" s="9"/>
      <c r="T55" s="24"/>
    </row>
    <row r="56" spans="1:20" ht="35.1" customHeight="1" thickBot="1">
      <c r="A56" s="49"/>
      <c r="B56" s="53" t="s">
        <v>24</v>
      </c>
      <c r="C56" s="37" t="str">
        <f>Input!D35</f>
        <v>Nick Thrush</v>
      </c>
      <c r="D56" s="37">
        <f>Input!E35</f>
        <v>0</v>
      </c>
      <c r="E56" s="37" t="str">
        <f>Input!C35</f>
        <v>Clinton Township Chippewa Valley</v>
      </c>
      <c r="F56" s="8"/>
      <c r="G56" s="8"/>
      <c r="H56" s="8"/>
      <c r="I56" s="9"/>
      <c r="J56" s="24"/>
      <c r="K56" s="49"/>
      <c r="L56" s="53" t="s">
        <v>24</v>
      </c>
      <c r="M56" s="37" t="str">
        <f>Input!N35</f>
        <v>Collette Beno</v>
      </c>
      <c r="N56" s="37">
        <f>Input!O35</f>
        <v>0</v>
      </c>
      <c r="O56" s="37" t="str">
        <f>Input!M35</f>
        <v>Utica</v>
      </c>
      <c r="P56" s="8"/>
      <c r="Q56" s="8"/>
      <c r="R56" s="8"/>
      <c r="S56" s="9"/>
      <c r="T56" s="24"/>
    </row>
    <row r="57" spans="1:20" ht="35.1" customHeight="1" thickBot="1">
      <c r="A57" s="49">
        <f>IF(A48=" "," ",(IF(A48+1&gt;Start!$D$14," ",A48+1)))</f>
        <v>7</v>
      </c>
      <c r="B57" s="53" t="s">
        <v>25</v>
      </c>
      <c r="C57" s="37" t="str">
        <f>Input!D36</f>
        <v>Dylan Chaffin</v>
      </c>
      <c r="D57" s="37">
        <f>Input!E36</f>
        <v>0</v>
      </c>
      <c r="E57" s="37" t="str">
        <f>Input!C36</f>
        <v>St. Clair Shores Lake Shore</v>
      </c>
      <c r="F57" s="8"/>
      <c r="G57" s="8"/>
      <c r="H57" s="8"/>
      <c r="I57" s="9"/>
      <c r="J57" s="24"/>
      <c r="K57" s="49">
        <f>IF(K48=" "," ",(IF(K48+1&gt;Start!$H$14," ",K48+1)))</f>
        <v>37</v>
      </c>
      <c r="L57" s="53" t="s">
        <v>25</v>
      </c>
      <c r="M57" s="37" t="str">
        <f>Input!N36</f>
        <v>Beth Cooley</v>
      </c>
      <c r="N57" s="37">
        <f>Input!O36</f>
        <v>0</v>
      </c>
      <c r="O57" s="37" t="str">
        <f>Input!M36</f>
        <v>St. Clair Shores Lakeview</v>
      </c>
      <c r="P57" s="8"/>
      <c r="Q57" s="8"/>
      <c r="R57" s="8"/>
      <c r="S57" s="9"/>
      <c r="T57" s="24"/>
    </row>
    <row r="58" spans="1:20" ht="35.1" customHeight="1" thickBot="1">
      <c r="A58" s="36"/>
      <c r="B58" s="67" t="s">
        <v>26</v>
      </c>
      <c r="C58" s="37" t="str">
        <f>Input!D37</f>
        <v>Michael Preville</v>
      </c>
      <c r="D58" s="37">
        <f>Input!E37</f>
        <v>0</v>
      </c>
      <c r="E58" s="37" t="str">
        <f>Input!C37</f>
        <v>New Baltimore Anchor Bay</v>
      </c>
      <c r="F58" s="57"/>
      <c r="G58" s="57"/>
      <c r="H58" s="57"/>
      <c r="I58" s="61"/>
      <c r="J58" s="62"/>
      <c r="K58" s="35"/>
      <c r="L58" s="67" t="s">
        <v>26</v>
      </c>
      <c r="M58" s="37" t="str">
        <f>Input!N37</f>
        <v>Haley Zynda</v>
      </c>
      <c r="N58" s="37">
        <f>Input!O37</f>
        <v>0</v>
      </c>
      <c r="O58" s="37" t="str">
        <f>Input!M37</f>
        <v>Utica Eisenhower</v>
      </c>
      <c r="P58" s="57"/>
      <c r="Q58" s="57"/>
      <c r="R58" s="57"/>
      <c r="S58" s="61"/>
      <c r="T58" s="62"/>
    </row>
    <row r="59" spans="1:20" ht="35.1" customHeight="1" thickBot="1">
      <c r="A59" s="43"/>
      <c r="B59" s="58"/>
      <c r="C59" s="224" t="s">
        <v>39</v>
      </c>
      <c r="D59" s="225"/>
      <c r="E59" s="226"/>
      <c r="F59" s="56">
        <f>A57</f>
        <v>7</v>
      </c>
      <c r="G59" s="66">
        <f>IF(F59=" "," ",(IF(AND(F59&gt;Start!$C$18,F59+3&lt;Start!$D$18,F59&lt;Start!$D$18,(ISODD(F59)=TRUE))=TRUE,F59+3,(IF(AND(F59&gt;Start!$C$19,F59+3&lt;Start!$D$19,F59&lt;Start!$D$19,(ISODD(F59)=TRUE),(ISEVEN(Start!$D$8))=TRUE)=TRUE,F59+3,(IF(AND(F59&gt;Start!$C$20,F59+3&lt;Start!$D$20,F59&lt;Start!$D$20,(ISODD(F59)=TRUE),(ISEVEN(Start!$D$8)=TRUE))=TRUE,F59+3,(IF(AND(F59&gt;Start!$C$18,F59+1&lt;Start!$D$18,F59&lt;Start!$D$18,(ISEVEN(F59)=TRUE),(ISEVEN(Start!$D$8)=TRUE))=TRUE,F59+1,(IF(AND(F59&gt;Start!$C$19,F59+1&lt;Start!$D$19,F59&lt;Start!$D$19,(ISEVEN(F59)=TRUE),(ISEVEN(Start!$D$8)=TRUE))=TRUE,F59+1,(IF(AND(F59&gt;Start!$C$20,F59+1&lt;Start!$D$20,F59&lt;Start!$D$20,(ISEVEN(F59)=TRUE),(ISEVEN(Start!$D$8)=TRUE))=TRUE,F59+1,(IF(AND(F59&gt;Start!$C$22,F59+3&lt;Start!$D$22,F59&lt;Start!$D$22,(ISODD(F59)=TRUE))=TRUE,F59+3,(IF(AND(F59&gt;Start!$C$23,F59+3&lt;Start!$D$23,F59&lt;Start!$D$23,(ISODD(F59)=TRUE))=TRUE,F59+3,(IF(AND(F59&gt;Start!$C$24,F59+3&lt;Start!$D$24,F59&lt;Start!$D$24,(ISODD(F59)=TRUE))=TRUE,F59+3,(IF(AND(F59&gt;Start!$C$22,F59+1&lt;Start!$D$22,F59&lt;Start!$D$22,(ISEVEN(F59)=TRUE))=TRUE,F59+1,(IF(AND(F59&gt;Start!$C$23,F59+1&lt;Start!$D$23,F59&lt;Start!$D$23,(ISEVEN(F59)=TRUE))=TRUE,F59+1,(IF(AND(F59&gt;Start!$C$24,F59+1&lt;Start!$D$24,F59&lt;Start!$D$24,(ISEVEN(F59)=TRUE))=TRUE,F59+1,(IF(AND(Start!$F$8=4,(ISEVEN(F59)=TRUE))=TRUE,F59-7,(IF(AND(Start!$D$8=4,(ISODD(F59)=TRUE))=TRUE,F59-5,(IF(AND(Start!$D$8=5,(ISEVEN(F59)=TRUE))=TRUE,F59-9,F59-7)))))))))))))))))))))))))))))))</f>
        <v>10</v>
      </c>
      <c r="H59" s="66">
        <f>IF(G59=" "," ",(IF(AND(G59&gt;Start!$C$18,G59+3&lt;Start!$D$18,G59&lt;Start!$D$18,(ISODD(G59)=TRUE))=TRUE,G59+3,(IF(AND(G59&gt;Start!$C$19,G59+3&lt;Start!$D$19,G59&lt;Start!$D$19,(ISODD(G59)=TRUE),(ISEVEN(Start!$D$8))=TRUE)=TRUE,G59+3,(IF(AND(G59&gt;Start!$C$20,G59+3&lt;Start!$D$20,G59&lt;Start!$D$20,(ISODD(G59)=TRUE),(ISEVEN(Start!$D$8)=TRUE))=TRUE,G59+3,(IF(AND(G59&gt;Start!$C$18,G59+1&lt;Start!$D$18,G59&lt;Start!$D$18,(ISEVEN(G59)=TRUE),(ISEVEN(Start!$D$8)=TRUE))=TRUE,G59+1,(IF(AND(G59&gt;Start!$C$19,G59+1&lt;Start!$D$19,G59&lt;Start!$D$19,(ISEVEN(G59)=TRUE),(ISEVEN(Start!$D$8)=TRUE))=TRUE,G59+1,(IF(AND(G59&gt;Start!$C$20,G59+1&lt;Start!$D$20,G59&lt;Start!$D$20,(ISEVEN(G59)=TRUE),(ISEVEN(Start!$D$8)=TRUE))=TRUE,G59+1,(IF(AND(G59&gt;Start!$C$22,G59+3&lt;Start!$D$22,G59&lt;Start!$D$22,(ISODD(G59)=TRUE))=TRUE,G59+3,(IF(AND(G59&gt;Start!$C$23,G59+3&lt;Start!$D$23,G59&lt;Start!$D$23,(ISODD(G59)=TRUE))=TRUE,G59+3,(IF(AND(G59&gt;Start!$C$24,G59+3&lt;Start!$D$24,G59&lt;Start!$D$24,(ISODD(G59)=TRUE))=TRUE,G59+3,(IF(AND(G59&gt;Start!$C$22,G59+1&lt;Start!$D$22,G59&lt;Start!$D$22,(ISEVEN(G59)=TRUE))=TRUE,G59+1,(IF(AND(G59&gt;Start!$C$23,G59+1&lt;Start!$D$23,G59&lt;Start!$D$23,(ISEVEN(G59)=TRUE))=TRUE,G59+1,(IF(AND(G59&gt;Start!$C$24,G59+1&lt;Start!$D$24,G59&lt;Start!$D$24,(ISEVEN(G59)=TRUE))=TRUE,G59+1,(IF(AND(Start!$F$8=4,(ISEVEN(G59)=TRUE))=TRUE,G59-7,(IF(AND(Start!$D$8=4,(ISODD(G59)=TRUE))=TRUE,G59-5,(IF(AND(Start!$D$8=5,(ISEVEN(G59)=TRUE))=TRUE,G59-9,G59-7)))))))))))))))))))))))))))))))</f>
        <v>1</v>
      </c>
      <c r="I59" s="66">
        <f>IF(H59=" "," ",(IF(AND(H59&gt;Start!$C$18,H59+3&lt;Start!$D$18,H59&lt;Start!$D$18,(ISODD(H59)=TRUE))=TRUE,H59+3,(IF(AND(H59&gt;Start!$C$19,H59+3&lt;Start!$D$19,H59&lt;Start!$D$19,(ISODD(H59)=TRUE),(ISEVEN(Start!$D$8))=TRUE)=TRUE,H59+3,(IF(AND(H59&gt;Start!$C$20,H59+3&lt;Start!$D$20,H59&lt;Start!$D$20,(ISODD(H59)=TRUE),(ISEVEN(Start!$D$8)=TRUE))=TRUE,H59+3,(IF(AND(H59&gt;Start!$C$18,H59+1&lt;Start!$D$18,H59&lt;Start!$D$18,(ISEVEN(H59)=TRUE),(ISEVEN(Start!$D$8)=TRUE))=TRUE,H59+1,(IF(AND(H59&gt;Start!$C$19,H59+1&lt;Start!$D$19,H59&lt;Start!$D$19,(ISEVEN(H59)=TRUE),(ISEVEN(Start!$D$8)=TRUE))=TRUE,H59+1,(IF(AND(H59&gt;Start!$C$20,H59+1&lt;Start!$D$20,H59&lt;Start!$D$20,(ISEVEN(H59)=TRUE),(ISEVEN(Start!$D$8)=TRUE))=TRUE,H59+1,(IF(AND(H59&gt;Start!$C$22,H59+3&lt;Start!$D$22,H59&lt;Start!$D$22,(ISODD(H59)=TRUE))=TRUE,H59+3,(IF(AND(H59&gt;Start!$C$23,H59+3&lt;Start!$D$23,H59&lt;Start!$D$23,(ISODD(H59)=TRUE))=TRUE,H59+3,(IF(AND(H59&gt;Start!$C$24,H59+3&lt;Start!$D$24,H59&lt;Start!$D$24,(ISODD(H59)=TRUE))=TRUE,H59+3,(IF(AND(H59&gt;Start!$C$22,H59+1&lt;Start!$D$22,H59&lt;Start!$D$22,(ISEVEN(H59)=TRUE))=TRUE,H59+1,(IF(AND(H59&gt;Start!$C$23,H59+1&lt;Start!$D$23,H59&lt;Start!$D$23,(ISEVEN(H59)=TRUE))=TRUE,H59+1,(IF(AND(H59&gt;Start!$C$24,H59+1&lt;Start!$D$24,H59&lt;Start!$D$24,(ISEVEN(H59)=TRUE))=TRUE,H59+1,(IF(AND(Start!$F$8=4,(ISEVEN(H59)=TRUE))=TRUE,H59-7,(IF(AND(Start!$D$8=4,(ISODD(H59)=TRUE))=TRUE,H59-5,(IF(AND(Start!$D$8=5,(ISEVEN(H59)=TRUE))=TRUE,H59-9,H59-7)))))))))))))))))))))))))))))))</f>
        <v>4</v>
      </c>
      <c r="J59" s="64"/>
      <c r="K59" s="68"/>
      <c r="L59" s="69"/>
      <c r="M59" s="224" t="s">
        <v>39</v>
      </c>
      <c r="N59" s="225"/>
      <c r="O59" s="226"/>
      <c r="P59" s="63">
        <f>K57</f>
        <v>37</v>
      </c>
      <c r="Q59" s="66">
        <f>IF(P59=" "," ",(IF(AND(P59&gt;Start!$G$18,P59+3&lt;Start!$H$18,P59&lt;Start!$H$18,(ISODD(P59)=TRUE))=TRUE,P59+3,(IF(AND(P59&gt;Start!$G$19,P59+3&lt;Start!$H$19,P59&lt;Start!$H$19,(ISODD(P59)=TRUE),(ISEVEN(Start!$H$8))=TRUE)=TRUE,P59+3,(IF(AND(P59&gt;Start!$G$20,P59+3&lt;Start!$H$20,P59&lt;Start!$H$20,(ISODD(P59)=TRUE),(ISEVEN(Start!$H$8)=TRUE))=TRUE,P59+3,(IF(AND(P59&gt;Start!$G$18,P59+1&lt;Start!$H$18,P59&lt;Start!$H$18,(ISEVEN(P59)=TRUE),(ISEVEN(Start!$H$8)=TRUE))=TRUE,P59+1,(IF(AND(P59&gt;Start!$G$19,P59+1&lt;Start!$H$19,P59&lt;Start!$H$19,(ISEVEN(P59)=TRUE),(ISEVEN(Start!$H$8)=TRUE))=TRUE,P59+1,(IF(AND(P59&gt;Start!$G$20,P59+1&lt;Start!$H$20,P59&lt;Start!$H$20,(ISEVEN(P59)=TRUE),(ISEVEN(Start!$H$8)=TRUE))=TRUE,P59+1,(IF(AND(P59&gt;Start!$G$22,P59+3&lt;Start!$H$22,P59&lt;Start!$H$22,(ISODD(P59)=TRUE),(ISODD(Start!$H$8)=TRUE))=TRUE,P59+3,(IF(AND(P59&gt;Start!$G$23,P59+3&lt;Start!$H$23,P59&lt;Start!$H$23,(ISODD(P59)=TRUE),(ISODD(Start!$H$8)=TRUE))=TRUE,P59+3,(IF(AND(P59&gt;Start!$G$24,P59+3&lt;Start!$H$24,P59&lt;Start!$H$24,(ISODD(P59)=TRUE),(ISEVEN(Start!$H$8)=TRUE))=TRUE,P59+3,(IF(AND(P59&gt;Start!$G$22,P59+1&lt;Start!$H$22,P59&lt;Start!$H$22,(ISEVEN(P59)=TRUE),(ISODD(Start!$H$8)=TRUE))=TRUE,P59+1,(IF(AND(P59&gt;Start!$G$23,P59+1&lt;Start!$H$23,P59&lt;Start!$H$23,(ISEVEN(P59)=TRUE),(ISODD(Start!$H$8)=TRUE))=TRUE,P59+1,(IF(AND(Start!$H$8=4,(ISEVEN(P59)=TRUE))=TRUE,P59-7,(IF(AND(Start!$H$8=4,(ISODD(P59)=TRUE))=TRUE,P59-5,(IF(AND(Start!$H$8=7,(ISEVEN(P59)=TRUE))=TRUE,P59-13,P59-11)))))))))))))))))))))))))))))</f>
        <v>40</v>
      </c>
      <c r="R59" s="66">
        <f>IF(Q59=" "," ",(IF(AND(Q59&gt;Start!$G$18,Q59+3&lt;Start!$H$18,Q59&lt;Start!$H$18,(ISODD(Q59)=TRUE))=TRUE,Q59+3,(IF(AND(Q59&gt;Start!$G$19,Q59+3&lt;Start!$H$19,Q59&lt;Start!$H$19,(ISODD(Q59)=TRUE),(ISEVEN(Start!$H$8))=TRUE)=TRUE,Q59+3,(IF(AND(Q59&gt;Start!$G$20,Q59+3&lt;Start!$H$20,Q59&lt;Start!$H$20,(ISODD(Q59)=TRUE),(ISEVEN(Start!$H$8)=TRUE))=TRUE,Q59+3,(IF(AND(Q59&gt;Start!$G$18,Q59+1&lt;Start!$H$18,Q59&lt;Start!$H$18,(ISEVEN(Q59)=TRUE),(ISEVEN(Start!$H$8)=TRUE))=TRUE,Q59+1,(IF(AND(Q59&gt;Start!$G$19,Q59+1&lt;Start!$H$19,Q59&lt;Start!$H$19,(ISEVEN(Q59)=TRUE),(ISEVEN(Start!$H$8)=TRUE))=TRUE,Q59+1,(IF(AND(Q59&gt;Start!$G$20,Q59+1&lt;Start!$H$20,Q59&lt;Start!$H$20,(ISEVEN(Q59)=TRUE),(ISEVEN(Start!$H$8)=TRUE))=TRUE,Q59+1,(IF(AND(Q59&gt;Start!$G$22,Q59+3&lt;Start!$H$22,Q59&lt;Start!$H$22,(ISODD(Q59)=TRUE),(ISODD(Start!$H$8)=TRUE))=TRUE,Q59+3,(IF(AND(Q59&gt;Start!$G$23,Q59+3&lt;Start!$H$23,Q59&lt;Start!$H$23,(ISODD(Q59)=TRUE),(ISODD(Start!$H$8)=TRUE))=TRUE,Q59+3,(IF(AND(Q59&gt;Start!$G$24,Q59+3&lt;Start!$H$24,Q59&lt;Start!$H$24,(ISODD(Q59)=TRUE),(ISEVEN(Start!$H$8)=TRUE))=TRUE,Q59+3,(IF(AND(Q59&gt;Start!$G$22,Q59+1&lt;Start!$H$22,Q59&lt;Start!$H$22,(ISEVEN(Q59)=TRUE),(ISODD(Start!$H$8)=TRUE))=TRUE,Q59+1,(IF(AND(Q59&gt;Start!$G$23,Q59+1&lt;Start!$H$23,Q59&lt;Start!$H$23,(ISEVEN(Q59)=TRUE),(ISODD(Start!$H$8)=TRUE))=TRUE,Q59+1,(IF(AND(Start!$H$8=4,(ISEVEN(Q59)=TRUE))=TRUE,Q59-7,(IF(AND(Start!$H$8=4,(ISODD(Q59)=TRUE))=TRUE,Q59-5,(IF(AND(Start!$H$8=7,(ISEVEN(Q59)=TRUE))=TRUE,Q59-13,Q59-11)))))))))))))))))))))))))))))</f>
        <v>41</v>
      </c>
      <c r="S59" s="66">
        <f>IF(R59=" "," ",(IF(AND(R59&gt;Start!$G$18,R59+3&lt;Start!$H$18,R59&lt;Start!$H$18,(ISODD(R59)=TRUE))=TRUE,R59+3,(IF(AND(R59&gt;Start!$G$19,R59+3&lt;Start!$H$19,R59&lt;Start!$H$19,(ISODD(R59)=TRUE),(ISEVEN(Start!$H$8))=TRUE)=TRUE,R59+3,(IF(AND(R59&gt;Start!$G$20,R59+3&lt;Start!$H$20,R59&lt;Start!$H$20,(ISODD(R59)=TRUE),(ISEVEN(Start!$H$8)=TRUE))=TRUE,R59+3,(IF(AND(R59&gt;Start!$G$18,R59+1&lt;Start!$H$18,R59&lt;Start!$H$18,(ISEVEN(R59)=TRUE),(ISEVEN(Start!$H$8)=TRUE))=TRUE,R59+1,(IF(AND(R59&gt;Start!$G$19,R59+1&lt;Start!$H$19,R59&lt;Start!$H$19,(ISEVEN(R59)=TRUE),(ISEVEN(Start!$H$8)=TRUE))=TRUE,R59+1,(IF(AND(R59&gt;Start!$G$20,R59+1&lt;Start!$H$20,R59&lt;Start!$H$20,(ISEVEN(R59)=TRUE),(ISEVEN(Start!$H$8)=TRUE))=TRUE,R59+1,(IF(AND(R59&gt;Start!$G$22,R59+3&lt;Start!$H$22,R59&lt;Start!$H$22,(ISODD(R59)=TRUE),(ISODD(Start!$H$8)=TRUE))=TRUE,R59+3,(IF(AND(R59&gt;Start!$G$23,R59+3&lt;Start!$H$23,R59&lt;Start!$H$23,(ISODD(R59)=TRUE),(ISODD(Start!$H$8)=TRUE))=TRUE,R59+3,(IF(AND(R59&gt;Start!$G$24,R59+3&lt;Start!$H$24,R59&lt;Start!$H$24,(ISODD(R59)=TRUE),(ISEVEN(Start!$H$8)=TRUE))=TRUE,R59+3,(IF(AND(R59&gt;Start!$G$22,R59+1&lt;Start!$H$22,R59&lt;Start!$H$22,(ISEVEN(R59)=TRUE),(ISODD(Start!$H$8)=TRUE))=TRUE,R59+1,(IF(AND(R59&gt;Start!$G$23,R59+1&lt;Start!$H$23,R59&lt;Start!$H$23,(ISEVEN(R59)=TRUE),(ISODD(Start!$H$8)=TRUE))=TRUE,R59+1,(IF(AND(Start!$H$8=4,(ISEVEN(R59)=TRUE))=TRUE,R59-7,(IF(AND(Start!$H$8=4,(ISODD(R59)=TRUE))=TRUE,R59-5,(IF(AND(Start!$H$8=7,(ISEVEN(R59)=TRUE))=TRUE,R59-13,R59-11)))))))))))))))))))))))))))))</f>
        <v>44</v>
      </c>
      <c r="T59" s="64"/>
    </row>
    <row r="60" spans="1:20" ht="35.1" customHeight="1">
      <c r="A60" s="228" t="s">
        <v>37</v>
      </c>
      <c r="B60" s="229"/>
      <c r="C60" s="229"/>
      <c r="D60" s="229"/>
      <c r="E60" s="229"/>
      <c r="F60" s="229"/>
      <c r="G60" s="229"/>
      <c r="H60" s="229"/>
      <c r="I60" s="229"/>
      <c r="J60" s="230"/>
      <c r="K60" s="219" t="s">
        <v>37</v>
      </c>
      <c r="L60" s="220"/>
      <c r="M60" s="220"/>
      <c r="N60" s="220"/>
      <c r="O60" s="220"/>
      <c r="P60" s="220"/>
      <c r="Q60" s="220"/>
      <c r="R60" s="220"/>
      <c r="S60" s="220"/>
      <c r="T60" s="221"/>
    </row>
    <row r="61" spans="1:20" ht="35.1" customHeight="1" thickBot="1">
      <c r="A61" s="222" t="s">
        <v>38</v>
      </c>
      <c r="B61" s="223"/>
      <c r="C61" s="47" t="s">
        <v>21</v>
      </c>
      <c r="D61" s="47" t="s">
        <v>36</v>
      </c>
      <c r="E61" s="47" t="s">
        <v>9</v>
      </c>
      <c r="F61" s="47" t="s">
        <v>13</v>
      </c>
      <c r="G61" s="47" t="s">
        <v>11</v>
      </c>
      <c r="H61" s="47" t="s">
        <v>12</v>
      </c>
      <c r="I61" s="47" t="s">
        <v>14</v>
      </c>
      <c r="J61" s="50" t="s">
        <v>15</v>
      </c>
      <c r="K61" s="222" t="s">
        <v>38</v>
      </c>
      <c r="L61" s="223"/>
      <c r="M61" s="47" t="s">
        <v>21</v>
      </c>
      <c r="N61" s="47" t="s">
        <v>36</v>
      </c>
      <c r="O61" s="47" t="s">
        <v>9</v>
      </c>
      <c r="P61" s="47" t="s">
        <v>13</v>
      </c>
      <c r="Q61" s="47" t="s">
        <v>11</v>
      </c>
      <c r="R61" s="47" t="s">
        <v>12</v>
      </c>
      <c r="S61" s="47" t="s">
        <v>14</v>
      </c>
      <c r="T61" s="50" t="s">
        <v>15</v>
      </c>
    </row>
    <row r="62" spans="1:20" ht="35.1" customHeight="1" thickBot="1">
      <c r="A62" s="48" t="s">
        <v>16</v>
      </c>
      <c r="B62" s="52" t="s">
        <v>31</v>
      </c>
      <c r="C62" s="37" t="str">
        <f>Input!D38</f>
        <v>Kyle Wyrembelski</v>
      </c>
      <c r="D62" s="37">
        <f>Input!E38</f>
        <v>0</v>
      </c>
      <c r="E62" s="37" t="str">
        <f>Input!C38</f>
        <v>Warren Lincoln</v>
      </c>
      <c r="F62" s="37"/>
      <c r="G62" s="37"/>
      <c r="H62" s="37"/>
      <c r="I62" s="38"/>
      <c r="J62" s="39"/>
      <c r="K62" s="48" t="s">
        <v>16</v>
      </c>
      <c r="L62" s="52" t="s">
        <v>31</v>
      </c>
      <c r="M62" s="37" t="str">
        <f>Input!N38</f>
        <v>Elizabeth Orban</v>
      </c>
      <c r="N62" s="37">
        <f>Input!O38</f>
        <v>0</v>
      </c>
      <c r="O62" s="37" t="str">
        <f>Input!M38</f>
        <v>Warren Lincoln</v>
      </c>
      <c r="P62" s="37"/>
      <c r="Q62" s="37"/>
      <c r="R62" s="37"/>
      <c r="S62" s="38"/>
      <c r="T62" s="39"/>
    </row>
    <row r="63" spans="1:20" ht="35.1" customHeight="1" thickBot="1">
      <c r="A63" s="49" t="s">
        <v>17</v>
      </c>
      <c r="B63" s="53" t="s">
        <v>32</v>
      </c>
      <c r="C63" s="37" t="str">
        <f>Input!D39</f>
        <v>Tyler Jozwik</v>
      </c>
      <c r="D63" s="37">
        <f>Input!E39</f>
        <v>0</v>
      </c>
      <c r="E63" s="37" t="str">
        <f>Input!C39</f>
        <v>Warren Cousino</v>
      </c>
      <c r="F63" s="8"/>
      <c r="G63" s="8"/>
      <c r="H63" s="8"/>
      <c r="I63" s="9"/>
      <c r="J63" s="24"/>
      <c r="K63" s="49" t="s">
        <v>17</v>
      </c>
      <c r="L63" s="53" t="s">
        <v>32</v>
      </c>
      <c r="M63" s="37" t="str">
        <f>Input!N39</f>
        <v>Maria Osinski</v>
      </c>
      <c r="N63" s="37">
        <f>Input!O39</f>
        <v>0</v>
      </c>
      <c r="O63" s="37" t="str">
        <f>Input!M39</f>
        <v>Sterling Heights Stevenson</v>
      </c>
      <c r="P63" s="8"/>
      <c r="Q63" s="8"/>
      <c r="R63" s="8"/>
      <c r="S63" s="9"/>
      <c r="T63" s="24"/>
    </row>
    <row r="64" spans="1:20" ht="35.1" customHeight="1" thickBot="1">
      <c r="A64" s="49"/>
      <c r="B64" s="53" t="s">
        <v>33</v>
      </c>
      <c r="C64" s="37" t="str">
        <f>Input!D40</f>
        <v>Hunter Loppolo</v>
      </c>
      <c r="D64" s="37">
        <f>Input!E40</f>
        <v>0</v>
      </c>
      <c r="E64" s="37" t="str">
        <f>Input!C40</f>
        <v>Clinton Township Chippewa Valley</v>
      </c>
      <c r="F64" s="8"/>
      <c r="G64" s="8"/>
      <c r="H64" s="8"/>
      <c r="I64" s="9"/>
      <c r="J64" s="24"/>
      <c r="K64" s="49"/>
      <c r="L64" s="53" t="s">
        <v>33</v>
      </c>
      <c r="M64" s="37" t="str">
        <f>Input!N40</f>
        <v>Angel Colden</v>
      </c>
      <c r="N64" s="37">
        <f>Input!O40</f>
        <v>0</v>
      </c>
      <c r="O64" s="37" t="str">
        <f>Input!M40</f>
        <v>Utica</v>
      </c>
      <c r="P64" s="8"/>
      <c r="Q64" s="8"/>
      <c r="R64" s="8"/>
      <c r="S64" s="9"/>
      <c r="T64" s="24"/>
    </row>
    <row r="65" spans="1:20" ht="35.1" customHeight="1" thickBot="1">
      <c r="A65" s="49">
        <f>IF(A57=" "," ",(IF(A57+1&gt;Start!$D$14," ",A57+1)))</f>
        <v>8</v>
      </c>
      <c r="B65" s="53" t="s">
        <v>34</v>
      </c>
      <c r="C65" s="37" t="str">
        <f>Input!D41</f>
        <v>Jerry Frogge</v>
      </c>
      <c r="D65" s="37">
        <f>Input!E41</f>
        <v>0</v>
      </c>
      <c r="E65" s="37" t="str">
        <f>Input!C41</f>
        <v>St. Clair Shores Lake Shore</v>
      </c>
      <c r="F65" s="8"/>
      <c r="G65" s="8"/>
      <c r="H65" s="8"/>
      <c r="I65" s="9"/>
      <c r="J65" s="24"/>
      <c r="K65" s="49">
        <f>IF(K57=" "," ",(IF(K57+1&gt;Start!$H$14," ",K57+1)))</f>
        <v>38</v>
      </c>
      <c r="L65" s="53" t="s">
        <v>34</v>
      </c>
      <c r="M65" s="37" t="str">
        <f>Input!N41</f>
        <v>Molly Krist</v>
      </c>
      <c r="N65" s="37">
        <f>Input!O41</f>
        <v>0</v>
      </c>
      <c r="O65" s="37" t="str">
        <f>Input!M41</f>
        <v>St. Clair Shores Lakeview</v>
      </c>
      <c r="P65" s="8"/>
      <c r="Q65" s="8"/>
      <c r="R65" s="8"/>
      <c r="S65" s="9"/>
      <c r="T65" s="24"/>
    </row>
    <row r="66" spans="1:20" ht="35.1" customHeight="1" thickBot="1">
      <c r="A66" s="36"/>
      <c r="B66" s="53" t="s">
        <v>35</v>
      </c>
      <c r="C66" s="37">
        <f>Input!D42</f>
        <v>0</v>
      </c>
      <c r="D66" s="37">
        <f>Input!E42</f>
        <v>0</v>
      </c>
      <c r="E66" s="37">
        <f>Input!C42</f>
        <v>0</v>
      </c>
      <c r="F66" s="57"/>
      <c r="G66" s="57"/>
      <c r="H66" s="57"/>
      <c r="I66" s="61"/>
      <c r="J66" s="24"/>
      <c r="K66" s="35"/>
      <c r="L66" s="67" t="s">
        <v>35</v>
      </c>
      <c r="M66" s="37">
        <f>Input!N42</f>
        <v>0</v>
      </c>
      <c r="N66" s="37">
        <f>Input!O42</f>
        <v>0</v>
      </c>
      <c r="O66" s="37">
        <f>Input!M42</f>
        <v>0</v>
      </c>
      <c r="P66" s="57"/>
      <c r="Q66" s="57"/>
      <c r="R66" s="57"/>
      <c r="S66" s="61"/>
      <c r="T66" s="62"/>
    </row>
    <row r="67" spans="1:20" ht="35.1" customHeight="1" thickBot="1">
      <c r="A67" s="43"/>
      <c r="B67" s="58"/>
      <c r="C67" s="224" t="s">
        <v>39</v>
      </c>
      <c r="D67" s="225"/>
      <c r="E67" s="226"/>
      <c r="F67" s="56">
        <f>A65</f>
        <v>8</v>
      </c>
      <c r="G67" s="66">
        <f>IF(F67=" "," ",(IF(AND(F67&gt;Start!$C$18,F67+3&lt;Start!$D$18,F67&lt;Start!$D$18,(ISODD(F67)=TRUE))=TRUE,F67+3,(IF(AND(F67&gt;Start!$C$19,F67+3&lt;Start!$D$19,F67&lt;Start!$D$19,(ISODD(F67)=TRUE),(ISEVEN(Start!$D$8))=TRUE)=TRUE,F67+3,(IF(AND(F67&gt;Start!$C$20,F67+3&lt;Start!$D$20,F67&lt;Start!$D$20,(ISODD(F67)=TRUE),(ISEVEN(Start!$D$8)=TRUE))=TRUE,F67+3,(IF(AND(F67&gt;Start!$C$18,F67+1&lt;Start!$D$18,F67&lt;Start!$D$18,(ISEVEN(F67)=TRUE),(ISEVEN(Start!$D$8)=TRUE))=TRUE,F67+1,(IF(AND(F67&gt;Start!$C$19,F67+1&lt;Start!$D$19,F67&lt;Start!$D$19,(ISEVEN(F67)=TRUE),(ISEVEN(Start!$D$8)=TRUE))=TRUE,F67+1,(IF(AND(F67&gt;Start!$C$20,F67+1&lt;Start!$D$20,F67&lt;Start!$D$20,(ISEVEN(F67)=TRUE),(ISEVEN(Start!$D$8)=TRUE))=TRUE,F67+1,(IF(AND(F67&gt;Start!$C$22,F67+3&lt;Start!$D$22,F67&lt;Start!$D$22,(ISODD(F67)=TRUE))=TRUE,F67+3,(IF(AND(F67&gt;Start!$C$23,F67+3&lt;Start!$D$23,F67&lt;Start!$D$23,(ISODD(F67)=TRUE))=TRUE,F67+3,(IF(AND(F67&gt;Start!$C$24,F67+3&lt;Start!$D$24,F67&lt;Start!$D$24,(ISODD(F67)=TRUE))=TRUE,F67+3,(IF(AND(F67&gt;Start!$C$22,F67+1&lt;Start!$D$22,F67&lt;Start!$D$22,(ISEVEN(F67)=TRUE))=TRUE,F67+1,(IF(AND(F67&gt;Start!$C$23,F67+1&lt;Start!$D$23,F67&lt;Start!$D$23,(ISEVEN(F67)=TRUE))=TRUE,F67+1,(IF(AND(F67&gt;Start!$C$24,F67+1&lt;Start!$D$24,F67&lt;Start!$D$24,(ISEVEN(F67)=TRUE))=TRUE,F67+1,(IF(AND(Start!$F$8=4,(ISEVEN(F67)=TRUE))=TRUE,F67-7,(IF(AND(Start!$D$8=4,(ISODD(F67)=TRUE))=TRUE,F67-5,(IF(AND(Start!$D$8=5,(ISEVEN(F67)=TRUE))=TRUE,F67-9,F67-7)))))))))))))))))))))))))))))))</f>
        <v>9</v>
      </c>
      <c r="H67" s="66">
        <f>IF(G67=" "," ",(IF(AND(G67&gt;Start!$C$18,G67+3&lt;Start!$D$18,G67&lt;Start!$D$18,(ISODD(G67)=TRUE))=TRUE,G67+3,(IF(AND(G67&gt;Start!$C$19,G67+3&lt;Start!$D$19,G67&lt;Start!$D$19,(ISODD(G67)=TRUE),(ISEVEN(Start!$D$8))=TRUE)=TRUE,G67+3,(IF(AND(G67&gt;Start!$C$20,G67+3&lt;Start!$D$20,G67&lt;Start!$D$20,(ISODD(G67)=TRUE),(ISEVEN(Start!$D$8)=TRUE))=TRUE,G67+3,(IF(AND(G67&gt;Start!$C$18,G67+1&lt;Start!$D$18,G67&lt;Start!$D$18,(ISEVEN(G67)=TRUE),(ISEVEN(Start!$D$8)=TRUE))=TRUE,G67+1,(IF(AND(G67&gt;Start!$C$19,G67+1&lt;Start!$D$19,G67&lt;Start!$D$19,(ISEVEN(G67)=TRUE),(ISEVEN(Start!$D$8)=TRUE))=TRUE,G67+1,(IF(AND(G67&gt;Start!$C$20,G67+1&lt;Start!$D$20,G67&lt;Start!$D$20,(ISEVEN(G67)=TRUE),(ISEVEN(Start!$D$8)=TRUE))=TRUE,G67+1,(IF(AND(G67&gt;Start!$C$22,G67+3&lt;Start!$D$22,G67&lt;Start!$D$22,(ISODD(G67)=TRUE))=TRUE,G67+3,(IF(AND(G67&gt;Start!$C$23,G67+3&lt;Start!$D$23,G67&lt;Start!$D$23,(ISODD(G67)=TRUE))=TRUE,G67+3,(IF(AND(G67&gt;Start!$C$24,G67+3&lt;Start!$D$24,G67&lt;Start!$D$24,(ISODD(G67)=TRUE))=TRUE,G67+3,(IF(AND(G67&gt;Start!$C$22,G67+1&lt;Start!$D$22,G67&lt;Start!$D$22,(ISEVEN(G67)=TRUE))=TRUE,G67+1,(IF(AND(G67&gt;Start!$C$23,G67+1&lt;Start!$D$23,G67&lt;Start!$D$23,(ISEVEN(G67)=TRUE))=TRUE,G67+1,(IF(AND(G67&gt;Start!$C$24,G67+1&lt;Start!$D$24,G67&lt;Start!$D$24,(ISEVEN(G67)=TRUE))=TRUE,G67+1,(IF(AND(Start!$F$8=4,(ISEVEN(G67)=TRUE))=TRUE,G67-7,(IF(AND(Start!$D$8=4,(ISODD(G67)=TRUE))=TRUE,G67-5,(IF(AND(Start!$D$8=5,(ISEVEN(G67)=TRUE))=TRUE,G67-9,G67-7)))))))))))))))))))))))))))))))</f>
        <v>2</v>
      </c>
      <c r="I67" s="66">
        <f>IF(H67=" "," ",(IF(AND(H67&gt;Start!$C$18,H67+3&lt;Start!$D$18,H67&lt;Start!$D$18,(ISODD(H67)=TRUE))=TRUE,H67+3,(IF(AND(H67&gt;Start!$C$19,H67+3&lt;Start!$D$19,H67&lt;Start!$D$19,(ISODD(H67)=TRUE),(ISEVEN(Start!$D$8))=TRUE)=TRUE,H67+3,(IF(AND(H67&gt;Start!$C$20,H67+3&lt;Start!$D$20,H67&lt;Start!$D$20,(ISODD(H67)=TRUE),(ISEVEN(Start!$D$8)=TRUE))=TRUE,H67+3,(IF(AND(H67&gt;Start!$C$18,H67+1&lt;Start!$D$18,H67&lt;Start!$D$18,(ISEVEN(H67)=TRUE),(ISEVEN(Start!$D$8)=TRUE))=TRUE,H67+1,(IF(AND(H67&gt;Start!$C$19,H67+1&lt;Start!$D$19,H67&lt;Start!$D$19,(ISEVEN(H67)=TRUE),(ISEVEN(Start!$D$8)=TRUE))=TRUE,H67+1,(IF(AND(H67&gt;Start!$C$20,H67+1&lt;Start!$D$20,H67&lt;Start!$D$20,(ISEVEN(H67)=TRUE),(ISEVEN(Start!$D$8)=TRUE))=TRUE,H67+1,(IF(AND(H67&gt;Start!$C$22,H67+3&lt;Start!$D$22,H67&lt;Start!$D$22,(ISODD(H67)=TRUE))=TRUE,H67+3,(IF(AND(H67&gt;Start!$C$23,H67+3&lt;Start!$D$23,H67&lt;Start!$D$23,(ISODD(H67)=TRUE))=TRUE,H67+3,(IF(AND(H67&gt;Start!$C$24,H67+3&lt;Start!$D$24,H67&lt;Start!$D$24,(ISODD(H67)=TRUE))=TRUE,H67+3,(IF(AND(H67&gt;Start!$C$22,H67+1&lt;Start!$D$22,H67&lt;Start!$D$22,(ISEVEN(H67)=TRUE))=TRUE,H67+1,(IF(AND(H67&gt;Start!$C$23,H67+1&lt;Start!$D$23,H67&lt;Start!$D$23,(ISEVEN(H67)=TRUE))=TRUE,H67+1,(IF(AND(H67&gt;Start!$C$24,H67+1&lt;Start!$D$24,H67&lt;Start!$D$24,(ISEVEN(H67)=TRUE))=TRUE,H67+1,(IF(AND(Start!$F$8=4,(ISEVEN(H67)=TRUE))=TRUE,H67-7,(IF(AND(Start!$D$8=4,(ISODD(H67)=TRUE))=TRUE,H67-5,(IF(AND(Start!$D$8=5,(ISEVEN(H67)=TRUE))=TRUE,H67-9,H67-7)))))))))))))))))))))))))))))))</f>
        <v>3</v>
      </c>
      <c r="J67" s="65"/>
      <c r="K67" s="68"/>
      <c r="L67" s="69"/>
      <c r="M67" s="224" t="s">
        <v>39</v>
      </c>
      <c r="N67" s="225"/>
      <c r="O67" s="226"/>
      <c r="P67" s="63">
        <f>K65</f>
        <v>38</v>
      </c>
      <c r="Q67" s="66">
        <f>IF(P67=" "," ",(IF(AND(P67&gt;Start!$G$18,P67+3&lt;Start!$H$18,P67&lt;Start!$H$18,(ISODD(P67)=TRUE))=TRUE,P67+3,(IF(AND(P67&gt;Start!$G$19,P67+3&lt;Start!$H$19,P67&lt;Start!$H$19,(ISODD(P67)=TRUE),(ISEVEN(Start!$H$8))=TRUE)=TRUE,P67+3,(IF(AND(P67&gt;Start!$G$20,P67+3&lt;Start!$H$20,P67&lt;Start!$H$20,(ISODD(P67)=TRUE),(ISEVEN(Start!$H$8)=TRUE))=TRUE,P67+3,(IF(AND(P67&gt;Start!$G$18,P67+1&lt;Start!$H$18,P67&lt;Start!$H$18,(ISEVEN(P67)=TRUE),(ISEVEN(Start!$H$8)=TRUE))=TRUE,P67+1,(IF(AND(P67&gt;Start!$G$19,P67+1&lt;Start!$H$19,P67&lt;Start!$H$19,(ISEVEN(P67)=TRUE),(ISEVEN(Start!$H$8)=TRUE))=TRUE,P67+1,(IF(AND(P67&gt;Start!$G$20,P67+1&lt;Start!$H$20,P67&lt;Start!$H$20,(ISEVEN(P67)=TRUE),(ISEVEN(Start!$H$8)=TRUE))=TRUE,P67+1,(IF(AND(P67&gt;Start!$G$22,P67+3&lt;Start!$H$22,P67&lt;Start!$H$22,(ISODD(P67)=TRUE),(ISODD(Start!$H$8)=TRUE))=TRUE,P67+3,(IF(AND(P67&gt;Start!$G$23,P67+3&lt;Start!$H$23,P67&lt;Start!$H$23,(ISODD(P67)=TRUE),(ISODD(Start!$H$8)=TRUE))=TRUE,P67+3,(IF(AND(P67&gt;Start!$G$24,P67+3&lt;Start!$H$24,P67&lt;Start!$H$24,(ISODD(P67)=TRUE),(ISEVEN(Start!$H$8)=TRUE))=TRUE,P67+3,(IF(AND(P67&gt;Start!$G$22,P67+1&lt;Start!$H$22,P67&lt;Start!$H$22,(ISEVEN(P67)=TRUE),(ISODD(Start!$H$8)=TRUE))=TRUE,P67+1,(IF(AND(P67&gt;Start!$G$23,P67+1&lt;Start!$H$23,P67&lt;Start!$H$23,(ISEVEN(P67)=TRUE),(ISODD(Start!$H$8)=TRUE))=TRUE,P67+1,(IF(AND(Start!$H$8=4,(ISEVEN(P67)=TRUE))=TRUE,P67-7,(IF(AND(Start!$H$8=4,(ISODD(P67)=TRUE))=TRUE,P67-5,(IF(AND(Start!$H$8=7,(ISEVEN(P67)=TRUE))=TRUE,P67-13,P67-11)))))))))))))))))))))))))))))</f>
        <v>39</v>
      </c>
      <c r="R67" s="66">
        <f>IF(Q67=" "," ",(IF(AND(Q67&gt;Start!$G$18,Q67+3&lt;Start!$H$18,Q67&lt;Start!$H$18,(ISODD(Q67)=TRUE))=TRUE,Q67+3,(IF(AND(Q67&gt;Start!$G$19,Q67+3&lt;Start!$H$19,Q67&lt;Start!$H$19,(ISODD(Q67)=TRUE),(ISEVEN(Start!$H$8))=TRUE)=TRUE,Q67+3,(IF(AND(Q67&gt;Start!$G$20,Q67+3&lt;Start!$H$20,Q67&lt;Start!$H$20,(ISODD(Q67)=TRUE),(ISEVEN(Start!$H$8)=TRUE))=TRUE,Q67+3,(IF(AND(Q67&gt;Start!$G$18,Q67+1&lt;Start!$H$18,Q67&lt;Start!$H$18,(ISEVEN(Q67)=TRUE),(ISEVEN(Start!$H$8)=TRUE))=TRUE,Q67+1,(IF(AND(Q67&gt;Start!$G$19,Q67+1&lt;Start!$H$19,Q67&lt;Start!$H$19,(ISEVEN(Q67)=TRUE),(ISEVEN(Start!$H$8)=TRUE))=TRUE,Q67+1,(IF(AND(Q67&gt;Start!$G$20,Q67+1&lt;Start!$H$20,Q67&lt;Start!$H$20,(ISEVEN(Q67)=TRUE),(ISEVEN(Start!$H$8)=TRUE))=TRUE,Q67+1,(IF(AND(Q67&gt;Start!$G$22,Q67+3&lt;Start!$H$22,Q67&lt;Start!$H$22,(ISODD(Q67)=TRUE),(ISODD(Start!$H$8)=TRUE))=TRUE,Q67+3,(IF(AND(Q67&gt;Start!$G$23,Q67+3&lt;Start!$H$23,Q67&lt;Start!$H$23,(ISODD(Q67)=TRUE),(ISODD(Start!$H$8)=TRUE))=TRUE,Q67+3,(IF(AND(Q67&gt;Start!$G$24,Q67+3&lt;Start!$H$24,Q67&lt;Start!$H$24,(ISODD(Q67)=TRUE),(ISEVEN(Start!$H$8)=TRUE))=TRUE,Q67+3,(IF(AND(Q67&gt;Start!$G$22,Q67+1&lt;Start!$H$22,Q67&lt;Start!$H$22,(ISEVEN(Q67)=TRUE),(ISODD(Start!$H$8)=TRUE))=TRUE,Q67+1,(IF(AND(Q67&gt;Start!$G$23,Q67+1&lt;Start!$H$23,Q67&lt;Start!$H$23,(ISEVEN(Q67)=TRUE),(ISODD(Start!$H$8)=TRUE))=TRUE,Q67+1,(IF(AND(Start!$H$8=4,(ISEVEN(Q67)=TRUE))=TRUE,Q67-7,(IF(AND(Start!$H$8=4,(ISODD(Q67)=TRUE))=TRUE,Q67-5,(IF(AND(Start!$H$8=7,(ISEVEN(Q67)=TRUE))=TRUE,Q67-13,Q67-11)))))))))))))))))))))))))))))</f>
        <v>42</v>
      </c>
      <c r="S67" s="66">
        <f>IF(R67=" "," ",(IF(AND(R67&gt;Start!$G$18,R67+3&lt;Start!$H$18,R67&lt;Start!$H$18,(ISODD(R67)=TRUE))=TRUE,R67+3,(IF(AND(R67&gt;Start!$G$19,R67+3&lt;Start!$H$19,R67&lt;Start!$H$19,(ISODD(R67)=TRUE),(ISEVEN(Start!$H$8))=TRUE)=TRUE,R67+3,(IF(AND(R67&gt;Start!$G$20,R67+3&lt;Start!$H$20,R67&lt;Start!$H$20,(ISODD(R67)=TRUE),(ISEVEN(Start!$H$8)=TRUE))=TRUE,R67+3,(IF(AND(R67&gt;Start!$G$18,R67+1&lt;Start!$H$18,R67&lt;Start!$H$18,(ISEVEN(R67)=TRUE),(ISEVEN(Start!$H$8)=TRUE))=TRUE,R67+1,(IF(AND(R67&gt;Start!$G$19,R67+1&lt;Start!$H$19,R67&lt;Start!$H$19,(ISEVEN(R67)=TRUE),(ISEVEN(Start!$H$8)=TRUE))=TRUE,R67+1,(IF(AND(R67&gt;Start!$G$20,R67+1&lt;Start!$H$20,R67&lt;Start!$H$20,(ISEVEN(R67)=TRUE),(ISEVEN(Start!$H$8)=TRUE))=TRUE,R67+1,(IF(AND(R67&gt;Start!$G$22,R67+3&lt;Start!$H$22,R67&lt;Start!$H$22,(ISODD(R67)=TRUE),(ISODD(Start!$H$8)=TRUE))=TRUE,R67+3,(IF(AND(R67&gt;Start!$G$23,R67+3&lt;Start!$H$23,R67&lt;Start!$H$23,(ISODD(R67)=TRUE),(ISODD(Start!$H$8)=TRUE))=TRUE,R67+3,(IF(AND(R67&gt;Start!$G$24,R67+3&lt;Start!$H$24,R67&lt;Start!$H$24,(ISODD(R67)=TRUE),(ISEVEN(Start!$H$8)=TRUE))=TRUE,R67+3,(IF(AND(R67&gt;Start!$G$22,R67+1&lt;Start!$H$22,R67&lt;Start!$H$22,(ISEVEN(R67)=TRUE),(ISODD(Start!$H$8)=TRUE))=TRUE,R67+1,(IF(AND(R67&gt;Start!$G$23,R67+1&lt;Start!$H$23,R67&lt;Start!$H$23,(ISEVEN(R67)=TRUE),(ISODD(Start!$H$8)=TRUE))=TRUE,R67+1,(IF(AND(Start!$H$8=4,(ISEVEN(R67)=TRUE))=TRUE,R67-7,(IF(AND(Start!$H$8=4,(ISODD(R67)=TRUE))=TRUE,R67-5,(IF(AND(Start!$H$8=7,(ISEVEN(R67)=TRUE))=TRUE,R67-13,R67-11)))))))))))))))))))))))))))))</f>
        <v>43</v>
      </c>
      <c r="T67" s="64"/>
    </row>
    <row r="68" spans="1:20" ht="35.1" customHeight="1" thickBot="1">
      <c r="A68" s="42"/>
      <c r="B68" s="54"/>
      <c r="C68" s="227" t="s">
        <v>40</v>
      </c>
      <c r="D68" s="227"/>
      <c r="E68" s="227"/>
      <c r="F68" s="227"/>
      <c r="G68" s="227"/>
      <c r="H68" s="227"/>
      <c r="I68" s="59"/>
      <c r="J68" s="60"/>
      <c r="K68" s="42"/>
      <c r="L68" s="45"/>
      <c r="M68" s="227" t="s">
        <v>40</v>
      </c>
      <c r="N68" s="227"/>
      <c r="O68" s="227"/>
      <c r="P68" s="227"/>
      <c r="Q68" s="227"/>
      <c r="R68" s="227"/>
      <c r="S68" s="55"/>
      <c r="T68" s="41"/>
    </row>
    <row r="69" spans="1:20" ht="35.1" customHeight="1">
      <c r="A69" s="228" t="s">
        <v>37</v>
      </c>
      <c r="B69" s="229"/>
      <c r="C69" s="229"/>
      <c r="D69" s="229"/>
      <c r="E69" s="229"/>
      <c r="F69" s="229"/>
      <c r="G69" s="229"/>
      <c r="H69" s="229"/>
      <c r="I69" s="229"/>
      <c r="J69" s="230"/>
      <c r="K69" s="219" t="s">
        <v>37</v>
      </c>
      <c r="L69" s="220"/>
      <c r="M69" s="220"/>
      <c r="N69" s="220"/>
      <c r="O69" s="220"/>
      <c r="P69" s="220"/>
      <c r="Q69" s="220"/>
      <c r="R69" s="220"/>
      <c r="S69" s="220"/>
      <c r="T69" s="221"/>
    </row>
    <row r="70" spans="1:20" ht="35.1" customHeight="1" thickBot="1">
      <c r="A70" s="222" t="s">
        <v>38</v>
      </c>
      <c r="B70" s="223"/>
      <c r="C70" s="47" t="s">
        <v>21</v>
      </c>
      <c r="D70" s="47" t="s">
        <v>36</v>
      </c>
      <c r="E70" s="47" t="s">
        <v>9</v>
      </c>
      <c r="F70" s="47" t="s">
        <v>13</v>
      </c>
      <c r="G70" s="47" t="s">
        <v>11</v>
      </c>
      <c r="H70" s="47" t="s">
        <v>12</v>
      </c>
      <c r="I70" s="47" t="s">
        <v>14</v>
      </c>
      <c r="J70" s="50" t="s">
        <v>15</v>
      </c>
      <c r="K70" s="222" t="s">
        <v>38</v>
      </c>
      <c r="L70" s="223"/>
      <c r="M70" s="47" t="s">
        <v>21</v>
      </c>
      <c r="N70" s="47" t="s">
        <v>36</v>
      </c>
      <c r="O70" s="47" t="s">
        <v>9</v>
      </c>
      <c r="P70" s="47" t="s">
        <v>13</v>
      </c>
      <c r="Q70" s="47" t="s">
        <v>11</v>
      </c>
      <c r="R70" s="47" t="s">
        <v>12</v>
      </c>
      <c r="S70" s="47" t="s">
        <v>14</v>
      </c>
      <c r="T70" s="50" t="s">
        <v>15</v>
      </c>
    </row>
    <row r="71" spans="1:20" ht="35.1" customHeight="1" thickBot="1">
      <c r="A71" s="48" t="s">
        <v>16</v>
      </c>
      <c r="B71" s="52" t="s">
        <v>22</v>
      </c>
      <c r="C71" s="37" t="str">
        <f>Input!D43</f>
        <v>Blake Edwards</v>
      </c>
      <c r="D71" s="37">
        <f>Input!E43</f>
        <v>0</v>
      </c>
      <c r="E71" s="37" t="str">
        <f>Input!C43</f>
        <v>Warren Lincoln</v>
      </c>
      <c r="F71" s="37"/>
      <c r="G71" s="37"/>
      <c r="H71" s="37"/>
      <c r="I71" s="38"/>
      <c r="J71" s="39"/>
      <c r="K71" s="48" t="s">
        <v>16</v>
      </c>
      <c r="L71" s="52" t="s">
        <v>22</v>
      </c>
      <c r="M71" s="37" t="str">
        <f>Input!N43</f>
        <v>Destiny Brown</v>
      </c>
      <c r="N71" s="37">
        <f>Input!O43</f>
        <v>0</v>
      </c>
      <c r="O71" s="37" t="str">
        <f>Input!M43</f>
        <v>Warren Lincoln</v>
      </c>
      <c r="P71" s="37"/>
      <c r="Q71" s="37"/>
      <c r="R71" s="37"/>
      <c r="S71" s="38"/>
      <c r="T71" s="39"/>
    </row>
    <row r="72" spans="1:20" ht="35.1" customHeight="1" thickBot="1">
      <c r="A72" s="49" t="s">
        <v>17</v>
      </c>
      <c r="B72" s="53" t="s">
        <v>23</v>
      </c>
      <c r="C72" s="37" t="str">
        <f>Input!D44</f>
        <v>Jacob Furtney</v>
      </c>
      <c r="D72" s="37">
        <f>Input!E44</f>
        <v>0</v>
      </c>
      <c r="E72" s="37" t="str">
        <f>Input!C44</f>
        <v>Sterling Heights Stevenson</v>
      </c>
      <c r="F72" s="8"/>
      <c r="G72" s="8"/>
      <c r="H72" s="8"/>
      <c r="I72" s="9"/>
      <c r="J72" s="24"/>
      <c r="K72" s="49" t="s">
        <v>17</v>
      </c>
      <c r="L72" s="53" t="s">
        <v>23</v>
      </c>
      <c r="M72" s="37" t="str">
        <f>Input!N44</f>
        <v>Tiffany Paraventi</v>
      </c>
      <c r="N72" s="37">
        <f>Input!O44</f>
        <v>0</v>
      </c>
      <c r="O72" s="37" t="str">
        <f>Input!M44</f>
        <v>Sterling Heights Stevenson</v>
      </c>
      <c r="P72" s="8"/>
      <c r="Q72" s="8"/>
      <c r="R72" s="8"/>
      <c r="S72" s="9"/>
      <c r="T72" s="24"/>
    </row>
    <row r="73" spans="1:20" ht="35.1" customHeight="1" thickBot="1">
      <c r="A73" s="49"/>
      <c r="B73" s="53" t="s">
        <v>24</v>
      </c>
      <c r="C73" s="37" t="str">
        <f>Input!D45</f>
        <v>Phil Vanassche</v>
      </c>
      <c r="D73" s="37">
        <f>Input!E45</f>
        <v>0</v>
      </c>
      <c r="E73" s="37" t="str">
        <f>Input!C45</f>
        <v>Clinton Township Chippewa Valley</v>
      </c>
      <c r="F73" s="8"/>
      <c r="G73" s="8"/>
      <c r="H73" s="8"/>
      <c r="I73" s="9"/>
      <c r="J73" s="24"/>
      <c r="K73" s="49"/>
      <c r="L73" s="53" t="s">
        <v>24</v>
      </c>
      <c r="M73" s="37" t="str">
        <f>Input!N45</f>
        <v>Caitlin Beirne</v>
      </c>
      <c r="N73" s="37">
        <f>Input!O45</f>
        <v>0</v>
      </c>
      <c r="O73" s="37" t="str">
        <f>Input!M45</f>
        <v>St. Clair Shores Lake Shore</v>
      </c>
      <c r="P73" s="8"/>
      <c r="Q73" s="8"/>
      <c r="R73" s="8"/>
      <c r="S73" s="9"/>
      <c r="T73" s="24"/>
    </row>
    <row r="74" spans="1:20" ht="35.1" customHeight="1" thickBot="1">
      <c r="A74" s="49">
        <f>IF(A65=" "," ",(IF(A65+1&gt;Start!$D$14," ",A65+1)))</f>
        <v>9</v>
      </c>
      <c r="B74" s="53" t="s">
        <v>25</v>
      </c>
      <c r="C74" s="37" t="str">
        <f>Input!D46</f>
        <v>Alex Luckas</v>
      </c>
      <c r="D74" s="37">
        <f>Input!E46</f>
        <v>0</v>
      </c>
      <c r="E74" s="37" t="str">
        <f>Input!C46</f>
        <v>St. Clair Shores Lake Shore</v>
      </c>
      <c r="F74" s="8"/>
      <c r="G74" s="8"/>
      <c r="H74" s="8"/>
      <c r="I74" s="9"/>
      <c r="J74" s="24"/>
      <c r="K74" s="49">
        <f>IF(K65=" "," ",(IF(K65+1&gt;Start!$H$14," ",K65+1)))</f>
        <v>39</v>
      </c>
      <c r="L74" s="53" t="s">
        <v>25</v>
      </c>
      <c r="M74" s="37" t="str">
        <f>Input!N46</f>
        <v>Krysta Peirce</v>
      </c>
      <c r="N74" s="37">
        <f>Input!O46</f>
        <v>0</v>
      </c>
      <c r="O74" s="37" t="str">
        <f>Input!M46</f>
        <v>St. Clair Shores Lakeview</v>
      </c>
      <c r="P74" s="8"/>
      <c r="Q74" s="8"/>
      <c r="R74" s="8"/>
      <c r="S74" s="9"/>
      <c r="T74" s="24"/>
    </row>
    <row r="75" spans="1:20" ht="35.1" customHeight="1" thickBot="1">
      <c r="A75" s="36"/>
      <c r="B75" s="67" t="s">
        <v>26</v>
      </c>
      <c r="C75" s="37">
        <f>Input!D47</f>
        <v>0</v>
      </c>
      <c r="D75" s="37">
        <f>Input!E47</f>
        <v>0</v>
      </c>
      <c r="E75" s="37">
        <f>Input!C47</f>
        <v>0</v>
      </c>
      <c r="F75" s="57"/>
      <c r="G75" s="57"/>
      <c r="H75" s="57"/>
      <c r="I75" s="61"/>
      <c r="J75" s="62"/>
      <c r="K75" s="35"/>
      <c r="L75" s="67" t="s">
        <v>26</v>
      </c>
      <c r="M75" s="37" t="str">
        <f>Input!N47</f>
        <v>Carly Schiner</v>
      </c>
      <c r="N75" s="37">
        <f>Input!O47</f>
        <v>0</v>
      </c>
      <c r="O75" s="37" t="str">
        <f>Input!M47</f>
        <v>Utica Eisenhower</v>
      </c>
      <c r="P75" s="57"/>
      <c r="Q75" s="57"/>
      <c r="R75" s="57"/>
      <c r="S75" s="61"/>
      <c r="T75" s="62"/>
    </row>
    <row r="76" spans="1:20" ht="35.1" customHeight="1" thickBot="1">
      <c r="A76" s="43"/>
      <c r="B76" s="58"/>
      <c r="C76" s="224" t="s">
        <v>39</v>
      </c>
      <c r="D76" s="225"/>
      <c r="E76" s="226"/>
      <c r="F76" s="56">
        <f>A74</f>
        <v>9</v>
      </c>
      <c r="G76" s="66">
        <f>IF(F76=" "," ",(IF(AND(F76&gt;Start!$C$18,F76+3&lt;Start!$D$18,F76&lt;Start!$D$18,(ISODD(F76)=TRUE))=TRUE,F76+3,(IF(AND(F76&gt;Start!$C$19,F76+3&lt;Start!$D$19,F76&lt;Start!$D$19,(ISODD(F76)=TRUE),(ISEVEN(Start!$D$8))=TRUE)=TRUE,F76+3,(IF(AND(F76&gt;Start!$C$20,F76+3&lt;Start!$D$20,F76&lt;Start!$D$20,(ISODD(F76)=TRUE),(ISEVEN(Start!$D$8)=TRUE))=TRUE,F76+3,(IF(AND(F76&gt;Start!$C$18,F76+1&lt;Start!$D$18,F76&lt;Start!$D$18,(ISEVEN(F76)=TRUE),(ISEVEN(Start!$D$8)=TRUE))=TRUE,F76+1,(IF(AND(F76&gt;Start!$C$19,F76+1&lt;Start!$D$19,F76&lt;Start!$D$19,(ISEVEN(F76)=TRUE),(ISEVEN(Start!$D$8)=TRUE))=TRUE,F76+1,(IF(AND(F76&gt;Start!$C$20,F76+1&lt;Start!$D$20,F76&lt;Start!$D$20,(ISEVEN(F76)=TRUE),(ISEVEN(Start!$D$8)=TRUE))=TRUE,F76+1,(IF(AND(F76&gt;Start!$C$22,F76+3&lt;Start!$D$22,F76&lt;Start!$D$22,(ISODD(F76)=TRUE))=TRUE,F76+3,(IF(AND(F76&gt;Start!$C$23,F76+3&lt;Start!$D$23,F76&lt;Start!$D$23,(ISODD(F76)=TRUE))=TRUE,F76+3,(IF(AND(F76&gt;Start!$C$24,F76+3&lt;Start!$D$24,F76&lt;Start!$D$24,(ISODD(F76)=TRUE))=TRUE,F76+3,(IF(AND(F76&gt;Start!$C$22,F76+1&lt;Start!$D$22,F76&lt;Start!$D$22,(ISEVEN(F76)=TRUE))=TRUE,F76+1,(IF(AND(F76&gt;Start!$C$23,F76+1&lt;Start!$D$23,F76&lt;Start!$D$23,(ISEVEN(F76)=TRUE))=TRUE,F76+1,(IF(AND(F76&gt;Start!$C$24,F76+1&lt;Start!$D$24,F76&lt;Start!$D$24,(ISEVEN(F76)=TRUE))=TRUE,F76+1,(IF(AND(Start!$F$8=4,(ISEVEN(F76)=TRUE))=TRUE,F76-7,(IF(AND(Start!$D$8=4,(ISODD(F76)=TRUE))=TRUE,F76-5,(IF(AND(Start!$D$8=5,(ISEVEN(F76)=TRUE))=TRUE,F76-9,F76-7)))))))))))))))))))))))))))))))</f>
        <v>2</v>
      </c>
      <c r="H76" s="66">
        <f>IF(G76=" "," ",(IF(AND(G76&gt;Start!$C$18,G76+3&lt;Start!$D$18,G76&lt;Start!$D$18,(ISODD(G76)=TRUE))=TRUE,G76+3,(IF(AND(G76&gt;Start!$C$19,G76+3&lt;Start!$D$19,G76&lt;Start!$D$19,(ISODD(G76)=TRUE),(ISEVEN(Start!$D$8))=TRUE)=TRUE,G76+3,(IF(AND(G76&gt;Start!$C$20,G76+3&lt;Start!$D$20,G76&lt;Start!$D$20,(ISODD(G76)=TRUE),(ISEVEN(Start!$D$8)=TRUE))=TRUE,G76+3,(IF(AND(G76&gt;Start!$C$18,G76+1&lt;Start!$D$18,G76&lt;Start!$D$18,(ISEVEN(G76)=TRUE),(ISEVEN(Start!$D$8)=TRUE))=TRUE,G76+1,(IF(AND(G76&gt;Start!$C$19,G76+1&lt;Start!$D$19,G76&lt;Start!$D$19,(ISEVEN(G76)=TRUE),(ISEVEN(Start!$D$8)=TRUE))=TRUE,G76+1,(IF(AND(G76&gt;Start!$C$20,G76+1&lt;Start!$D$20,G76&lt;Start!$D$20,(ISEVEN(G76)=TRUE),(ISEVEN(Start!$D$8)=TRUE))=TRUE,G76+1,(IF(AND(G76&gt;Start!$C$22,G76+3&lt;Start!$D$22,G76&lt;Start!$D$22,(ISODD(G76)=TRUE))=TRUE,G76+3,(IF(AND(G76&gt;Start!$C$23,G76+3&lt;Start!$D$23,G76&lt;Start!$D$23,(ISODD(G76)=TRUE))=TRUE,G76+3,(IF(AND(G76&gt;Start!$C$24,G76+3&lt;Start!$D$24,G76&lt;Start!$D$24,(ISODD(G76)=TRUE))=TRUE,G76+3,(IF(AND(G76&gt;Start!$C$22,G76+1&lt;Start!$D$22,G76&lt;Start!$D$22,(ISEVEN(G76)=TRUE))=TRUE,G76+1,(IF(AND(G76&gt;Start!$C$23,G76+1&lt;Start!$D$23,G76&lt;Start!$D$23,(ISEVEN(G76)=TRUE))=TRUE,G76+1,(IF(AND(G76&gt;Start!$C$24,G76+1&lt;Start!$D$24,G76&lt;Start!$D$24,(ISEVEN(G76)=TRUE))=TRUE,G76+1,(IF(AND(Start!$F$8=4,(ISEVEN(G76)=TRUE))=TRUE,G76-7,(IF(AND(Start!$D$8=4,(ISODD(G76)=TRUE))=TRUE,G76-5,(IF(AND(Start!$D$8=5,(ISEVEN(G76)=TRUE))=TRUE,G76-9,G76-7)))))))))))))))))))))))))))))))</f>
        <v>3</v>
      </c>
      <c r="I76" s="66">
        <f>IF(H76=" "," ",(IF(AND(H76&gt;Start!$C$18,H76+3&lt;Start!$D$18,H76&lt;Start!$D$18,(ISODD(H76)=TRUE))=TRUE,H76+3,(IF(AND(H76&gt;Start!$C$19,H76+3&lt;Start!$D$19,H76&lt;Start!$D$19,(ISODD(H76)=TRUE),(ISEVEN(Start!$D$8))=TRUE)=TRUE,H76+3,(IF(AND(H76&gt;Start!$C$20,H76+3&lt;Start!$D$20,H76&lt;Start!$D$20,(ISODD(H76)=TRUE),(ISEVEN(Start!$D$8)=TRUE))=TRUE,H76+3,(IF(AND(H76&gt;Start!$C$18,H76+1&lt;Start!$D$18,H76&lt;Start!$D$18,(ISEVEN(H76)=TRUE),(ISEVEN(Start!$D$8)=TRUE))=TRUE,H76+1,(IF(AND(H76&gt;Start!$C$19,H76+1&lt;Start!$D$19,H76&lt;Start!$D$19,(ISEVEN(H76)=TRUE),(ISEVEN(Start!$D$8)=TRUE))=TRUE,H76+1,(IF(AND(H76&gt;Start!$C$20,H76+1&lt;Start!$D$20,H76&lt;Start!$D$20,(ISEVEN(H76)=TRUE),(ISEVEN(Start!$D$8)=TRUE))=TRUE,H76+1,(IF(AND(H76&gt;Start!$C$22,H76+3&lt;Start!$D$22,H76&lt;Start!$D$22,(ISODD(H76)=TRUE))=TRUE,H76+3,(IF(AND(H76&gt;Start!$C$23,H76+3&lt;Start!$D$23,H76&lt;Start!$D$23,(ISODD(H76)=TRUE))=TRUE,H76+3,(IF(AND(H76&gt;Start!$C$24,H76+3&lt;Start!$D$24,H76&lt;Start!$D$24,(ISODD(H76)=TRUE))=TRUE,H76+3,(IF(AND(H76&gt;Start!$C$22,H76+1&lt;Start!$D$22,H76&lt;Start!$D$22,(ISEVEN(H76)=TRUE))=TRUE,H76+1,(IF(AND(H76&gt;Start!$C$23,H76+1&lt;Start!$D$23,H76&lt;Start!$D$23,(ISEVEN(H76)=TRUE))=TRUE,H76+1,(IF(AND(H76&gt;Start!$C$24,H76+1&lt;Start!$D$24,H76&lt;Start!$D$24,(ISEVEN(H76)=TRUE))=TRUE,H76+1,(IF(AND(Start!$F$8=4,(ISEVEN(H76)=TRUE))=TRUE,H76-7,(IF(AND(Start!$D$8=4,(ISODD(H76)=TRUE))=TRUE,H76-5,(IF(AND(Start!$D$8=5,(ISEVEN(H76)=TRUE))=TRUE,H76-9,H76-7)))))))))))))))))))))))))))))))</f>
        <v>6</v>
      </c>
      <c r="J76" s="64"/>
      <c r="K76" s="68"/>
      <c r="L76" s="69"/>
      <c r="M76" s="224" t="s">
        <v>39</v>
      </c>
      <c r="N76" s="225"/>
      <c r="O76" s="226"/>
      <c r="P76" s="63">
        <f>K74</f>
        <v>39</v>
      </c>
      <c r="Q76" s="66">
        <f>IF(P76=" "," ",(IF(AND(P76&gt;Start!$G$18,P76+3&lt;Start!$H$18,P76&lt;Start!$H$18,(ISODD(P76)=TRUE))=TRUE,P76+3,(IF(AND(P76&gt;Start!$G$19,P76+3&lt;Start!$H$19,P76&lt;Start!$H$19,(ISODD(P76)=TRUE),(ISEVEN(Start!$H$8))=TRUE)=TRUE,P76+3,(IF(AND(P76&gt;Start!$G$20,P76+3&lt;Start!$H$20,P76&lt;Start!$H$20,(ISODD(P76)=TRUE),(ISEVEN(Start!$H$8)=TRUE))=TRUE,P76+3,(IF(AND(P76&gt;Start!$G$18,P76+1&lt;Start!$H$18,P76&lt;Start!$H$18,(ISEVEN(P76)=TRUE),(ISEVEN(Start!$H$8)=TRUE))=TRUE,P76+1,(IF(AND(P76&gt;Start!$G$19,P76+1&lt;Start!$H$19,P76&lt;Start!$H$19,(ISEVEN(P76)=TRUE),(ISEVEN(Start!$H$8)=TRUE))=TRUE,P76+1,(IF(AND(P76&gt;Start!$G$20,P76+1&lt;Start!$H$20,P76&lt;Start!$H$20,(ISEVEN(P76)=TRUE),(ISEVEN(Start!$H$8)=TRUE))=TRUE,P76+1,(IF(AND(P76&gt;Start!$G$22,P76+3&lt;Start!$H$22,P76&lt;Start!$H$22,(ISODD(P76)=TRUE),(ISODD(Start!$H$8)=TRUE))=TRUE,P76+3,(IF(AND(P76&gt;Start!$G$23,P76+3&lt;Start!$H$23,P76&lt;Start!$H$23,(ISODD(P76)=TRUE),(ISODD(Start!$H$8)=TRUE))=TRUE,P76+3,(IF(AND(P76&gt;Start!$G$24,P76+3&lt;Start!$H$24,P76&lt;Start!$H$24,(ISODD(P76)=TRUE),(ISEVEN(Start!$H$8)=TRUE))=TRUE,P76+3,(IF(AND(P76&gt;Start!$G$22,P76+1&lt;Start!$H$22,P76&lt;Start!$H$22,(ISEVEN(P76)=TRUE),(ISODD(Start!$H$8)=TRUE))=TRUE,P76+1,(IF(AND(P76&gt;Start!$G$23,P76+1&lt;Start!$H$23,P76&lt;Start!$H$23,(ISEVEN(P76)=TRUE),(ISODD(Start!$H$8)=TRUE))=TRUE,P76+1,(IF(AND(Start!$H$8=4,(ISEVEN(P76)=TRUE))=TRUE,P76-7,(IF(AND(Start!$H$8=4,(ISODD(P76)=TRUE))=TRUE,P76-5,(IF(AND(Start!$H$8=7,(ISEVEN(P76)=TRUE))=TRUE,P76-13,P76-11)))))))))))))))))))))))))))))</f>
        <v>42</v>
      </c>
      <c r="R76" s="66">
        <f>IF(Q76=" "," ",(IF(AND(Q76&gt;Start!$G$18,Q76+3&lt;Start!$H$18,Q76&lt;Start!$H$18,(ISODD(Q76)=TRUE))=TRUE,Q76+3,(IF(AND(Q76&gt;Start!$G$19,Q76+3&lt;Start!$H$19,Q76&lt;Start!$H$19,(ISODD(Q76)=TRUE),(ISEVEN(Start!$H$8))=TRUE)=TRUE,Q76+3,(IF(AND(Q76&gt;Start!$G$20,Q76+3&lt;Start!$H$20,Q76&lt;Start!$H$20,(ISODD(Q76)=TRUE),(ISEVEN(Start!$H$8)=TRUE))=TRUE,Q76+3,(IF(AND(Q76&gt;Start!$G$18,Q76+1&lt;Start!$H$18,Q76&lt;Start!$H$18,(ISEVEN(Q76)=TRUE),(ISEVEN(Start!$H$8)=TRUE))=TRUE,Q76+1,(IF(AND(Q76&gt;Start!$G$19,Q76+1&lt;Start!$H$19,Q76&lt;Start!$H$19,(ISEVEN(Q76)=TRUE),(ISEVEN(Start!$H$8)=TRUE))=TRUE,Q76+1,(IF(AND(Q76&gt;Start!$G$20,Q76+1&lt;Start!$H$20,Q76&lt;Start!$H$20,(ISEVEN(Q76)=TRUE),(ISEVEN(Start!$H$8)=TRUE))=TRUE,Q76+1,(IF(AND(Q76&gt;Start!$G$22,Q76+3&lt;Start!$H$22,Q76&lt;Start!$H$22,(ISODD(Q76)=TRUE),(ISODD(Start!$H$8)=TRUE))=TRUE,Q76+3,(IF(AND(Q76&gt;Start!$G$23,Q76+3&lt;Start!$H$23,Q76&lt;Start!$H$23,(ISODD(Q76)=TRUE),(ISODD(Start!$H$8)=TRUE))=TRUE,Q76+3,(IF(AND(Q76&gt;Start!$G$24,Q76+3&lt;Start!$H$24,Q76&lt;Start!$H$24,(ISODD(Q76)=TRUE),(ISEVEN(Start!$H$8)=TRUE))=TRUE,Q76+3,(IF(AND(Q76&gt;Start!$G$22,Q76+1&lt;Start!$H$22,Q76&lt;Start!$H$22,(ISEVEN(Q76)=TRUE),(ISODD(Start!$H$8)=TRUE))=TRUE,Q76+1,(IF(AND(Q76&gt;Start!$G$23,Q76+1&lt;Start!$H$23,Q76&lt;Start!$H$23,(ISEVEN(Q76)=TRUE),(ISODD(Start!$H$8)=TRUE))=TRUE,Q76+1,(IF(AND(Start!$H$8=4,(ISEVEN(Q76)=TRUE))=TRUE,Q76-7,(IF(AND(Start!$H$8=4,(ISODD(Q76)=TRUE))=TRUE,Q76-5,(IF(AND(Start!$H$8=7,(ISEVEN(Q76)=TRUE))=TRUE,Q76-13,Q76-11)))))))))))))))))))))))))))))</f>
        <v>43</v>
      </c>
      <c r="S76" s="66">
        <f>IF(R76=" "," ",(IF(AND(R76&gt;Start!$G$18,R76+3&lt;Start!$H$18,R76&lt;Start!$H$18,(ISODD(R76)=TRUE))=TRUE,R76+3,(IF(AND(R76&gt;Start!$G$19,R76+3&lt;Start!$H$19,R76&lt;Start!$H$19,(ISODD(R76)=TRUE),(ISEVEN(Start!$H$8))=TRUE)=TRUE,R76+3,(IF(AND(R76&gt;Start!$G$20,R76+3&lt;Start!$H$20,R76&lt;Start!$H$20,(ISODD(R76)=TRUE),(ISEVEN(Start!$H$8)=TRUE))=TRUE,R76+3,(IF(AND(R76&gt;Start!$G$18,R76+1&lt;Start!$H$18,R76&lt;Start!$H$18,(ISEVEN(R76)=TRUE),(ISEVEN(Start!$H$8)=TRUE))=TRUE,R76+1,(IF(AND(R76&gt;Start!$G$19,R76+1&lt;Start!$H$19,R76&lt;Start!$H$19,(ISEVEN(R76)=TRUE),(ISEVEN(Start!$H$8)=TRUE))=TRUE,R76+1,(IF(AND(R76&gt;Start!$G$20,R76+1&lt;Start!$H$20,R76&lt;Start!$H$20,(ISEVEN(R76)=TRUE),(ISEVEN(Start!$H$8)=TRUE))=TRUE,R76+1,(IF(AND(R76&gt;Start!$G$22,R76+3&lt;Start!$H$22,R76&lt;Start!$H$22,(ISODD(R76)=TRUE),(ISODD(Start!$H$8)=TRUE))=TRUE,R76+3,(IF(AND(R76&gt;Start!$G$23,R76+3&lt;Start!$H$23,R76&lt;Start!$H$23,(ISODD(R76)=TRUE),(ISODD(Start!$H$8)=TRUE))=TRUE,R76+3,(IF(AND(R76&gt;Start!$G$24,R76+3&lt;Start!$H$24,R76&lt;Start!$H$24,(ISODD(R76)=TRUE),(ISEVEN(Start!$H$8)=TRUE))=TRUE,R76+3,(IF(AND(R76&gt;Start!$G$22,R76+1&lt;Start!$H$22,R76&lt;Start!$H$22,(ISEVEN(R76)=TRUE),(ISODD(Start!$H$8)=TRUE))=TRUE,R76+1,(IF(AND(R76&gt;Start!$G$23,R76+1&lt;Start!$H$23,R76&lt;Start!$H$23,(ISEVEN(R76)=TRUE),(ISODD(Start!$H$8)=TRUE))=TRUE,R76+1,(IF(AND(Start!$H$8=4,(ISEVEN(R76)=TRUE))=TRUE,R76-7,(IF(AND(Start!$H$8=4,(ISODD(R76)=TRUE))=TRUE,R76-5,(IF(AND(Start!$H$8=7,(ISEVEN(R76)=TRUE))=TRUE,R76-13,R76-11)))))))))))))))))))))))))))))</f>
        <v>32</v>
      </c>
      <c r="T76" s="64"/>
    </row>
    <row r="77" spans="1:20" ht="35.1" customHeight="1">
      <c r="A77" s="228" t="s">
        <v>37</v>
      </c>
      <c r="B77" s="229"/>
      <c r="C77" s="229"/>
      <c r="D77" s="229"/>
      <c r="E77" s="229"/>
      <c r="F77" s="229"/>
      <c r="G77" s="229"/>
      <c r="H77" s="229"/>
      <c r="I77" s="229"/>
      <c r="J77" s="230"/>
      <c r="K77" s="219" t="s">
        <v>37</v>
      </c>
      <c r="L77" s="220"/>
      <c r="M77" s="220"/>
      <c r="N77" s="220"/>
      <c r="O77" s="220"/>
      <c r="P77" s="220"/>
      <c r="Q77" s="220"/>
      <c r="R77" s="220"/>
      <c r="S77" s="220"/>
      <c r="T77" s="221"/>
    </row>
    <row r="78" spans="1:20" ht="35.1" customHeight="1" thickBot="1">
      <c r="A78" s="222" t="s">
        <v>38</v>
      </c>
      <c r="B78" s="223"/>
      <c r="C78" s="47" t="s">
        <v>21</v>
      </c>
      <c r="D78" s="47" t="s">
        <v>36</v>
      </c>
      <c r="E78" s="47" t="s">
        <v>9</v>
      </c>
      <c r="F78" s="47" t="s">
        <v>13</v>
      </c>
      <c r="G78" s="47" t="s">
        <v>11</v>
      </c>
      <c r="H78" s="47" t="s">
        <v>12</v>
      </c>
      <c r="I78" s="47" t="s">
        <v>14</v>
      </c>
      <c r="J78" s="50" t="s">
        <v>15</v>
      </c>
      <c r="K78" s="222" t="s">
        <v>38</v>
      </c>
      <c r="L78" s="223"/>
      <c r="M78" s="47" t="s">
        <v>21</v>
      </c>
      <c r="N78" s="47" t="s">
        <v>36</v>
      </c>
      <c r="O78" s="47" t="s">
        <v>9</v>
      </c>
      <c r="P78" s="47" t="s">
        <v>13</v>
      </c>
      <c r="Q78" s="47" t="s">
        <v>11</v>
      </c>
      <c r="R78" s="47" t="s">
        <v>12</v>
      </c>
      <c r="S78" s="47" t="s">
        <v>14</v>
      </c>
      <c r="T78" s="50" t="s">
        <v>15</v>
      </c>
    </row>
    <row r="79" spans="1:20" ht="35.1" customHeight="1" thickBot="1">
      <c r="A79" s="48" t="s">
        <v>16</v>
      </c>
      <c r="B79" s="52" t="s">
        <v>31</v>
      </c>
      <c r="C79" s="37" t="str">
        <f>Input!D48</f>
        <v>Sebastian Wallace</v>
      </c>
      <c r="D79" s="37">
        <f>Input!E48</f>
        <v>0</v>
      </c>
      <c r="E79" s="37" t="str">
        <f>Input!C48</f>
        <v>Warren Lincoln</v>
      </c>
      <c r="F79" s="37"/>
      <c r="G79" s="37"/>
      <c r="H79" s="37"/>
      <c r="I79" s="38"/>
      <c r="J79" s="39"/>
      <c r="K79" s="48" t="s">
        <v>16</v>
      </c>
      <c r="L79" s="52" t="s">
        <v>31</v>
      </c>
      <c r="M79" s="37" t="str">
        <f>Input!N48</f>
        <v>Samantha Otto</v>
      </c>
      <c r="N79" s="37">
        <f>Input!O48</f>
        <v>0</v>
      </c>
      <c r="O79" s="37" t="str">
        <f>Input!M48</f>
        <v>Warren Lincoln</v>
      </c>
      <c r="P79" s="37"/>
      <c r="Q79" s="37"/>
      <c r="R79" s="37"/>
      <c r="S79" s="38"/>
      <c r="T79" s="39"/>
    </row>
    <row r="80" spans="1:20" ht="35.1" customHeight="1" thickBot="1">
      <c r="A80" s="49" t="s">
        <v>17</v>
      </c>
      <c r="B80" s="53" t="s">
        <v>32</v>
      </c>
      <c r="C80" s="37" t="str">
        <f>Input!D49</f>
        <v>Davis Keena</v>
      </c>
      <c r="D80" s="37">
        <f>Input!E49</f>
        <v>0</v>
      </c>
      <c r="E80" s="37" t="str">
        <f>Input!C49</f>
        <v>Sterling Heights Stevenson</v>
      </c>
      <c r="F80" s="8"/>
      <c r="G80" s="8"/>
      <c r="H80" s="8"/>
      <c r="I80" s="9"/>
      <c r="J80" s="24"/>
      <c r="K80" s="49" t="s">
        <v>17</v>
      </c>
      <c r="L80" s="53" t="s">
        <v>32</v>
      </c>
      <c r="M80" s="37" t="str">
        <f>Input!N49</f>
        <v>Kalin McGee</v>
      </c>
      <c r="N80" s="37">
        <f>Input!O49</f>
        <v>0</v>
      </c>
      <c r="O80" s="37" t="str">
        <f>Input!M49</f>
        <v>Sterling Heights Stevenson</v>
      </c>
      <c r="P80" s="8"/>
      <c r="Q80" s="8"/>
      <c r="R80" s="8"/>
      <c r="S80" s="9"/>
      <c r="T80" s="24"/>
    </row>
    <row r="81" spans="1:20" ht="35.1" customHeight="1" thickBot="1">
      <c r="A81" s="49"/>
      <c r="B81" s="53" t="s">
        <v>33</v>
      </c>
      <c r="C81" s="37" t="str">
        <f>Input!D50</f>
        <v>Johnathon Zatorski</v>
      </c>
      <c r="D81" s="37">
        <f>Input!E50</f>
        <v>0</v>
      </c>
      <c r="E81" s="37" t="str">
        <f>Input!C50</f>
        <v>Clinton Township Chippewa Valley</v>
      </c>
      <c r="F81" s="8"/>
      <c r="G81" s="8"/>
      <c r="H81" s="8"/>
      <c r="I81" s="9"/>
      <c r="J81" s="24"/>
      <c r="K81" s="49"/>
      <c r="L81" s="53" t="s">
        <v>33</v>
      </c>
      <c r="M81" s="37" t="str">
        <f>Input!N50</f>
        <v>Erin Horn</v>
      </c>
      <c r="N81" s="37">
        <f>Input!O50</f>
        <v>0</v>
      </c>
      <c r="O81" s="37" t="str">
        <f>Input!M50</f>
        <v>St. Clair Shores Lake Shore</v>
      </c>
      <c r="P81" s="8"/>
      <c r="Q81" s="8"/>
      <c r="R81" s="8"/>
      <c r="S81" s="9"/>
      <c r="T81" s="24"/>
    </row>
    <row r="82" spans="1:20" ht="35.1" customHeight="1" thickBot="1">
      <c r="A82" s="49">
        <f>IF(A74=" "," ",(IF(A74+1&gt;Start!$D$14," ",A74+1)))</f>
        <v>10</v>
      </c>
      <c r="B82" s="53" t="s">
        <v>34</v>
      </c>
      <c r="C82" s="37" t="str">
        <f>Input!D51</f>
        <v>Cody Lowry</v>
      </c>
      <c r="D82" s="37">
        <f>Input!E51</f>
        <v>0</v>
      </c>
      <c r="E82" s="37" t="str">
        <f>Input!C51</f>
        <v>St. Clair Shores Lake Shore</v>
      </c>
      <c r="F82" s="8"/>
      <c r="G82" s="8"/>
      <c r="H82" s="8"/>
      <c r="I82" s="9"/>
      <c r="J82" s="24"/>
      <c r="K82" s="49">
        <f>IF(K74=" "," ",(IF(K74+1&gt;Start!$H$14," ",K74+1)))</f>
        <v>40</v>
      </c>
      <c r="L82" s="53" t="s">
        <v>34</v>
      </c>
      <c r="M82" s="37" t="str">
        <f>Input!N51</f>
        <v>Amber Suwalski</v>
      </c>
      <c r="N82" s="37">
        <f>Input!O51</f>
        <v>0</v>
      </c>
      <c r="O82" s="37" t="str">
        <f>Input!M51</f>
        <v>St. Clair Shores Lakeview</v>
      </c>
      <c r="P82" s="8"/>
      <c r="Q82" s="8"/>
      <c r="R82" s="8"/>
      <c r="S82" s="9"/>
      <c r="T82" s="24"/>
    </row>
    <row r="83" spans="1:20" ht="35.1" customHeight="1" thickBot="1">
      <c r="A83" s="36"/>
      <c r="B83" s="53" t="s">
        <v>35</v>
      </c>
      <c r="C83" s="37" t="str">
        <f>Input!D52</f>
        <v>Blade Stroud</v>
      </c>
      <c r="D83" s="37">
        <f>Input!E52</f>
        <v>0</v>
      </c>
      <c r="E83" s="37" t="str">
        <f>Input!C52</f>
        <v>New Baltimore Anchor Bay</v>
      </c>
      <c r="F83" s="57"/>
      <c r="G83" s="57"/>
      <c r="H83" s="57"/>
      <c r="I83" s="61"/>
      <c r="J83" s="24"/>
      <c r="K83" s="35"/>
      <c r="L83" s="67" t="s">
        <v>35</v>
      </c>
      <c r="M83" s="37">
        <f>Input!N52</f>
        <v>0</v>
      </c>
      <c r="N83" s="37">
        <f>Input!O52</f>
        <v>0</v>
      </c>
      <c r="O83" s="37">
        <f>Input!M52</f>
        <v>0</v>
      </c>
      <c r="P83" s="57"/>
      <c r="Q83" s="57"/>
      <c r="R83" s="57"/>
      <c r="S83" s="61"/>
      <c r="T83" s="62"/>
    </row>
    <row r="84" spans="1:20" ht="35.1" customHeight="1" thickBot="1">
      <c r="A84" s="43"/>
      <c r="B84" s="58"/>
      <c r="C84" s="224" t="s">
        <v>39</v>
      </c>
      <c r="D84" s="225"/>
      <c r="E84" s="226"/>
      <c r="F84" s="56">
        <f>A82</f>
        <v>10</v>
      </c>
      <c r="G84" s="66">
        <f>IF(F84=" "," ",(IF(AND(F84&gt;Start!$C$18,F84+3&lt;Start!$D$18,F84&lt;Start!$D$18,(ISODD(F84)=TRUE))=TRUE,F84+3,(IF(AND(F84&gt;Start!$C$19,F84+3&lt;Start!$D$19,F84&lt;Start!$D$19,(ISODD(F84)=TRUE),(ISEVEN(Start!$D$8))=TRUE)=TRUE,F84+3,(IF(AND(F84&gt;Start!$C$20,F84+3&lt;Start!$D$20,F84&lt;Start!$D$20,(ISODD(F84)=TRUE),(ISEVEN(Start!$D$8)=TRUE))=TRUE,F84+3,(IF(AND(F84&gt;Start!$C$18,F84+1&lt;Start!$D$18,F84&lt;Start!$D$18,(ISEVEN(F84)=TRUE),(ISEVEN(Start!$D$8)=TRUE))=TRUE,F84+1,(IF(AND(F84&gt;Start!$C$19,F84+1&lt;Start!$D$19,F84&lt;Start!$D$19,(ISEVEN(F84)=TRUE),(ISEVEN(Start!$D$8)=TRUE))=TRUE,F84+1,(IF(AND(F84&gt;Start!$C$20,F84+1&lt;Start!$D$20,F84&lt;Start!$D$20,(ISEVEN(F84)=TRUE),(ISEVEN(Start!$D$8)=TRUE))=TRUE,F84+1,(IF(AND(F84&gt;Start!$C$22,F84+3&lt;Start!$D$22,F84&lt;Start!$D$22,(ISODD(F84)=TRUE))=TRUE,F84+3,(IF(AND(F84&gt;Start!$C$23,F84+3&lt;Start!$D$23,F84&lt;Start!$D$23,(ISODD(F84)=TRUE))=TRUE,F84+3,(IF(AND(F84&gt;Start!$C$24,F84+3&lt;Start!$D$24,F84&lt;Start!$D$24,(ISODD(F84)=TRUE))=TRUE,F84+3,(IF(AND(F84&gt;Start!$C$22,F84+1&lt;Start!$D$22,F84&lt;Start!$D$22,(ISEVEN(F84)=TRUE))=TRUE,F84+1,(IF(AND(F84&gt;Start!$C$23,F84+1&lt;Start!$D$23,F84&lt;Start!$D$23,(ISEVEN(F84)=TRUE))=TRUE,F84+1,(IF(AND(F84&gt;Start!$C$24,F84+1&lt;Start!$D$24,F84&lt;Start!$D$24,(ISEVEN(F84)=TRUE))=TRUE,F84+1,(IF(AND(Start!$F$8=4,(ISEVEN(F84)=TRUE))=TRUE,F84-7,(IF(AND(Start!$D$8=4,(ISODD(F84)=TRUE))=TRUE,F84-5,(IF(AND(Start!$D$8=5,(ISEVEN(F84)=TRUE))=TRUE,F84-9,F84-7)))))))))))))))))))))))))))))))</f>
        <v>1</v>
      </c>
      <c r="H84" s="66">
        <f>IF(G84=" "," ",(IF(AND(G84&gt;Start!$C$18,G84+3&lt;Start!$D$18,G84&lt;Start!$D$18,(ISODD(G84)=TRUE))=TRUE,G84+3,(IF(AND(G84&gt;Start!$C$19,G84+3&lt;Start!$D$19,G84&lt;Start!$D$19,(ISODD(G84)=TRUE),(ISEVEN(Start!$D$8))=TRUE)=TRUE,G84+3,(IF(AND(G84&gt;Start!$C$20,G84+3&lt;Start!$D$20,G84&lt;Start!$D$20,(ISODD(G84)=TRUE),(ISEVEN(Start!$D$8)=TRUE))=TRUE,G84+3,(IF(AND(G84&gt;Start!$C$18,G84+1&lt;Start!$D$18,G84&lt;Start!$D$18,(ISEVEN(G84)=TRUE),(ISEVEN(Start!$D$8)=TRUE))=TRUE,G84+1,(IF(AND(G84&gt;Start!$C$19,G84+1&lt;Start!$D$19,G84&lt;Start!$D$19,(ISEVEN(G84)=TRUE),(ISEVEN(Start!$D$8)=TRUE))=TRUE,G84+1,(IF(AND(G84&gt;Start!$C$20,G84+1&lt;Start!$D$20,G84&lt;Start!$D$20,(ISEVEN(G84)=TRUE),(ISEVEN(Start!$D$8)=TRUE))=TRUE,G84+1,(IF(AND(G84&gt;Start!$C$22,G84+3&lt;Start!$D$22,G84&lt;Start!$D$22,(ISODD(G84)=TRUE))=TRUE,G84+3,(IF(AND(G84&gt;Start!$C$23,G84+3&lt;Start!$D$23,G84&lt;Start!$D$23,(ISODD(G84)=TRUE))=TRUE,G84+3,(IF(AND(G84&gt;Start!$C$24,G84+3&lt;Start!$D$24,G84&lt;Start!$D$24,(ISODD(G84)=TRUE))=TRUE,G84+3,(IF(AND(G84&gt;Start!$C$22,G84+1&lt;Start!$D$22,G84&lt;Start!$D$22,(ISEVEN(G84)=TRUE))=TRUE,G84+1,(IF(AND(G84&gt;Start!$C$23,G84+1&lt;Start!$D$23,G84&lt;Start!$D$23,(ISEVEN(G84)=TRUE))=TRUE,G84+1,(IF(AND(G84&gt;Start!$C$24,G84+1&lt;Start!$D$24,G84&lt;Start!$D$24,(ISEVEN(G84)=TRUE))=TRUE,G84+1,(IF(AND(Start!$F$8=4,(ISEVEN(G84)=TRUE))=TRUE,G84-7,(IF(AND(Start!$D$8=4,(ISODD(G84)=TRUE))=TRUE,G84-5,(IF(AND(Start!$D$8=5,(ISEVEN(G84)=TRUE))=TRUE,G84-9,G84-7)))))))))))))))))))))))))))))))</f>
        <v>4</v>
      </c>
      <c r="I84" s="66">
        <f>IF(H84=" "," ",(IF(AND(H84&gt;Start!$C$18,H84+3&lt;Start!$D$18,H84&lt;Start!$D$18,(ISODD(H84)=TRUE))=TRUE,H84+3,(IF(AND(H84&gt;Start!$C$19,H84+3&lt;Start!$D$19,H84&lt;Start!$D$19,(ISODD(H84)=TRUE),(ISEVEN(Start!$D$8))=TRUE)=TRUE,H84+3,(IF(AND(H84&gt;Start!$C$20,H84+3&lt;Start!$D$20,H84&lt;Start!$D$20,(ISODD(H84)=TRUE),(ISEVEN(Start!$D$8)=TRUE))=TRUE,H84+3,(IF(AND(H84&gt;Start!$C$18,H84+1&lt;Start!$D$18,H84&lt;Start!$D$18,(ISEVEN(H84)=TRUE),(ISEVEN(Start!$D$8)=TRUE))=TRUE,H84+1,(IF(AND(H84&gt;Start!$C$19,H84+1&lt;Start!$D$19,H84&lt;Start!$D$19,(ISEVEN(H84)=TRUE),(ISEVEN(Start!$D$8)=TRUE))=TRUE,H84+1,(IF(AND(H84&gt;Start!$C$20,H84+1&lt;Start!$D$20,H84&lt;Start!$D$20,(ISEVEN(H84)=TRUE),(ISEVEN(Start!$D$8)=TRUE))=TRUE,H84+1,(IF(AND(H84&gt;Start!$C$22,H84+3&lt;Start!$D$22,H84&lt;Start!$D$22,(ISODD(H84)=TRUE))=TRUE,H84+3,(IF(AND(H84&gt;Start!$C$23,H84+3&lt;Start!$D$23,H84&lt;Start!$D$23,(ISODD(H84)=TRUE))=TRUE,H84+3,(IF(AND(H84&gt;Start!$C$24,H84+3&lt;Start!$D$24,H84&lt;Start!$D$24,(ISODD(H84)=TRUE))=TRUE,H84+3,(IF(AND(H84&gt;Start!$C$22,H84+1&lt;Start!$D$22,H84&lt;Start!$D$22,(ISEVEN(H84)=TRUE))=TRUE,H84+1,(IF(AND(H84&gt;Start!$C$23,H84+1&lt;Start!$D$23,H84&lt;Start!$D$23,(ISEVEN(H84)=TRUE))=TRUE,H84+1,(IF(AND(H84&gt;Start!$C$24,H84+1&lt;Start!$D$24,H84&lt;Start!$D$24,(ISEVEN(H84)=TRUE))=TRUE,H84+1,(IF(AND(Start!$F$8=4,(ISEVEN(H84)=TRUE))=TRUE,H84-7,(IF(AND(Start!$D$8=4,(ISODD(H84)=TRUE))=TRUE,H84-5,(IF(AND(Start!$D$8=5,(ISEVEN(H84)=TRUE))=TRUE,H84-9,H84-7)))))))))))))))))))))))))))))))</f>
        <v>5</v>
      </c>
      <c r="J84" s="65"/>
      <c r="K84" s="68"/>
      <c r="L84" s="69"/>
      <c r="M84" s="224" t="s">
        <v>39</v>
      </c>
      <c r="N84" s="225"/>
      <c r="O84" s="226"/>
      <c r="P84" s="63">
        <f>K82</f>
        <v>40</v>
      </c>
      <c r="Q84" s="66">
        <f>IF(P84=" "," ",(IF(AND(P84&gt;Start!$G$18,P84+3&lt;Start!$H$18,P84&lt;Start!$H$18,(ISODD(P84)=TRUE))=TRUE,P84+3,(IF(AND(P84&gt;Start!$G$19,P84+3&lt;Start!$H$19,P84&lt;Start!$H$19,(ISODD(P84)=TRUE),(ISEVEN(Start!$H$8))=TRUE)=TRUE,P84+3,(IF(AND(P84&gt;Start!$G$20,P84+3&lt;Start!$H$20,P84&lt;Start!$H$20,(ISODD(P84)=TRUE),(ISEVEN(Start!$H$8)=TRUE))=TRUE,P84+3,(IF(AND(P84&gt;Start!$G$18,P84+1&lt;Start!$H$18,P84&lt;Start!$H$18,(ISEVEN(P84)=TRUE),(ISEVEN(Start!$H$8)=TRUE))=TRUE,P84+1,(IF(AND(P84&gt;Start!$G$19,P84+1&lt;Start!$H$19,P84&lt;Start!$H$19,(ISEVEN(P84)=TRUE),(ISEVEN(Start!$H$8)=TRUE))=TRUE,P84+1,(IF(AND(P84&gt;Start!$G$20,P84+1&lt;Start!$H$20,P84&lt;Start!$H$20,(ISEVEN(P84)=TRUE),(ISEVEN(Start!$H$8)=TRUE))=TRUE,P84+1,(IF(AND(P84&gt;Start!$G$22,P84+3&lt;Start!$H$22,P84&lt;Start!$H$22,(ISODD(P84)=TRUE),(ISODD(Start!$H$8)=TRUE))=TRUE,P84+3,(IF(AND(P84&gt;Start!$G$23,P84+3&lt;Start!$H$23,P84&lt;Start!$H$23,(ISODD(P84)=TRUE),(ISODD(Start!$H$8)=TRUE))=TRUE,P84+3,(IF(AND(P84&gt;Start!$G$24,P84+3&lt;Start!$H$24,P84&lt;Start!$H$24,(ISODD(P84)=TRUE),(ISEVEN(Start!$H$8)=TRUE))=TRUE,P84+3,(IF(AND(P84&gt;Start!$G$22,P84+1&lt;Start!$H$22,P84&lt;Start!$H$22,(ISEVEN(P84)=TRUE),(ISODD(Start!$H$8)=TRUE))=TRUE,P84+1,(IF(AND(P84&gt;Start!$G$23,P84+1&lt;Start!$H$23,P84&lt;Start!$H$23,(ISEVEN(P84)=TRUE),(ISODD(Start!$H$8)=TRUE))=TRUE,P84+1,(IF(AND(Start!$H$8=4,(ISEVEN(P84)=TRUE))=TRUE,P84-7,(IF(AND(Start!$H$8=4,(ISODD(P84)=TRUE))=TRUE,P84-5,(IF(AND(Start!$H$8=7,(ISEVEN(P84)=TRUE))=TRUE,P84-13,P84-11)))))))))))))))))))))))))))))</f>
        <v>41</v>
      </c>
      <c r="R84" s="66">
        <f>IF(Q84=" "," ",(IF(AND(Q84&gt;Start!$G$18,Q84+3&lt;Start!$H$18,Q84&lt;Start!$H$18,(ISODD(Q84)=TRUE))=TRUE,Q84+3,(IF(AND(Q84&gt;Start!$G$19,Q84+3&lt;Start!$H$19,Q84&lt;Start!$H$19,(ISODD(Q84)=TRUE),(ISEVEN(Start!$H$8))=TRUE)=TRUE,Q84+3,(IF(AND(Q84&gt;Start!$G$20,Q84+3&lt;Start!$H$20,Q84&lt;Start!$H$20,(ISODD(Q84)=TRUE),(ISEVEN(Start!$H$8)=TRUE))=TRUE,Q84+3,(IF(AND(Q84&gt;Start!$G$18,Q84+1&lt;Start!$H$18,Q84&lt;Start!$H$18,(ISEVEN(Q84)=TRUE),(ISEVEN(Start!$H$8)=TRUE))=TRUE,Q84+1,(IF(AND(Q84&gt;Start!$G$19,Q84+1&lt;Start!$H$19,Q84&lt;Start!$H$19,(ISEVEN(Q84)=TRUE),(ISEVEN(Start!$H$8)=TRUE))=TRUE,Q84+1,(IF(AND(Q84&gt;Start!$G$20,Q84+1&lt;Start!$H$20,Q84&lt;Start!$H$20,(ISEVEN(Q84)=TRUE),(ISEVEN(Start!$H$8)=TRUE))=TRUE,Q84+1,(IF(AND(Q84&gt;Start!$G$22,Q84+3&lt;Start!$H$22,Q84&lt;Start!$H$22,(ISODD(Q84)=TRUE),(ISODD(Start!$H$8)=TRUE))=TRUE,Q84+3,(IF(AND(Q84&gt;Start!$G$23,Q84+3&lt;Start!$H$23,Q84&lt;Start!$H$23,(ISODD(Q84)=TRUE),(ISODD(Start!$H$8)=TRUE))=TRUE,Q84+3,(IF(AND(Q84&gt;Start!$G$24,Q84+3&lt;Start!$H$24,Q84&lt;Start!$H$24,(ISODD(Q84)=TRUE),(ISEVEN(Start!$H$8)=TRUE))=TRUE,Q84+3,(IF(AND(Q84&gt;Start!$G$22,Q84+1&lt;Start!$H$22,Q84&lt;Start!$H$22,(ISEVEN(Q84)=TRUE),(ISODD(Start!$H$8)=TRUE))=TRUE,Q84+1,(IF(AND(Q84&gt;Start!$G$23,Q84+1&lt;Start!$H$23,Q84&lt;Start!$H$23,(ISEVEN(Q84)=TRUE),(ISODD(Start!$H$8)=TRUE))=TRUE,Q84+1,(IF(AND(Start!$H$8=4,(ISEVEN(Q84)=TRUE))=TRUE,Q84-7,(IF(AND(Start!$H$8=4,(ISODD(Q84)=TRUE))=TRUE,Q84-5,(IF(AND(Start!$H$8=7,(ISEVEN(Q84)=TRUE))=TRUE,Q84-13,Q84-11)))))))))))))))))))))))))))))</f>
        <v>44</v>
      </c>
      <c r="S84" s="66">
        <f>IF(R84=" "," ",(IF(AND(R84&gt;Start!$G$18,R84+3&lt;Start!$H$18,R84&lt;Start!$H$18,(ISODD(R84)=TRUE))=TRUE,R84+3,(IF(AND(R84&gt;Start!$G$19,R84+3&lt;Start!$H$19,R84&lt;Start!$H$19,(ISODD(R84)=TRUE),(ISEVEN(Start!$H$8))=TRUE)=TRUE,R84+3,(IF(AND(R84&gt;Start!$G$20,R84+3&lt;Start!$H$20,R84&lt;Start!$H$20,(ISODD(R84)=TRUE),(ISEVEN(Start!$H$8)=TRUE))=TRUE,R84+3,(IF(AND(R84&gt;Start!$G$18,R84+1&lt;Start!$H$18,R84&lt;Start!$H$18,(ISEVEN(R84)=TRUE),(ISEVEN(Start!$H$8)=TRUE))=TRUE,R84+1,(IF(AND(R84&gt;Start!$G$19,R84+1&lt;Start!$H$19,R84&lt;Start!$H$19,(ISEVEN(R84)=TRUE),(ISEVEN(Start!$H$8)=TRUE))=TRUE,R84+1,(IF(AND(R84&gt;Start!$G$20,R84+1&lt;Start!$H$20,R84&lt;Start!$H$20,(ISEVEN(R84)=TRUE),(ISEVEN(Start!$H$8)=TRUE))=TRUE,R84+1,(IF(AND(R84&gt;Start!$G$22,R84+3&lt;Start!$H$22,R84&lt;Start!$H$22,(ISODD(R84)=TRUE),(ISODD(Start!$H$8)=TRUE))=TRUE,R84+3,(IF(AND(R84&gt;Start!$G$23,R84+3&lt;Start!$H$23,R84&lt;Start!$H$23,(ISODD(R84)=TRUE),(ISODD(Start!$H$8)=TRUE))=TRUE,R84+3,(IF(AND(R84&gt;Start!$G$24,R84+3&lt;Start!$H$24,R84&lt;Start!$H$24,(ISODD(R84)=TRUE),(ISEVEN(Start!$H$8)=TRUE))=TRUE,R84+3,(IF(AND(R84&gt;Start!$G$22,R84+1&lt;Start!$H$22,R84&lt;Start!$H$22,(ISEVEN(R84)=TRUE),(ISODD(Start!$H$8)=TRUE))=TRUE,R84+1,(IF(AND(R84&gt;Start!$G$23,R84+1&lt;Start!$H$23,R84&lt;Start!$H$23,(ISEVEN(R84)=TRUE),(ISODD(Start!$H$8)=TRUE))=TRUE,R84+1,(IF(AND(Start!$H$8=4,(ISEVEN(R84)=TRUE))=TRUE,R84-7,(IF(AND(Start!$H$8=4,(ISODD(R84)=TRUE))=TRUE,R84-5,(IF(AND(Start!$H$8=7,(ISEVEN(R84)=TRUE))=TRUE,R84-13,R84-11)))))))))))))))))))))))))))))</f>
        <v>31</v>
      </c>
      <c r="T84" s="64"/>
    </row>
    <row r="85" spans="1:20" ht="35.1" customHeight="1" thickBot="1">
      <c r="A85" s="42"/>
      <c r="B85" s="54"/>
      <c r="C85" s="227" t="s">
        <v>40</v>
      </c>
      <c r="D85" s="227"/>
      <c r="E85" s="227"/>
      <c r="F85" s="227"/>
      <c r="G85" s="227"/>
      <c r="H85" s="227"/>
      <c r="I85" s="59"/>
      <c r="J85" s="60"/>
      <c r="K85" s="42"/>
      <c r="L85" s="45"/>
      <c r="M85" s="227" t="s">
        <v>40</v>
      </c>
      <c r="N85" s="227"/>
      <c r="O85" s="227"/>
      <c r="P85" s="227"/>
      <c r="Q85" s="227"/>
      <c r="R85" s="227"/>
      <c r="S85" s="55"/>
      <c r="T85" s="41"/>
    </row>
    <row r="86" spans="1:20" ht="35.1" customHeight="1">
      <c r="A86" s="228" t="s">
        <v>37</v>
      </c>
      <c r="B86" s="229"/>
      <c r="C86" s="229"/>
      <c r="D86" s="229"/>
      <c r="E86" s="229"/>
      <c r="F86" s="229"/>
      <c r="G86" s="229"/>
      <c r="H86" s="229"/>
      <c r="I86" s="229"/>
      <c r="J86" s="230"/>
      <c r="K86" s="219" t="s">
        <v>37</v>
      </c>
      <c r="L86" s="220"/>
      <c r="M86" s="220"/>
      <c r="N86" s="220"/>
      <c r="O86" s="220"/>
      <c r="P86" s="220"/>
      <c r="Q86" s="220"/>
      <c r="R86" s="220"/>
      <c r="S86" s="220"/>
      <c r="T86" s="221"/>
    </row>
    <row r="87" spans="1:20" ht="35.1" customHeight="1" thickBot="1">
      <c r="A87" s="222" t="s">
        <v>38</v>
      </c>
      <c r="B87" s="223"/>
      <c r="C87" s="47" t="s">
        <v>21</v>
      </c>
      <c r="D87" s="47" t="s">
        <v>36</v>
      </c>
      <c r="E87" s="47" t="s">
        <v>9</v>
      </c>
      <c r="F87" s="47" t="s">
        <v>13</v>
      </c>
      <c r="G87" s="47" t="s">
        <v>11</v>
      </c>
      <c r="H87" s="47" t="s">
        <v>12</v>
      </c>
      <c r="I87" s="47" t="s">
        <v>14</v>
      </c>
      <c r="J87" s="50" t="s">
        <v>15</v>
      </c>
      <c r="K87" s="222" t="s">
        <v>38</v>
      </c>
      <c r="L87" s="223"/>
      <c r="M87" s="47" t="s">
        <v>21</v>
      </c>
      <c r="N87" s="47" t="s">
        <v>36</v>
      </c>
      <c r="O87" s="47" t="s">
        <v>9</v>
      </c>
      <c r="P87" s="47" t="s">
        <v>13</v>
      </c>
      <c r="Q87" s="47" t="s">
        <v>11</v>
      </c>
      <c r="R87" s="47" t="s">
        <v>12</v>
      </c>
      <c r="S87" s="47" t="s">
        <v>14</v>
      </c>
      <c r="T87" s="50" t="s">
        <v>15</v>
      </c>
    </row>
    <row r="88" spans="1:20" ht="35.1" customHeight="1" thickBot="1">
      <c r="A88" s="48" t="s">
        <v>16</v>
      </c>
      <c r="B88" s="52" t="s">
        <v>22</v>
      </c>
      <c r="C88" s="37" t="str">
        <f>Input!D53</f>
        <v>Justin Bashaw</v>
      </c>
      <c r="D88" s="37">
        <f>Input!E53</f>
        <v>0</v>
      </c>
      <c r="E88" s="37" t="str">
        <f>Input!C53</f>
        <v>St.Clair Shores Lakeview</v>
      </c>
      <c r="F88" s="37"/>
      <c r="G88" s="37"/>
      <c r="H88" s="37"/>
      <c r="I88" s="38"/>
      <c r="J88" s="39"/>
      <c r="K88" s="48" t="s">
        <v>16</v>
      </c>
      <c r="L88" s="52" t="s">
        <v>22</v>
      </c>
      <c r="M88" s="37" t="str">
        <f>Input!N53</f>
        <v>Daijae Blocton</v>
      </c>
      <c r="N88" s="37">
        <f>Input!O53</f>
        <v>0</v>
      </c>
      <c r="O88" s="37" t="str">
        <f>Input!M53</f>
        <v>Warren Lincoln</v>
      </c>
      <c r="P88" s="37"/>
      <c r="Q88" s="37"/>
      <c r="R88" s="37"/>
      <c r="S88" s="38"/>
      <c r="T88" s="39"/>
    </row>
    <row r="89" spans="1:20" ht="35.1" customHeight="1" thickBot="1">
      <c r="A89" s="49" t="s">
        <v>17</v>
      </c>
      <c r="B89" s="53" t="s">
        <v>23</v>
      </c>
      <c r="C89" s="37" t="str">
        <f>Input!D54</f>
        <v>Josh Spano</v>
      </c>
      <c r="D89" s="37">
        <f>Input!E54</f>
        <v>0</v>
      </c>
      <c r="E89" s="37" t="str">
        <f>Input!C54</f>
        <v>Macomb Dakota</v>
      </c>
      <c r="F89" s="8"/>
      <c r="G89" s="8"/>
      <c r="H89" s="8"/>
      <c r="I89" s="9"/>
      <c r="J89" s="24"/>
      <c r="K89" s="49" t="s">
        <v>17</v>
      </c>
      <c r="L89" s="53" t="s">
        <v>23</v>
      </c>
      <c r="M89" s="37" t="str">
        <f>Input!N54</f>
        <v>Erika Gamble</v>
      </c>
      <c r="N89" s="37">
        <f>Input!O54</f>
        <v>0</v>
      </c>
      <c r="O89" s="37" t="str">
        <f>Input!M54</f>
        <v>Clinton Township Chippewa Valley</v>
      </c>
      <c r="P89" s="8"/>
      <c r="Q89" s="8"/>
      <c r="R89" s="8"/>
      <c r="S89" s="9"/>
      <c r="T89" s="24"/>
    </row>
    <row r="90" spans="1:20" ht="35.1" customHeight="1" thickBot="1">
      <c r="A90" s="49"/>
      <c r="B90" s="53" t="s">
        <v>24</v>
      </c>
      <c r="C90" s="37" t="str">
        <f>Input!D55</f>
        <v>Tyler Thorn</v>
      </c>
      <c r="D90" s="37">
        <f>Input!E55</f>
        <v>0</v>
      </c>
      <c r="E90" s="37" t="str">
        <f>Input!C55</f>
        <v>Warren Mott</v>
      </c>
      <c r="F90" s="8"/>
      <c r="G90" s="8"/>
      <c r="H90" s="8"/>
      <c r="I90" s="9"/>
      <c r="J90" s="24"/>
      <c r="K90" s="49"/>
      <c r="L90" s="53" t="s">
        <v>24</v>
      </c>
      <c r="M90" s="37" t="str">
        <f>Input!N55</f>
        <v>Shelby DeBruyne</v>
      </c>
      <c r="N90" s="37">
        <f>Input!O55</f>
        <v>0</v>
      </c>
      <c r="O90" s="37" t="str">
        <f>Input!M55</f>
        <v>St. Clair Shores Lake Shore</v>
      </c>
      <c r="P90" s="8"/>
      <c r="Q90" s="8"/>
      <c r="R90" s="8"/>
      <c r="S90" s="9"/>
      <c r="T90" s="24"/>
    </row>
    <row r="91" spans="1:20" ht="35.1" customHeight="1" thickBot="1">
      <c r="A91" s="49">
        <f>IF(A82=" "," ",(IF(A82+1&gt;Start!$D$14," ",A82+1)))</f>
        <v>11</v>
      </c>
      <c r="B91" s="53" t="s">
        <v>25</v>
      </c>
      <c r="C91" s="37" t="str">
        <f>Input!D56</f>
        <v>Danny Monschau</v>
      </c>
      <c r="D91" s="37">
        <f>Input!E56</f>
        <v>0</v>
      </c>
      <c r="E91" s="37" t="str">
        <f>Input!C56</f>
        <v>Warren De La Salle</v>
      </c>
      <c r="F91" s="8"/>
      <c r="G91" s="8"/>
      <c r="H91" s="8"/>
      <c r="I91" s="9"/>
      <c r="J91" s="24"/>
      <c r="K91" s="49">
        <f>IF(K82=" "," ",(IF(K82+1&gt;Start!$H$14," ",K82+1)))</f>
        <v>41</v>
      </c>
      <c r="L91" s="53" t="s">
        <v>25</v>
      </c>
      <c r="M91" s="37" t="str">
        <f>Input!N56</f>
        <v>Lauren Suwalski</v>
      </c>
      <c r="N91" s="37">
        <f>Input!O56</f>
        <v>0</v>
      </c>
      <c r="O91" s="37" t="str">
        <f>Input!M56</f>
        <v>St. Clair Shores Lakeview</v>
      </c>
      <c r="P91" s="8"/>
      <c r="Q91" s="8"/>
      <c r="R91" s="8"/>
      <c r="S91" s="9"/>
      <c r="T91" s="24"/>
    </row>
    <row r="92" spans="1:20" ht="35.1" customHeight="1" thickBot="1">
      <c r="A92" s="36"/>
      <c r="B92" s="67" t="s">
        <v>26</v>
      </c>
      <c r="C92" s="37" t="str">
        <f>Input!D57</f>
        <v>Alex Finn</v>
      </c>
      <c r="D92" s="37">
        <f>Input!E57</f>
        <v>0</v>
      </c>
      <c r="E92" s="37" t="str">
        <f>Input!C57</f>
        <v>Romeo</v>
      </c>
      <c r="F92" s="57"/>
      <c r="G92" s="57"/>
      <c r="H92" s="57"/>
      <c r="I92" s="61"/>
      <c r="J92" s="62"/>
      <c r="K92" s="35"/>
      <c r="L92" s="67" t="s">
        <v>26</v>
      </c>
      <c r="M92" s="37" t="str">
        <f>Input!N57</f>
        <v>Elizabeth Ireland</v>
      </c>
      <c r="N92" s="37">
        <f>Input!O57</f>
        <v>0</v>
      </c>
      <c r="O92" s="37" t="str">
        <f>Input!M57</f>
        <v>Utica Eisenhower</v>
      </c>
      <c r="P92" s="57"/>
      <c r="Q92" s="57"/>
      <c r="R92" s="57"/>
      <c r="S92" s="61"/>
      <c r="T92" s="62"/>
    </row>
    <row r="93" spans="1:20" ht="35.1" customHeight="1" thickBot="1">
      <c r="A93" s="43"/>
      <c r="B93" s="58"/>
      <c r="C93" s="224" t="s">
        <v>39</v>
      </c>
      <c r="D93" s="225"/>
      <c r="E93" s="226"/>
      <c r="F93" s="56">
        <f>A91</f>
        <v>11</v>
      </c>
      <c r="G93" s="66">
        <f>IF(F93=" "," ",(IF(AND(F93&gt;Start!$C$18,F93+3&lt;Start!$D$18,F93&lt;Start!$D$18,(ISODD(F93)=TRUE))=TRUE,F93+3,(IF(AND(F93&gt;Start!$C$19,F93+3&lt;Start!$D$19,F93&lt;Start!$D$19,(ISODD(F93)=TRUE),(ISEVEN(Start!$D$8))=TRUE)=TRUE,F93+3,(IF(AND(F93&gt;Start!$C$20,F93+3&lt;Start!$D$20,F93&lt;Start!$D$20,(ISODD(F93)=TRUE),(ISEVEN(Start!$D$8)=TRUE))=TRUE,F93+3,(IF(AND(F93&gt;Start!$C$18,F93+1&lt;Start!$D$18,F93&lt;Start!$D$18,(ISEVEN(F93)=TRUE),(ISEVEN(Start!$D$8)=TRUE))=TRUE,F93+1,(IF(AND(F93&gt;Start!$C$19,F93+1&lt;Start!$D$19,F93&lt;Start!$D$19,(ISEVEN(F93)=TRUE),(ISEVEN(Start!$D$8)=TRUE))=TRUE,F93+1,(IF(AND(F93&gt;Start!$C$20,F93+1&lt;Start!$D$20,F93&lt;Start!$D$20,(ISEVEN(F93)=TRUE),(ISEVEN(Start!$D$8)=TRUE))=TRUE,F93+1,(IF(AND(F93&gt;Start!$C$22,F93+3&lt;Start!$D$22,F93&lt;Start!$D$22,(ISODD(F93)=TRUE))=TRUE,F93+3,(IF(AND(F93&gt;Start!$C$23,F93+3&lt;Start!$D$23,F93&lt;Start!$D$23,(ISODD(F93)=TRUE))=TRUE,F93+3,(IF(AND(F93&gt;Start!$C$24,F93+3&lt;Start!$D$24,F93&lt;Start!$D$24,(ISODD(F93)=TRUE))=TRUE,F93+3,(IF(AND(F93&gt;Start!$C$22,F93+1&lt;Start!$D$22,F93&lt;Start!$D$22,(ISEVEN(F93)=TRUE))=TRUE,F93+1,(IF(AND(F93&gt;Start!$C$23,F93+1&lt;Start!$D$23,F93&lt;Start!$D$23,(ISEVEN(F93)=TRUE))=TRUE,F93+1,(IF(AND(F93&gt;Start!$C$24,F93+1&lt;Start!$D$24,F93&lt;Start!$D$24,(ISEVEN(F93)=TRUE))=TRUE,F93+1,(IF(AND(Start!$F$8=4,(ISEVEN(F93)=TRUE))=TRUE,F93-7,(IF(AND(Start!$D$8=4,(ISODD(F93)=TRUE))=TRUE,F93-5,(IF(AND(Start!$D$8=5,(ISEVEN(F93)=TRUE))=TRUE,F93-9,F93-7)))))))))))))))))))))))))))))))</f>
        <v>14</v>
      </c>
      <c r="H93" s="66">
        <f>IF(G93=" "," ",(IF(AND(G93&gt;Start!$C$18,G93+3&lt;Start!$D$18,G93&lt;Start!$D$18,(ISODD(G93)=TRUE))=TRUE,G93+3,(IF(AND(G93&gt;Start!$C$19,G93+3&lt;Start!$D$19,G93&lt;Start!$D$19,(ISODD(G93)=TRUE),(ISEVEN(Start!$D$8))=TRUE)=TRUE,G93+3,(IF(AND(G93&gt;Start!$C$20,G93+3&lt;Start!$D$20,G93&lt;Start!$D$20,(ISODD(G93)=TRUE),(ISEVEN(Start!$D$8)=TRUE))=TRUE,G93+3,(IF(AND(G93&gt;Start!$C$18,G93+1&lt;Start!$D$18,G93&lt;Start!$D$18,(ISEVEN(G93)=TRUE),(ISEVEN(Start!$D$8)=TRUE))=TRUE,G93+1,(IF(AND(G93&gt;Start!$C$19,G93+1&lt;Start!$D$19,G93&lt;Start!$D$19,(ISEVEN(G93)=TRUE),(ISEVEN(Start!$D$8)=TRUE))=TRUE,G93+1,(IF(AND(G93&gt;Start!$C$20,G93+1&lt;Start!$D$20,G93&lt;Start!$D$20,(ISEVEN(G93)=TRUE),(ISEVEN(Start!$D$8)=TRUE))=TRUE,G93+1,(IF(AND(G93&gt;Start!$C$22,G93+3&lt;Start!$D$22,G93&lt;Start!$D$22,(ISODD(G93)=TRUE))=TRUE,G93+3,(IF(AND(G93&gt;Start!$C$23,G93+3&lt;Start!$D$23,G93&lt;Start!$D$23,(ISODD(G93)=TRUE))=TRUE,G93+3,(IF(AND(G93&gt;Start!$C$24,G93+3&lt;Start!$D$24,G93&lt;Start!$D$24,(ISODD(G93)=TRUE))=TRUE,G93+3,(IF(AND(G93&gt;Start!$C$22,G93+1&lt;Start!$D$22,G93&lt;Start!$D$22,(ISEVEN(G93)=TRUE))=TRUE,G93+1,(IF(AND(G93&gt;Start!$C$23,G93+1&lt;Start!$D$23,G93&lt;Start!$D$23,(ISEVEN(G93)=TRUE))=TRUE,G93+1,(IF(AND(G93&gt;Start!$C$24,G93+1&lt;Start!$D$24,G93&lt;Start!$D$24,(ISEVEN(G93)=TRUE))=TRUE,G93+1,(IF(AND(Start!$F$8=4,(ISEVEN(G93)=TRUE))=TRUE,G93-7,(IF(AND(Start!$D$8=4,(ISODD(G93)=TRUE))=TRUE,G93-5,(IF(AND(Start!$D$8=5,(ISEVEN(G93)=TRUE))=TRUE,G93-9,G93-7)))))))))))))))))))))))))))))))</f>
        <v>15</v>
      </c>
      <c r="I93" s="66">
        <f>IF(H93=" "," ",(IF(AND(H93&gt;Start!$C$18,H93+3&lt;Start!$D$18,H93&lt;Start!$D$18,(ISODD(H93)=TRUE))=TRUE,H93+3,(IF(AND(H93&gt;Start!$C$19,H93+3&lt;Start!$D$19,H93&lt;Start!$D$19,(ISODD(H93)=TRUE),(ISEVEN(Start!$D$8))=TRUE)=TRUE,H93+3,(IF(AND(H93&gt;Start!$C$20,H93+3&lt;Start!$D$20,H93&lt;Start!$D$20,(ISODD(H93)=TRUE),(ISEVEN(Start!$D$8)=TRUE))=TRUE,H93+3,(IF(AND(H93&gt;Start!$C$18,H93+1&lt;Start!$D$18,H93&lt;Start!$D$18,(ISEVEN(H93)=TRUE),(ISEVEN(Start!$D$8)=TRUE))=TRUE,H93+1,(IF(AND(H93&gt;Start!$C$19,H93+1&lt;Start!$D$19,H93&lt;Start!$D$19,(ISEVEN(H93)=TRUE),(ISEVEN(Start!$D$8)=TRUE))=TRUE,H93+1,(IF(AND(H93&gt;Start!$C$20,H93+1&lt;Start!$D$20,H93&lt;Start!$D$20,(ISEVEN(H93)=TRUE),(ISEVEN(Start!$D$8)=TRUE))=TRUE,H93+1,(IF(AND(H93&gt;Start!$C$22,H93+3&lt;Start!$D$22,H93&lt;Start!$D$22,(ISODD(H93)=TRUE))=TRUE,H93+3,(IF(AND(H93&gt;Start!$C$23,H93+3&lt;Start!$D$23,H93&lt;Start!$D$23,(ISODD(H93)=TRUE))=TRUE,H93+3,(IF(AND(H93&gt;Start!$C$24,H93+3&lt;Start!$D$24,H93&lt;Start!$D$24,(ISODD(H93)=TRUE))=TRUE,H93+3,(IF(AND(H93&gt;Start!$C$22,H93+1&lt;Start!$D$22,H93&lt;Start!$D$22,(ISEVEN(H93)=TRUE))=TRUE,H93+1,(IF(AND(H93&gt;Start!$C$23,H93+1&lt;Start!$D$23,H93&lt;Start!$D$23,(ISEVEN(H93)=TRUE))=TRUE,H93+1,(IF(AND(H93&gt;Start!$C$24,H93+1&lt;Start!$D$24,H93&lt;Start!$D$24,(ISEVEN(H93)=TRUE))=TRUE,H93+1,(IF(AND(Start!$F$8=4,(ISEVEN(H93)=TRUE))=TRUE,H93-7,(IF(AND(Start!$D$8=4,(ISODD(H93)=TRUE))=TRUE,H93-5,(IF(AND(Start!$D$8=5,(ISEVEN(H93)=TRUE))=TRUE,H93-9,H93-7)))))))))))))))))))))))))))))))</f>
        <v>18</v>
      </c>
      <c r="J93" s="64"/>
      <c r="K93" s="68"/>
      <c r="L93" s="69"/>
      <c r="M93" s="224" t="s">
        <v>39</v>
      </c>
      <c r="N93" s="225"/>
      <c r="O93" s="226"/>
      <c r="P93" s="63">
        <f>K91</f>
        <v>41</v>
      </c>
      <c r="Q93" s="66">
        <f>IF(P93=" "," ",(IF(AND(P93&gt;Start!$G$18,P93+3&lt;Start!$H$18,P93&lt;Start!$H$18,(ISODD(P93)=TRUE))=TRUE,P93+3,(IF(AND(P93&gt;Start!$G$19,P93+3&lt;Start!$H$19,P93&lt;Start!$H$19,(ISODD(P93)=TRUE),(ISEVEN(Start!$H$8))=TRUE)=TRUE,P93+3,(IF(AND(P93&gt;Start!$G$20,P93+3&lt;Start!$H$20,P93&lt;Start!$H$20,(ISODD(P93)=TRUE),(ISEVEN(Start!$H$8)=TRUE))=TRUE,P93+3,(IF(AND(P93&gt;Start!$G$18,P93+1&lt;Start!$H$18,P93&lt;Start!$H$18,(ISEVEN(P93)=TRUE),(ISEVEN(Start!$H$8)=TRUE))=TRUE,P93+1,(IF(AND(P93&gt;Start!$G$19,P93+1&lt;Start!$H$19,P93&lt;Start!$H$19,(ISEVEN(P93)=TRUE),(ISEVEN(Start!$H$8)=TRUE))=TRUE,P93+1,(IF(AND(P93&gt;Start!$G$20,P93+1&lt;Start!$H$20,P93&lt;Start!$H$20,(ISEVEN(P93)=TRUE),(ISEVEN(Start!$H$8)=TRUE))=TRUE,P93+1,(IF(AND(P93&gt;Start!$G$22,P93+3&lt;Start!$H$22,P93&lt;Start!$H$22,(ISODD(P93)=TRUE),(ISODD(Start!$H$8)=TRUE))=TRUE,P93+3,(IF(AND(P93&gt;Start!$G$23,P93+3&lt;Start!$H$23,P93&lt;Start!$H$23,(ISODD(P93)=TRUE),(ISODD(Start!$H$8)=TRUE))=TRUE,P93+3,(IF(AND(P93&gt;Start!$G$24,P93+3&lt;Start!$H$24,P93&lt;Start!$H$24,(ISODD(P93)=TRUE),(ISEVEN(Start!$H$8)=TRUE))=TRUE,P93+3,(IF(AND(P93&gt;Start!$G$22,P93+1&lt;Start!$H$22,P93&lt;Start!$H$22,(ISEVEN(P93)=TRUE),(ISODD(Start!$H$8)=TRUE))=TRUE,P93+1,(IF(AND(P93&gt;Start!$G$23,P93+1&lt;Start!$H$23,P93&lt;Start!$H$23,(ISEVEN(P93)=TRUE),(ISODD(Start!$H$8)=TRUE))=TRUE,P93+1,(IF(AND(Start!$H$8=4,(ISEVEN(P93)=TRUE))=TRUE,P93-7,(IF(AND(Start!$H$8=4,(ISODD(P93)=TRUE))=TRUE,P93-5,(IF(AND(Start!$H$8=7,(ISEVEN(P93)=TRUE))=TRUE,P93-13,P93-11)))))))))))))))))))))))))))))</f>
        <v>44</v>
      </c>
      <c r="R93" s="66">
        <f>IF(Q93=" "," ",(IF(AND(Q93&gt;Start!$G$18,Q93+3&lt;Start!$H$18,Q93&lt;Start!$H$18,(ISODD(Q93)=TRUE))=TRUE,Q93+3,(IF(AND(Q93&gt;Start!$G$19,Q93+3&lt;Start!$H$19,Q93&lt;Start!$H$19,(ISODD(Q93)=TRUE),(ISEVEN(Start!$H$8))=TRUE)=TRUE,Q93+3,(IF(AND(Q93&gt;Start!$G$20,Q93+3&lt;Start!$H$20,Q93&lt;Start!$H$20,(ISODD(Q93)=TRUE),(ISEVEN(Start!$H$8)=TRUE))=TRUE,Q93+3,(IF(AND(Q93&gt;Start!$G$18,Q93+1&lt;Start!$H$18,Q93&lt;Start!$H$18,(ISEVEN(Q93)=TRUE),(ISEVEN(Start!$H$8)=TRUE))=TRUE,Q93+1,(IF(AND(Q93&gt;Start!$G$19,Q93+1&lt;Start!$H$19,Q93&lt;Start!$H$19,(ISEVEN(Q93)=TRUE),(ISEVEN(Start!$H$8)=TRUE))=TRUE,Q93+1,(IF(AND(Q93&gt;Start!$G$20,Q93+1&lt;Start!$H$20,Q93&lt;Start!$H$20,(ISEVEN(Q93)=TRUE),(ISEVEN(Start!$H$8)=TRUE))=TRUE,Q93+1,(IF(AND(Q93&gt;Start!$G$22,Q93+3&lt;Start!$H$22,Q93&lt;Start!$H$22,(ISODD(Q93)=TRUE),(ISODD(Start!$H$8)=TRUE))=TRUE,Q93+3,(IF(AND(Q93&gt;Start!$G$23,Q93+3&lt;Start!$H$23,Q93&lt;Start!$H$23,(ISODD(Q93)=TRUE),(ISODD(Start!$H$8)=TRUE))=TRUE,Q93+3,(IF(AND(Q93&gt;Start!$G$24,Q93+3&lt;Start!$H$24,Q93&lt;Start!$H$24,(ISODD(Q93)=TRUE),(ISEVEN(Start!$H$8)=TRUE))=TRUE,Q93+3,(IF(AND(Q93&gt;Start!$G$22,Q93+1&lt;Start!$H$22,Q93&lt;Start!$H$22,(ISEVEN(Q93)=TRUE),(ISODD(Start!$H$8)=TRUE))=TRUE,Q93+1,(IF(AND(Q93&gt;Start!$G$23,Q93+1&lt;Start!$H$23,Q93&lt;Start!$H$23,(ISEVEN(Q93)=TRUE),(ISODD(Start!$H$8)=TRUE))=TRUE,Q93+1,(IF(AND(Start!$H$8=4,(ISEVEN(Q93)=TRUE))=TRUE,Q93-7,(IF(AND(Start!$H$8=4,(ISODD(Q93)=TRUE))=TRUE,Q93-5,(IF(AND(Start!$H$8=7,(ISEVEN(Q93)=TRUE))=TRUE,Q93-13,Q93-11)))))))))))))))))))))))))))))</f>
        <v>31</v>
      </c>
      <c r="S93" s="66">
        <f>IF(R93=" "," ",(IF(AND(R93&gt;Start!$G$18,R93+3&lt;Start!$H$18,R93&lt;Start!$H$18,(ISODD(R93)=TRUE))=TRUE,R93+3,(IF(AND(R93&gt;Start!$G$19,R93+3&lt;Start!$H$19,R93&lt;Start!$H$19,(ISODD(R93)=TRUE),(ISEVEN(Start!$H$8))=TRUE)=TRUE,R93+3,(IF(AND(R93&gt;Start!$G$20,R93+3&lt;Start!$H$20,R93&lt;Start!$H$20,(ISODD(R93)=TRUE),(ISEVEN(Start!$H$8)=TRUE))=TRUE,R93+3,(IF(AND(R93&gt;Start!$G$18,R93+1&lt;Start!$H$18,R93&lt;Start!$H$18,(ISEVEN(R93)=TRUE),(ISEVEN(Start!$H$8)=TRUE))=TRUE,R93+1,(IF(AND(R93&gt;Start!$G$19,R93+1&lt;Start!$H$19,R93&lt;Start!$H$19,(ISEVEN(R93)=TRUE),(ISEVEN(Start!$H$8)=TRUE))=TRUE,R93+1,(IF(AND(R93&gt;Start!$G$20,R93+1&lt;Start!$H$20,R93&lt;Start!$H$20,(ISEVEN(R93)=TRUE),(ISEVEN(Start!$H$8)=TRUE))=TRUE,R93+1,(IF(AND(R93&gt;Start!$G$22,R93+3&lt;Start!$H$22,R93&lt;Start!$H$22,(ISODD(R93)=TRUE),(ISODD(Start!$H$8)=TRUE))=TRUE,R93+3,(IF(AND(R93&gt;Start!$G$23,R93+3&lt;Start!$H$23,R93&lt;Start!$H$23,(ISODD(R93)=TRUE),(ISODD(Start!$H$8)=TRUE))=TRUE,R93+3,(IF(AND(R93&gt;Start!$G$24,R93+3&lt;Start!$H$24,R93&lt;Start!$H$24,(ISODD(R93)=TRUE),(ISEVEN(Start!$H$8)=TRUE))=TRUE,R93+3,(IF(AND(R93&gt;Start!$G$22,R93+1&lt;Start!$H$22,R93&lt;Start!$H$22,(ISEVEN(R93)=TRUE),(ISODD(Start!$H$8)=TRUE))=TRUE,R93+1,(IF(AND(R93&gt;Start!$G$23,R93+1&lt;Start!$H$23,R93&lt;Start!$H$23,(ISEVEN(R93)=TRUE),(ISODD(Start!$H$8)=TRUE))=TRUE,R93+1,(IF(AND(Start!$H$8=4,(ISEVEN(R93)=TRUE))=TRUE,R93-7,(IF(AND(Start!$H$8=4,(ISODD(R93)=TRUE))=TRUE,R93-5,(IF(AND(Start!$H$8=7,(ISEVEN(R93)=TRUE))=TRUE,R93-13,R93-11)))))))))))))))))))))))))))))</f>
        <v>34</v>
      </c>
      <c r="T93" s="64"/>
    </row>
    <row r="94" spans="1:20" ht="35.1" customHeight="1">
      <c r="A94" s="228" t="s">
        <v>37</v>
      </c>
      <c r="B94" s="229"/>
      <c r="C94" s="229"/>
      <c r="D94" s="229"/>
      <c r="E94" s="229"/>
      <c r="F94" s="229"/>
      <c r="G94" s="229"/>
      <c r="H94" s="229"/>
      <c r="I94" s="229"/>
      <c r="J94" s="230"/>
      <c r="K94" s="219" t="s">
        <v>37</v>
      </c>
      <c r="L94" s="220"/>
      <c r="M94" s="220"/>
      <c r="N94" s="220"/>
      <c r="O94" s="220"/>
      <c r="P94" s="220"/>
      <c r="Q94" s="220"/>
      <c r="R94" s="220"/>
      <c r="S94" s="220"/>
      <c r="T94" s="221"/>
    </row>
    <row r="95" spans="1:20" ht="35.1" customHeight="1" thickBot="1">
      <c r="A95" s="222" t="s">
        <v>38</v>
      </c>
      <c r="B95" s="223"/>
      <c r="C95" s="47" t="s">
        <v>21</v>
      </c>
      <c r="D95" s="47" t="s">
        <v>36</v>
      </c>
      <c r="E95" s="47" t="s">
        <v>9</v>
      </c>
      <c r="F95" s="47" t="s">
        <v>13</v>
      </c>
      <c r="G95" s="47" t="s">
        <v>11</v>
      </c>
      <c r="H95" s="47" t="s">
        <v>12</v>
      </c>
      <c r="I95" s="47" t="s">
        <v>14</v>
      </c>
      <c r="J95" s="50" t="s">
        <v>15</v>
      </c>
      <c r="K95" s="222" t="s">
        <v>38</v>
      </c>
      <c r="L95" s="223"/>
      <c r="M95" s="47" t="s">
        <v>21</v>
      </c>
      <c r="N95" s="47" t="s">
        <v>36</v>
      </c>
      <c r="O95" s="47" t="s">
        <v>9</v>
      </c>
      <c r="P95" s="47" t="s">
        <v>13</v>
      </c>
      <c r="Q95" s="47" t="s">
        <v>11</v>
      </c>
      <c r="R95" s="47" t="s">
        <v>12</v>
      </c>
      <c r="S95" s="47" t="s">
        <v>14</v>
      </c>
      <c r="T95" s="50" t="s">
        <v>15</v>
      </c>
    </row>
    <row r="96" spans="1:20" ht="35.1" customHeight="1" thickBot="1">
      <c r="A96" s="48" t="s">
        <v>16</v>
      </c>
      <c r="B96" s="52" t="s">
        <v>31</v>
      </c>
      <c r="C96" s="37" t="str">
        <f>Input!D58</f>
        <v>Mitchell Cunha</v>
      </c>
      <c r="D96" s="37">
        <f>Input!E58</f>
        <v>0</v>
      </c>
      <c r="E96" s="37" t="str">
        <f>Input!C58</f>
        <v>St.Clair Shores Lakeview</v>
      </c>
      <c r="F96" s="37"/>
      <c r="G96" s="37"/>
      <c r="H96" s="37"/>
      <c r="I96" s="38"/>
      <c r="J96" s="39"/>
      <c r="K96" s="48" t="s">
        <v>16</v>
      </c>
      <c r="L96" s="52" t="s">
        <v>31</v>
      </c>
      <c r="M96" s="37" t="str">
        <f>Input!N58</f>
        <v>Kaitlyn Thompson</v>
      </c>
      <c r="N96" s="37">
        <f>Input!O58</f>
        <v>0</v>
      </c>
      <c r="O96" s="37" t="str">
        <f>Input!M58</f>
        <v>Warren Lincoln</v>
      </c>
      <c r="P96" s="37"/>
      <c r="Q96" s="37"/>
      <c r="R96" s="37"/>
      <c r="S96" s="38"/>
      <c r="T96" s="39"/>
    </row>
    <row r="97" spans="1:20" ht="35.1" customHeight="1" thickBot="1">
      <c r="A97" s="49" t="s">
        <v>17</v>
      </c>
      <c r="B97" s="53" t="s">
        <v>32</v>
      </c>
      <c r="C97" s="37" t="str">
        <f>Input!D59</f>
        <v>Brendan St. Onge</v>
      </c>
      <c r="D97" s="37">
        <f>Input!E59</f>
        <v>0</v>
      </c>
      <c r="E97" s="37" t="str">
        <f>Input!C59</f>
        <v>Macomb Dakota</v>
      </c>
      <c r="F97" s="8"/>
      <c r="G97" s="8"/>
      <c r="H97" s="8"/>
      <c r="I97" s="9"/>
      <c r="J97" s="24"/>
      <c r="K97" s="49" t="s">
        <v>17</v>
      </c>
      <c r="L97" s="53" t="s">
        <v>32</v>
      </c>
      <c r="M97" s="37" t="str">
        <f>Input!N59</f>
        <v>Skylar Kozianowski</v>
      </c>
      <c r="N97" s="37">
        <f>Input!O59</f>
        <v>0</v>
      </c>
      <c r="O97" s="37" t="str">
        <f>Input!M59</f>
        <v>Clinton Township Chippewa Valley</v>
      </c>
      <c r="P97" s="8"/>
      <c r="Q97" s="8"/>
      <c r="R97" s="8"/>
      <c r="S97" s="9"/>
      <c r="T97" s="24"/>
    </row>
    <row r="98" spans="1:20" ht="35.1" customHeight="1" thickBot="1">
      <c r="A98" s="49"/>
      <c r="B98" s="53" t="s">
        <v>33</v>
      </c>
      <c r="C98" s="37" t="str">
        <f>Input!D60</f>
        <v>Randy Stroshein</v>
      </c>
      <c r="D98" s="37">
        <f>Input!E60</f>
        <v>0</v>
      </c>
      <c r="E98" s="37" t="str">
        <f>Input!C60</f>
        <v>Warren Mott</v>
      </c>
      <c r="F98" s="8"/>
      <c r="G98" s="8"/>
      <c r="H98" s="8"/>
      <c r="I98" s="9"/>
      <c r="J98" s="24"/>
      <c r="K98" s="49"/>
      <c r="L98" s="53" t="s">
        <v>33</v>
      </c>
      <c r="M98" s="37" t="str">
        <f>Input!N60</f>
        <v>Taylor Villasurda</v>
      </c>
      <c r="N98" s="37">
        <f>Input!O60</f>
        <v>0</v>
      </c>
      <c r="O98" s="37" t="str">
        <f>Input!M60</f>
        <v>St. Clair Shores Lake Shore</v>
      </c>
      <c r="P98" s="8"/>
      <c r="Q98" s="8"/>
      <c r="R98" s="8"/>
      <c r="S98" s="9"/>
      <c r="T98" s="24"/>
    </row>
    <row r="99" spans="1:20" ht="35.1" customHeight="1" thickBot="1">
      <c r="A99" s="49">
        <f>IF(A91=" "," ",(IF(A91+1&gt;Start!$D$14," ",A91+1)))</f>
        <v>12</v>
      </c>
      <c r="B99" s="53" t="s">
        <v>34</v>
      </c>
      <c r="C99" s="37" t="str">
        <f>Input!D61</f>
        <v>Shawn Tally</v>
      </c>
      <c r="D99" s="37">
        <f>Input!E61</f>
        <v>0</v>
      </c>
      <c r="E99" s="37" t="str">
        <f>Input!C61</f>
        <v>Warren De La Salle</v>
      </c>
      <c r="F99" s="8"/>
      <c r="G99" s="8"/>
      <c r="H99" s="8"/>
      <c r="I99" s="9"/>
      <c r="J99" s="24"/>
      <c r="K99" s="49">
        <f>IF(K91=" "," ",(IF(K91+1&gt;Start!$H$14," ",K91+1)))</f>
        <v>42</v>
      </c>
      <c r="L99" s="53" t="s">
        <v>34</v>
      </c>
      <c r="M99" s="37" t="str">
        <f>Input!N61</f>
        <v>Christina Thomas</v>
      </c>
      <c r="N99" s="37">
        <f>Input!O61</f>
        <v>0</v>
      </c>
      <c r="O99" s="37" t="str">
        <f>Input!M61</f>
        <v>St. Clair Shores Lakeview</v>
      </c>
      <c r="P99" s="8"/>
      <c r="Q99" s="8"/>
      <c r="R99" s="8"/>
      <c r="S99" s="9"/>
      <c r="T99" s="24"/>
    </row>
    <row r="100" spans="1:20" ht="35.1" customHeight="1" thickBot="1">
      <c r="A100" s="36"/>
      <c r="B100" s="53" t="s">
        <v>35</v>
      </c>
      <c r="C100" s="37" t="str">
        <f>Input!D62</f>
        <v>Brent Bulgarelli</v>
      </c>
      <c r="D100" s="37">
        <f>Input!E62</f>
        <v>0</v>
      </c>
      <c r="E100" s="37" t="str">
        <f>Input!C62</f>
        <v>Warren Fitzgerald</v>
      </c>
      <c r="F100" s="57"/>
      <c r="G100" s="57"/>
      <c r="H100" s="57"/>
      <c r="I100" s="61"/>
      <c r="J100" s="24"/>
      <c r="K100" s="35"/>
      <c r="L100" s="67" t="s">
        <v>35</v>
      </c>
      <c r="M100" s="37">
        <f>Input!N62</f>
        <v>0</v>
      </c>
      <c r="N100" s="37">
        <f>Input!O62</f>
        <v>0</v>
      </c>
      <c r="O100" s="37" t="str">
        <f>Input!M62</f>
        <v xml:space="preserve"> </v>
      </c>
      <c r="P100" s="57"/>
      <c r="Q100" s="57"/>
      <c r="R100" s="57"/>
      <c r="S100" s="61"/>
      <c r="T100" s="62"/>
    </row>
    <row r="101" spans="1:20" ht="35.1" customHeight="1" thickBot="1">
      <c r="A101" s="43"/>
      <c r="B101" s="58"/>
      <c r="C101" s="224" t="s">
        <v>39</v>
      </c>
      <c r="D101" s="225"/>
      <c r="E101" s="226"/>
      <c r="F101" s="56">
        <f>A99</f>
        <v>12</v>
      </c>
      <c r="G101" s="66">
        <f>IF(F101=" "," ",(IF(AND(F101&gt;Start!$C$18,F101+3&lt;Start!$D$18,F101&lt;Start!$D$18,(ISODD(F101)=TRUE))=TRUE,F101+3,(IF(AND(F101&gt;Start!$C$19,F101+3&lt;Start!$D$19,F101&lt;Start!$D$19,(ISODD(F101)=TRUE),(ISEVEN(Start!$D$8))=TRUE)=TRUE,F101+3,(IF(AND(F101&gt;Start!$C$20,F101+3&lt;Start!$D$20,F101&lt;Start!$D$20,(ISODD(F101)=TRUE),(ISEVEN(Start!$D$8)=TRUE))=TRUE,F101+3,(IF(AND(F101&gt;Start!$C$18,F101+1&lt;Start!$D$18,F101&lt;Start!$D$18,(ISEVEN(F101)=TRUE),(ISEVEN(Start!$D$8)=TRUE))=TRUE,F101+1,(IF(AND(F101&gt;Start!$C$19,F101+1&lt;Start!$D$19,F101&lt;Start!$D$19,(ISEVEN(F101)=TRUE),(ISEVEN(Start!$D$8)=TRUE))=TRUE,F101+1,(IF(AND(F101&gt;Start!$C$20,F101+1&lt;Start!$D$20,F101&lt;Start!$D$20,(ISEVEN(F101)=TRUE),(ISEVEN(Start!$D$8)=TRUE))=TRUE,F101+1,(IF(AND(F101&gt;Start!$C$22,F101+3&lt;Start!$D$22,F101&lt;Start!$D$22,(ISODD(F101)=TRUE))=TRUE,F101+3,(IF(AND(F101&gt;Start!$C$23,F101+3&lt;Start!$D$23,F101&lt;Start!$D$23,(ISODD(F101)=TRUE))=TRUE,F101+3,(IF(AND(F101&gt;Start!$C$24,F101+3&lt;Start!$D$24,F101&lt;Start!$D$24,(ISODD(F101)=TRUE))=TRUE,F101+3,(IF(AND(F101&gt;Start!$C$22,F101+1&lt;Start!$D$22,F101&lt;Start!$D$22,(ISEVEN(F101)=TRUE))=TRUE,F101+1,(IF(AND(F101&gt;Start!$C$23,F101+1&lt;Start!$D$23,F101&lt;Start!$D$23,(ISEVEN(F101)=TRUE))=TRUE,F101+1,(IF(AND(F101&gt;Start!$C$24,F101+1&lt;Start!$D$24,F101&lt;Start!$D$24,(ISEVEN(F101)=TRUE))=TRUE,F101+1,(IF(AND(Start!$F$8=4,(ISEVEN(F101)=TRUE))=TRUE,F101-7,(IF(AND(Start!$D$8=4,(ISODD(F101)=TRUE))=TRUE,F101-5,(IF(AND(Start!$D$8=5,(ISEVEN(F101)=TRUE))=TRUE,F101-9,F101-7)))))))))))))))))))))))))))))))</f>
        <v>13</v>
      </c>
      <c r="H101" s="66">
        <f>IF(G101=" "," ",(IF(AND(G101&gt;Start!$C$18,G101+3&lt;Start!$D$18,G101&lt;Start!$D$18,(ISODD(G101)=TRUE))=TRUE,G101+3,(IF(AND(G101&gt;Start!$C$19,G101+3&lt;Start!$D$19,G101&lt;Start!$D$19,(ISODD(G101)=TRUE),(ISEVEN(Start!$D$8))=TRUE)=TRUE,G101+3,(IF(AND(G101&gt;Start!$C$20,G101+3&lt;Start!$D$20,G101&lt;Start!$D$20,(ISODD(G101)=TRUE),(ISEVEN(Start!$D$8)=TRUE))=TRUE,G101+3,(IF(AND(G101&gt;Start!$C$18,G101+1&lt;Start!$D$18,G101&lt;Start!$D$18,(ISEVEN(G101)=TRUE),(ISEVEN(Start!$D$8)=TRUE))=TRUE,G101+1,(IF(AND(G101&gt;Start!$C$19,G101+1&lt;Start!$D$19,G101&lt;Start!$D$19,(ISEVEN(G101)=TRUE),(ISEVEN(Start!$D$8)=TRUE))=TRUE,G101+1,(IF(AND(G101&gt;Start!$C$20,G101+1&lt;Start!$D$20,G101&lt;Start!$D$20,(ISEVEN(G101)=TRUE),(ISEVEN(Start!$D$8)=TRUE))=TRUE,G101+1,(IF(AND(G101&gt;Start!$C$22,G101+3&lt;Start!$D$22,G101&lt;Start!$D$22,(ISODD(G101)=TRUE))=TRUE,G101+3,(IF(AND(G101&gt;Start!$C$23,G101+3&lt;Start!$D$23,G101&lt;Start!$D$23,(ISODD(G101)=TRUE))=TRUE,G101+3,(IF(AND(G101&gt;Start!$C$24,G101+3&lt;Start!$D$24,G101&lt;Start!$D$24,(ISODD(G101)=TRUE))=TRUE,G101+3,(IF(AND(G101&gt;Start!$C$22,G101+1&lt;Start!$D$22,G101&lt;Start!$D$22,(ISEVEN(G101)=TRUE))=TRUE,G101+1,(IF(AND(G101&gt;Start!$C$23,G101+1&lt;Start!$D$23,G101&lt;Start!$D$23,(ISEVEN(G101)=TRUE))=TRUE,G101+1,(IF(AND(G101&gt;Start!$C$24,G101+1&lt;Start!$D$24,G101&lt;Start!$D$24,(ISEVEN(G101)=TRUE))=TRUE,G101+1,(IF(AND(Start!$F$8=4,(ISEVEN(G101)=TRUE))=TRUE,G101-7,(IF(AND(Start!$D$8=4,(ISODD(G101)=TRUE))=TRUE,G101-5,(IF(AND(Start!$D$8=5,(ISEVEN(G101)=TRUE))=TRUE,G101-9,G101-7)))))))))))))))))))))))))))))))</f>
        <v>16</v>
      </c>
      <c r="I101" s="66">
        <f>IF(H101=" "," ",(IF(AND(H101&gt;Start!$C$18,H101+3&lt;Start!$D$18,H101&lt;Start!$D$18,(ISODD(H101)=TRUE))=TRUE,H101+3,(IF(AND(H101&gt;Start!$C$19,H101+3&lt;Start!$D$19,H101&lt;Start!$D$19,(ISODD(H101)=TRUE),(ISEVEN(Start!$D$8))=TRUE)=TRUE,H101+3,(IF(AND(H101&gt;Start!$C$20,H101+3&lt;Start!$D$20,H101&lt;Start!$D$20,(ISODD(H101)=TRUE),(ISEVEN(Start!$D$8)=TRUE))=TRUE,H101+3,(IF(AND(H101&gt;Start!$C$18,H101+1&lt;Start!$D$18,H101&lt;Start!$D$18,(ISEVEN(H101)=TRUE),(ISEVEN(Start!$D$8)=TRUE))=TRUE,H101+1,(IF(AND(H101&gt;Start!$C$19,H101+1&lt;Start!$D$19,H101&lt;Start!$D$19,(ISEVEN(H101)=TRUE),(ISEVEN(Start!$D$8)=TRUE))=TRUE,H101+1,(IF(AND(H101&gt;Start!$C$20,H101+1&lt;Start!$D$20,H101&lt;Start!$D$20,(ISEVEN(H101)=TRUE),(ISEVEN(Start!$D$8)=TRUE))=TRUE,H101+1,(IF(AND(H101&gt;Start!$C$22,H101+3&lt;Start!$D$22,H101&lt;Start!$D$22,(ISODD(H101)=TRUE))=TRUE,H101+3,(IF(AND(H101&gt;Start!$C$23,H101+3&lt;Start!$D$23,H101&lt;Start!$D$23,(ISODD(H101)=TRUE))=TRUE,H101+3,(IF(AND(H101&gt;Start!$C$24,H101+3&lt;Start!$D$24,H101&lt;Start!$D$24,(ISODD(H101)=TRUE))=TRUE,H101+3,(IF(AND(H101&gt;Start!$C$22,H101+1&lt;Start!$D$22,H101&lt;Start!$D$22,(ISEVEN(H101)=TRUE))=TRUE,H101+1,(IF(AND(H101&gt;Start!$C$23,H101+1&lt;Start!$D$23,H101&lt;Start!$D$23,(ISEVEN(H101)=TRUE))=TRUE,H101+1,(IF(AND(H101&gt;Start!$C$24,H101+1&lt;Start!$D$24,H101&lt;Start!$D$24,(ISEVEN(H101)=TRUE))=TRUE,H101+1,(IF(AND(Start!$F$8=4,(ISEVEN(H101)=TRUE))=TRUE,H101-7,(IF(AND(Start!$D$8=4,(ISODD(H101)=TRUE))=TRUE,H101-5,(IF(AND(Start!$D$8=5,(ISEVEN(H101)=TRUE))=TRUE,H101-9,H101-7)))))))))))))))))))))))))))))))</f>
        <v>17</v>
      </c>
      <c r="J101" s="65"/>
      <c r="K101" s="68"/>
      <c r="L101" s="69"/>
      <c r="M101" s="224" t="s">
        <v>39</v>
      </c>
      <c r="N101" s="225"/>
      <c r="O101" s="226"/>
      <c r="P101" s="63">
        <f>K99</f>
        <v>42</v>
      </c>
      <c r="Q101" s="66">
        <f>IF(P101=" "," ",(IF(AND(P101&gt;Start!$G$18,P101+3&lt;Start!$H$18,P101&lt;Start!$H$18,(ISODD(P101)=TRUE))=TRUE,P101+3,(IF(AND(P101&gt;Start!$G$19,P101+3&lt;Start!$H$19,P101&lt;Start!$H$19,(ISODD(P101)=TRUE),(ISEVEN(Start!$H$8))=TRUE)=TRUE,P101+3,(IF(AND(P101&gt;Start!$G$20,P101+3&lt;Start!$H$20,P101&lt;Start!$H$20,(ISODD(P101)=TRUE),(ISEVEN(Start!$H$8)=TRUE))=TRUE,P101+3,(IF(AND(P101&gt;Start!$G$18,P101+1&lt;Start!$H$18,P101&lt;Start!$H$18,(ISEVEN(P101)=TRUE),(ISEVEN(Start!$H$8)=TRUE))=TRUE,P101+1,(IF(AND(P101&gt;Start!$G$19,P101+1&lt;Start!$H$19,P101&lt;Start!$H$19,(ISEVEN(P101)=TRUE),(ISEVEN(Start!$H$8)=TRUE))=TRUE,P101+1,(IF(AND(P101&gt;Start!$G$20,P101+1&lt;Start!$H$20,P101&lt;Start!$H$20,(ISEVEN(P101)=TRUE),(ISEVEN(Start!$H$8)=TRUE))=TRUE,P101+1,(IF(AND(P101&gt;Start!$G$22,P101+3&lt;Start!$H$22,P101&lt;Start!$H$22,(ISODD(P101)=TRUE),(ISODD(Start!$H$8)=TRUE))=TRUE,P101+3,(IF(AND(P101&gt;Start!$G$23,P101+3&lt;Start!$H$23,P101&lt;Start!$H$23,(ISODD(P101)=TRUE),(ISODD(Start!$H$8)=TRUE))=TRUE,P101+3,(IF(AND(P101&gt;Start!$G$24,P101+3&lt;Start!$H$24,P101&lt;Start!$H$24,(ISODD(P101)=TRUE),(ISEVEN(Start!$H$8)=TRUE))=TRUE,P101+3,(IF(AND(P101&gt;Start!$G$22,P101+1&lt;Start!$H$22,P101&lt;Start!$H$22,(ISEVEN(P101)=TRUE),(ISODD(Start!$H$8)=TRUE))=TRUE,P101+1,(IF(AND(P101&gt;Start!$G$23,P101+1&lt;Start!$H$23,P101&lt;Start!$H$23,(ISEVEN(P101)=TRUE),(ISODD(Start!$H$8)=TRUE))=TRUE,P101+1,(IF(AND(Start!$H$8=4,(ISEVEN(P101)=TRUE))=TRUE,P101-7,(IF(AND(Start!$H$8=4,(ISODD(P101)=TRUE))=TRUE,P101-5,(IF(AND(Start!$H$8=7,(ISEVEN(P101)=TRUE))=TRUE,P101-13,P101-11)))))))))))))))))))))))))))))</f>
        <v>43</v>
      </c>
      <c r="R101" s="66">
        <f>IF(Q101=" "," ",(IF(AND(Q101&gt;Start!$G$18,Q101+3&lt;Start!$H$18,Q101&lt;Start!$H$18,(ISODD(Q101)=TRUE))=TRUE,Q101+3,(IF(AND(Q101&gt;Start!$G$19,Q101+3&lt;Start!$H$19,Q101&lt;Start!$H$19,(ISODD(Q101)=TRUE),(ISEVEN(Start!$H$8))=TRUE)=TRUE,Q101+3,(IF(AND(Q101&gt;Start!$G$20,Q101+3&lt;Start!$H$20,Q101&lt;Start!$H$20,(ISODD(Q101)=TRUE),(ISEVEN(Start!$H$8)=TRUE))=TRUE,Q101+3,(IF(AND(Q101&gt;Start!$G$18,Q101+1&lt;Start!$H$18,Q101&lt;Start!$H$18,(ISEVEN(Q101)=TRUE),(ISEVEN(Start!$H$8)=TRUE))=TRUE,Q101+1,(IF(AND(Q101&gt;Start!$G$19,Q101+1&lt;Start!$H$19,Q101&lt;Start!$H$19,(ISEVEN(Q101)=TRUE),(ISEVEN(Start!$H$8)=TRUE))=TRUE,Q101+1,(IF(AND(Q101&gt;Start!$G$20,Q101+1&lt;Start!$H$20,Q101&lt;Start!$H$20,(ISEVEN(Q101)=TRUE),(ISEVEN(Start!$H$8)=TRUE))=TRUE,Q101+1,(IF(AND(Q101&gt;Start!$G$22,Q101+3&lt;Start!$H$22,Q101&lt;Start!$H$22,(ISODD(Q101)=TRUE),(ISODD(Start!$H$8)=TRUE))=TRUE,Q101+3,(IF(AND(Q101&gt;Start!$G$23,Q101+3&lt;Start!$H$23,Q101&lt;Start!$H$23,(ISODD(Q101)=TRUE),(ISODD(Start!$H$8)=TRUE))=TRUE,Q101+3,(IF(AND(Q101&gt;Start!$G$24,Q101+3&lt;Start!$H$24,Q101&lt;Start!$H$24,(ISODD(Q101)=TRUE),(ISEVEN(Start!$H$8)=TRUE))=TRUE,Q101+3,(IF(AND(Q101&gt;Start!$G$22,Q101+1&lt;Start!$H$22,Q101&lt;Start!$H$22,(ISEVEN(Q101)=TRUE),(ISODD(Start!$H$8)=TRUE))=TRUE,Q101+1,(IF(AND(Q101&gt;Start!$G$23,Q101+1&lt;Start!$H$23,Q101&lt;Start!$H$23,(ISEVEN(Q101)=TRUE),(ISODD(Start!$H$8)=TRUE))=TRUE,Q101+1,(IF(AND(Start!$H$8=4,(ISEVEN(Q101)=TRUE))=TRUE,Q101-7,(IF(AND(Start!$H$8=4,(ISODD(Q101)=TRUE))=TRUE,Q101-5,(IF(AND(Start!$H$8=7,(ISEVEN(Q101)=TRUE))=TRUE,Q101-13,Q101-11)))))))))))))))))))))))))))))</f>
        <v>32</v>
      </c>
      <c r="S101" s="66">
        <f>IF(R101=" "," ",(IF(AND(R101&gt;Start!$G$18,R101+3&lt;Start!$H$18,R101&lt;Start!$H$18,(ISODD(R101)=TRUE))=TRUE,R101+3,(IF(AND(R101&gt;Start!$G$19,R101+3&lt;Start!$H$19,R101&lt;Start!$H$19,(ISODD(R101)=TRUE),(ISEVEN(Start!$H$8))=TRUE)=TRUE,R101+3,(IF(AND(R101&gt;Start!$G$20,R101+3&lt;Start!$H$20,R101&lt;Start!$H$20,(ISODD(R101)=TRUE),(ISEVEN(Start!$H$8)=TRUE))=TRUE,R101+3,(IF(AND(R101&gt;Start!$G$18,R101+1&lt;Start!$H$18,R101&lt;Start!$H$18,(ISEVEN(R101)=TRUE),(ISEVEN(Start!$H$8)=TRUE))=TRUE,R101+1,(IF(AND(R101&gt;Start!$G$19,R101+1&lt;Start!$H$19,R101&lt;Start!$H$19,(ISEVEN(R101)=TRUE),(ISEVEN(Start!$H$8)=TRUE))=TRUE,R101+1,(IF(AND(R101&gt;Start!$G$20,R101+1&lt;Start!$H$20,R101&lt;Start!$H$20,(ISEVEN(R101)=TRUE),(ISEVEN(Start!$H$8)=TRUE))=TRUE,R101+1,(IF(AND(R101&gt;Start!$G$22,R101+3&lt;Start!$H$22,R101&lt;Start!$H$22,(ISODD(R101)=TRUE),(ISODD(Start!$H$8)=TRUE))=TRUE,R101+3,(IF(AND(R101&gt;Start!$G$23,R101+3&lt;Start!$H$23,R101&lt;Start!$H$23,(ISODD(R101)=TRUE),(ISODD(Start!$H$8)=TRUE))=TRUE,R101+3,(IF(AND(R101&gt;Start!$G$24,R101+3&lt;Start!$H$24,R101&lt;Start!$H$24,(ISODD(R101)=TRUE),(ISEVEN(Start!$H$8)=TRUE))=TRUE,R101+3,(IF(AND(R101&gt;Start!$G$22,R101+1&lt;Start!$H$22,R101&lt;Start!$H$22,(ISEVEN(R101)=TRUE),(ISODD(Start!$H$8)=TRUE))=TRUE,R101+1,(IF(AND(R101&gt;Start!$G$23,R101+1&lt;Start!$H$23,R101&lt;Start!$H$23,(ISEVEN(R101)=TRUE),(ISODD(Start!$H$8)=TRUE))=TRUE,R101+1,(IF(AND(Start!$H$8=4,(ISEVEN(R101)=TRUE))=TRUE,R101-7,(IF(AND(Start!$H$8=4,(ISODD(R101)=TRUE))=TRUE,R101-5,(IF(AND(Start!$H$8=7,(ISEVEN(R101)=TRUE))=TRUE,R101-13,R101-11)))))))))))))))))))))))))))))</f>
        <v>33</v>
      </c>
      <c r="T101" s="64"/>
    </row>
    <row r="102" spans="1:20" ht="35.1" customHeight="1" thickBot="1">
      <c r="A102" s="42"/>
      <c r="B102" s="54"/>
      <c r="C102" s="227" t="s">
        <v>40</v>
      </c>
      <c r="D102" s="227"/>
      <c r="E102" s="227"/>
      <c r="F102" s="227"/>
      <c r="G102" s="227"/>
      <c r="H102" s="227"/>
      <c r="I102" s="59"/>
      <c r="J102" s="60"/>
      <c r="K102" s="42"/>
      <c r="L102" s="45"/>
      <c r="M102" s="227" t="s">
        <v>40</v>
      </c>
      <c r="N102" s="227"/>
      <c r="O102" s="227"/>
      <c r="P102" s="227"/>
      <c r="Q102" s="227"/>
      <c r="R102" s="227"/>
      <c r="S102" s="55"/>
      <c r="T102" s="41"/>
    </row>
    <row r="103" spans="1:20" ht="35.1" customHeight="1">
      <c r="A103" s="228" t="s">
        <v>37</v>
      </c>
      <c r="B103" s="229"/>
      <c r="C103" s="229"/>
      <c r="D103" s="229"/>
      <c r="E103" s="229"/>
      <c r="F103" s="229"/>
      <c r="G103" s="229"/>
      <c r="H103" s="229"/>
      <c r="I103" s="229"/>
      <c r="J103" s="230"/>
      <c r="K103" s="219" t="s">
        <v>37</v>
      </c>
      <c r="L103" s="220"/>
      <c r="M103" s="220"/>
      <c r="N103" s="220"/>
      <c r="O103" s="220"/>
      <c r="P103" s="220"/>
      <c r="Q103" s="220"/>
      <c r="R103" s="220"/>
      <c r="S103" s="220"/>
      <c r="T103" s="221"/>
    </row>
    <row r="104" spans="1:20" ht="35.1" customHeight="1" thickBot="1">
      <c r="A104" s="222" t="s">
        <v>38</v>
      </c>
      <c r="B104" s="223"/>
      <c r="C104" s="47" t="s">
        <v>21</v>
      </c>
      <c r="D104" s="47" t="s">
        <v>36</v>
      </c>
      <c r="E104" s="47" t="s">
        <v>9</v>
      </c>
      <c r="F104" s="47" t="s">
        <v>13</v>
      </c>
      <c r="G104" s="47" t="s">
        <v>11</v>
      </c>
      <c r="H104" s="47" t="s">
        <v>12</v>
      </c>
      <c r="I104" s="47" t="s">
        <v>14</v>
      </c>
      <c r="J104" s="50" t="s">
        <v>15</v>
      </c>
      <c r="K104" s="222" t="s">
        <v>38</v>
      </c>
      <c r="L104" s="223"/>
      <c r="M104" s="47" t="s">
        <v>21</v>
      </c>
      <c r="N104" s="47" t="s">
        <v>36</v>
      </c>
      <c r="O104" s="47" t="s">
        <v>9</v>
      </c>
      <c r="P104" s="47" t="s">
        <v>13</v>
      </c>
      <c r="Q104" s="47" t="s">
        <v>11</v>
      </c>
      <c r="R104" s="47" t="s">
        <v>12</v>
      </c>
      <c r="S104" s="47" t="s">
        <v>14</v>
      </c>
      <c r="T104" s="50" t="s">
        <v>15</v>
      </c>
    </row>
    <row r="105" spans="1:20" ht="35.1" customHeight="1" thickBot="1">
      <c r="A105" s="48" t="s">
        <v>16</v>
      </c>
      <c r="B105" s="52" t="s">
        <v>22</v>
      </c>
      <c r="C105" s="37" t="str">
        <f>Input!D63</f>
        <v>Izac Davidson</v>
      </c>
      <c r="D105" s="37">
        <f>Input!E63</f>
        <v>0</v>
      </c>
      <c r="E105" s="37" t="str">
        <f>Input!C63</f>
        <v>St. Clair Shores Lakeview</v>
      </c>
      <c r="F105" s="37"/>
      <c r="G105" s="37"/>
      <c r="H105" s="37"/>
      <c r="I105" s="38"/>
      <c r="J105" s="39"/>
      <c r="K105" s="48" t="s">
        <v>16</v>
      </c>
      <c r="L105" s="52" t="s">
        <v>22</v>
      </c>
      <c r="M105" s="37" t="str">
        <f>Input!N63</f>
        <v>Hannah Guider</v>
      </c>
      <c r="N105" s="37">
        <f>Input!O63</f>
        <v>0</v>
      </c>
      <c r="O105" s="37" t="str">
        <f>Input!M63</f>
        <v>Warren Cousino</v>
      </c>
      <c r="P105" s="37"/>
      <c r="Q105" s="37"/>
      <c r="R105" s="37"/>
      <c r="S105" s="38"/>
      <c r="T105" s="39"/>
    </row>
    <row r="106" spans="1:20" ht="35.1" customHeight="1" thickBot="1">
      <c r="A106" s="49" t="s">
        <v>17</v>
      </c>
      <c r="B106" s="53" t="s">
        <v>23</v>
      </c>
      <c r="C106" s="37" t="str">
        <f>Input!D64</f>
        <v>Chris Ireland</v>
      </c>
      <c r="D106" s="37">
        <f>Input!E64</f>
        <v>0</v>
      </c>
      <c r="E106" s="37" t="str">
        <f>Input!C64</f>
        <v>Utica Eisenhower</v>
      </c>
      <c r="F106" s="8"/>
      <c r="G106" s="8"/>
      <c r="H106" s="8"/>
      <c r="I106" s="9"/>
      <c r="J106" s="24"/>
      <c r="K106" s="49" t="s">
        <v>17</v>
      </c>
      <c r="L106" s="53" t="s">
        <v>23</v>
      </c>
      <c r="M106" s="37" t="str">
        <f>Input!N64</f>
        <v>Kamrin Keillor</v>
      </c>
      <c r="N106" s="37">
        <f>Input!O64</f>
        <v>0</v>
      </c>
      <c r="O106" s="37" t="str">
        <f>Input!M64</f>
        <v>Clinton Township Chippewa Valley</v>
      </c>
      <c r="P106" s="8"/>
      <c r="Q106" s="8"/>
      <c r="R106" s="8"/>
      <c r="S106" s="9"/>
      <c r="T106" s="24"/>
    </row>
    <row r="107" spans="1:20" ht="35.1" customHeight="1" thickBot="1">
      <c r="A107" s="49"/>
      <c r="B107" s="53" t="s">
        <v>24</v>
      </c>
      <c r="C107" s="37" t="str">
        <f>Input!D65</f>
        <v>Andrew Moronczyk</v>
      </c>
      <c r="D107" s="37">
        <f>Input!E65</f>
        <v>0</v>
      </c>
      <c r="E107" s="37" t="str">
        <f>Input!C65</f>
        <v>Warren Mott</v>
      </c>
      <c r="F107" s="8"/>
      <c r="G107" s="8"/>
      <c r="H107" s="8"/>
      <c r="I107" s="9"/>
      <c r="J107" s="24"/>
      <c r="K107" s="49"/>
      <c r="L107" s="53" t="s">
        <v>24</v>
      </c>
      <c r="M107" s="37" t="str">
        <f>Input!N65</f>
        <v>Allison Scheetz</v>
      </c>
      <c r="N107" s="37">
        <f>Input!O65</f>
        <v>0</v>
      </c>
      <c r="O107" s="37" t="str">
        <f>Input!M65</f>
        <v>St. Clair Shores Lake Shore</v>
      </c>
      <c r="P107" s="8"/>
      <c r="Q107" s="8"/>
      <c r="R107" s="8"/>
      <c r="S107" s="9"/>
      <c r="T107" s="24"/>
    </row>
    <row r="108" spans="1:20" ht="35.1" customHeight="1" thickBot="1">
      <c r="A108" s="49">
        <f>IF(A99=" "," ",(IF(A99+1&gt;Start!$D$14," ",A99+1)))</f>
        <v>13</v>
      </c>
      <c r="B108" s="53" t="s">
        <v>25</v>
      </c>
      <c r="C108" s="37" t="str">
        <f>Input!D66</f>
        <v>Nolan Kavanagh</v>
      </c>
      <c r="D108" s="37">
        <f>Input!E66</f>
        <v>0</v>
      </c>
      <c r="E108" s="37" t="str">
        <f>Input!C66</f>
        <v>Warren De La Salle</v>
      </c>
      <c r="F108" s="8"/>
      <c r="G108" s="8"/>
      <c r="H108" s="8"/>
      <c r="I108" s="9"/>
      <c r="J108" s="24"/>
      <c r="K108" s="49">
        <f>IF(K99=" "," ",(IF(K99+1&gt;Start!$H$14," ",K99+1)))</f>
        <v>43</v>
      </c>
      <c r="L108" s="53" t="s">
        <v>25</v>
      </c>
      <c r="M108" s="37" t="str">
        <f>Input!N66</f>
        <v>Maya Gindlesperger</v>
      </c>
      <c r="N108" s="37">
        <f>Input!O66</f>
        <v>0</v>
      </c>
      <c r="O108" s="37" t="str">
        <f>Input!M66</f>
        <v>Macomb Dakota</v>
      </c>
      <c r="P108" s="8"/>
      <c r="Q108" s="8"/>
      <c r="R108" s="8"/>
      <c r="S108" s="9"/>
      <c r="T108" s="24"/>
    </row>
    <row r="109" spans="1:20" ht="35.1" customHeight="1" thickBot="1">
      <c r="A109" s="36"/>
      <c r="B109" s="67" t="s">
        <v>26</v>
      </c>
      <c r="C109" s="37" t="str">
        <f>Input!D67</f>
        <v>Jaylen King</v>
      </c>
      <c r="D109" s="37">
        <f>Input!E67</f>
        <v>0</v>
      </c>
      <c r="E109" s="37" t="str">
        <f>Input!C67</f>
        <v>Warren Fitzgerald</v>
      </c>
      <c r="F109" s="57"/>
      <c r="G109" s="57"/>
      <c r="H109" s="57"/>
      <c r="I109" s="61"/>
      <c r="J109" s="62"/>
      <c r="K109" s="35"/>
      <c r="L109" s="67" t="s">
        <v>26</v>
      </c>
      <c r="M109" s="37" t="str">
        <f>Input!N67</f>
        <v>Mackenzie Janssen</v>
      </c>
      <c r="N109" s="37">
        <f>Input!O67</f>
        <v>0</v>
      </c>
      <c r="O109" s="37" t="str">
        <f>Input!M67</f>
        <v>Utica Eisenhower</v>
      </c>
      <c r="P109" s="57"/>
      <c r="Q109" s="57"/>
      <c r="R109" s="57"/>
      <c r="S109" s="61"/>
      <c r="T109" s="62"/>
    </row>
    <row r="110" spans="1:20" ht="35.1" customHeight="1" thickBot="1">
      <c r="A110" s="43"/>
      <c r="B110" s="58"/>
      <c r="C110" s="224" t="s">
        <v>39</v>
      </c>
      <c r="D110" s="225"/>
      <c r="E110" s="226"/>
      <c r="F110" s="56">
        <f>A108</f>
        <v>13</v>
      </c>
      <c r="G110" s="66">
        <f>IF(F110=" "," ",(IF(AND(F110&gt;Start!$C$18,F110+3&lt;Start!$D$18,F110&lt;Start!$D$18,(ISODD(F110)=TRUE))=TRUE,F110+3,(IF(AND(F110&gt;Start!$C$19,F110+3&lt;Start!$D$19,F110&lt;Start!$D$19,(ISODD(F110)=TRUE),(ISEVEN(Start!$D$8))=TRUE)=TRUE,F110+3,(IF(AND(F110&gt;Start!$C$20,F110+3&lt;Start!$D$20,F110&lt;Start!$D$20,(ISODD(F110)=TRUE),(ISEVEN(Start!$D$8)=TRUE))=TRUE,F110+3,(IF(AND(F110&gt;Start!$C$18,F110+1&lt;Start!$D$18,F110&lt;Start!$D$18,(ISEVEN(F110)=TRUE),(ISEVEN(Start!$D$8)=TRUE))=TRUE,F110+1,(IF(AND(F110&gt;Start!$C$19,F110+1&lt;Start!$D$19,F110&lt;Start!$D$19,(ISEVEN(F110)=TRUE),(ISEVEN(Start!$D$8)=TRUE))=TRUE,F110+1,(IF(AND(F110&gt;Start!$C$20,F110+1&lt;Start!$D$20,F110&lt;Start!$D$20,(ISEVEN(F110)=TRUE),(ISEVEN(Start!$D$8)=TRUE))=TRUE,F110+1,(IF(AND(F110&gt;Start!$C$22,F110+3&lt;Start!$D$22,F110&lt;Start!$D$22,(ISODD(F110)=TRUE))=TRUE,F110+3,(IF(AND(F110&gt;Start!$C$23,F110+3&lt;Start!$D$23,F110&lt;Start!$D$23,(ISODD(F110)=TRUE))=TRUE,F110+3,(IF(AND(F110&gt;Start!$C$24,F110+3&lt;Start!$D$24,F110&lt;Start!$D$24,(ISODD(F110)=TRUE))=TRUE,F110+3,(IF(AND(F110&gt;Start!$C$22,F110+1&lt;Start!$D$22,F110&lt;Start!$D$22,(ISEVEN(F110)=TRUE))=TRUE,F110+1,(IF(AND(F110&gt;Start!$C$23,F110+1&lt;Start!$D$23,F110&lt;Start!$D$23,(ISEVEN(F110)=TRUE))=TRUE,F110+1,(IF(AND(F110&gt;Start!$C$24,F110+1&lt;Start!$D$24,F110&lt;Start!$D$24,(ISEVEN(F110)=TRUE))=TRUE,F110+1,(IF(AND(Start!$F$8=4,(ISEVEN(F110)=TRUE))=TRUE,F110-7,(IF(AND(Start!$D$8=4,(ISODD(F110)=TRUE))=TRUE,F110-5,(IF(AND(Start!$D$8=5,(ISEVEN(F110)=TRUE))=TRUE,F110-9,F110-7)))))))))))))))))))))))))))))))</f>
        <v>16</v>
      </c>
      <c r="H110" s="66">
        <f>IF(G110=" "," ",(IF(AND(G110&gt;Start!$C$18,G110+3&lt;Start!$D$18,G110&lt;Start!$D$18,(ISODD(G110)=TRUE))=TRUE,G110+3,(IF(AND(G110&gt;Start!$C$19,G110+3&lt;Start!$D$19,G110&lt;Start!$D$19,(ISODD(G110)=TRUE),(ISEVEN(Start!$D$8))=TRUE)=TRUE,G110+3,(IF(AND(G110&gt;Start!$C$20,G110+3&lt;Start!$D$20,G110&lt;Start!$D$20,(ISODD(G110)=TRUE),(ISEVEN(Start!$D$8)=TRUE))=TRUE,G110+3,(IF(AND(G110&gt;Start!$C$18,G110+1&lt;Start!$D$18,G110&lt;Start!$D$18,(ISEVEN(G110)=TRUE),(ISEVEN(Start!$D$8)=TRUE))=TRUE,G110+1,(IF(AND(G110&gt;Start!$C$19,G110+1&lt;Start!$D$19,G110&lt;Start!$D$19,(ISEVEN(G110)=TRUE),(ISEVEN(Start!$D$8)=TRUE))=TRUE,G110+1,(IF(AND(G110&gt;Start!$C$20,G110+1&lt;Start!$D$20,G110&lt;Start!$D$20,(ISEVEN(G110)=TRUE),(ISEVEN(Start!$D$8)=TRUE))=TRUE,G110+1,(IF(AND(G110&gt;Start!$C$22,G110+3&lt;Start!$D$22,G110&lt;Start!$D$22,(ISODD(G110)=TRUE))=TRUE,G110+3,(IF(AND(G110&gt;Start!$C$23,G110+3&lt;Start!$D$23,G110&lt;Start!$D$23,(ISODD(G110)=TRUE))=TRUE,G110+3,(IF(AND(G110&gt;Start!$C$24,G110+3&lt;Start!$D$24,G110&lt;Start!$D$24,(ISODD(G110)=TRUE))=TRUE,G110+3,(IF(AND(G110&gt;Start!$C$22,G110+1&lt;Start!$D$22,G110&lt;Start!$D$22,(ISEVEN(G110)=TRUE))=TRUE,G110+1,(IF(AND(G110&gt;Start!$C$23,G110+1&lt;Start!$D$23,G110&lt;Start!$D$23,(ISEVEN(G110)=TRUE))=TRUE,G110+1,(IF(AND(G110&gt;Start!$C$24,G110+1&lt;Start!$D$24,G110&lt;Start!$D$24,(ISEVEN(G110)=TRUE))=TRUE,G110+1,(IF(AND(Start!$F$8=4,(ISEVEN(G110)=TRUE))=TRUE,G110-7,(IF(AND(Start!$D$8=4,(ISODD(G110)=TRUE))=TRUE,G110-5,(IF(AND(Start!$D$8=5,(ISEVEN(G110)=TRUE))=TRUE,G110-9,G110-7)))))))))))))))))))))))))))))))</f>
        <v>17</v>
      </c>
      <c r="I110" s="66">
        <f>IF(H110=" "," ",(IF(AND(H110&gt;Start!$C$18,H110+3&lt;Start!$D$18,H110&lt;Start!$D$18,(ISODD(H110)=TRUE))=TRUE,H110+3,(IF(AND(H110&gt;Start!$C$19,H110+3&lt;Start!$D$19,H110&lt;Start!$D$19,(ISODD(H110)=TRUE),(ISEVEN(Start!$D$8))=TRUE)=TRUE,H110+3,(IF(AND(H110&gt;Start!$C$20,H110+3&lt;Start!$D$20,H110&lt;Start!$D$20,(ISODD(H110)=TRUE),(ISEVEN(Start!$D$8)=TRUE))=TRUE,H110+3,(IF(AND(H110&gt;Start!$C$18,H110+1&lt;Start!$D$18,H110&lt;Start!$D$18,(ISEVEN(H110)=TRUE),(ISEVEN(Start!$D$8)=TRUE))=TRUE,H110+1,(IF(AND(H110&gt;Start!$C$19,H110+1&lt;Start!$D$19,H110&lt;Start!$D$19,(ISEVEN(H110)=TRUE),(ISEVEN(Start!$D$8)=TRUE))=TRUE,H110+1,(IF(AND(H110&gt;Start!$C$20,H110+1&lt;Start!$D$20,H110&lt;Start!$D$20,(ISEVEN(H110)=TRUE),(ISEVEN(Start!$D$8)=TRUE))=TRUE,H110+1,(IF(AND(H110&gt;Start!$C$22,H110+3&lt;Start!$D$22,H110&lt;Start!$D$22,(ISODD(H110)=TRUE))=TRUE,H110+3,(IF(AND(H110&gt;Start!$C$23,H110+3&lt;Start!$D$23,H110&lt;Start!$D$23,(ISODD(H110)=TRUE))=TRUE,H110+3,(IF(AND(H110&gt;Start!$C$24,H110+3&lt;Start!$D$24,H110&lt;Start!$D$24,(ISODD(H110)=TRUE))=TRUE,H110+3,(IF(AND(H110&gt;Start!$C$22,H110+1&lt;Start!$D$22,H110&lt;Start!$D$22,(ISEVEN(H110)=TRUE))=TRUE,H110+1,(IF(AND(H110&gt;Start!$C$23,H110+1&lt;Start!$D$23,H110&lt;Start!$D$23,(ISEVEN(H110)=TRUE))=TRUE,H110+1,(IF(AND(H110&gt;Start!$C$24,H110+1&lt;Start!$D$24,H110&lt;Start!$D$24,(ISEVEN(H110)=TRUE))=TRUE,H110+1,(IF(AND(Start!$F$8=4,(ISEVEN(H110)=TRUE))=TRUE,H110-7,(IF(AND(Start!$D$8=4,(ISODD(H110)=TRUE))=TRUE,H110-5,(IF(AND(Start!$D$8=5,(ISEVEN(H110)=TRUE))=TRUE,H110-9,H110-7)))))))))))))))))))))))))))))))</f>
        <v>20</v>
      </c>
      <c r="J110" s="64"/>
      <c r="K110" s="68"/>
      <c r="L110" s="69"/>
      <c r="M110" s="224" t="s">
        <v>39</v>
      </c>
      <c r="N110" s="225"/>
      <c r="O110" s="226"/>
      <c r="P110" s="63">
        <f>K108</f>
        <v>43</v>
      </c>
      <c r="Q110" s="66">
        <f>IF(P110=" "," ",(IF(AND(P110&gt;Start!$G$18,P110+3&lt;Start!$H$18,P110&lt;Start!$H$18,(ISODD(P110)=TRUE))=TRUE,P110+3,(IF(AND(P110&gt;Start!$G$19,P110+3&lt;Start!$H$19,P110&lt;Start!$H$19,(ISODD(P110)=TRUE),(ISEVEN(Start!$H$8))=TRUE)=TRUE,P110+3,(IF(AND(P110&gt;Start!$G$20,P110+3&lt;Start!$H$20,P110&lt;Start!$H$20,(ISODD(P110)=TRUE),(ISEVEN(Start!$H$8)=TRUE))=TRUE,P110+3,(IF(AND(P110&gt;Start!$G$18,P110+1&lt;Start!$H$18,P110&lt;Start!$H$18,(ISEVEN(P110)=TRUE),(ISEVEN(Start!$H$8)=TRUE))=TRUE,P110+1,(IF(AND(P110&gt;Start!$G$19,P110+1&lt;Start!$H$19,P110&lt;Start!$H$19,(ISEVEN(P110)=TRUE),(ISEVEN(Start!$H$8)=TRUE))=TRUE,P110+1,(IF(AND(P110&gt;Start!$G$20,P110+1&lt;Start!$H$20,P110&lt;Start!$H$20,(ISEVEN(P110)=TRUE),(ISEVEN(Start!$H$8)=TRUE))=TRUE,P110+1,(IF(AND(P110&gt;Start!$G$22,P110+3&lt;Start!$H$22,P110&lt;Start!$H$22,(ISODD(P110)=TRUE),(ISODD(Start!$H$8)=TRUE))=TRUE,P110+3,(IF(AND(P110&gt;Start!$G$23,P110+3&lt;Start!$H$23,P110&lt;Start!$H$23,(ISODD(P110)=TRUE),(ISODD(Start!$H$8)=TRUE))=TRUE,P110+3,(IF(AND(P110&gt;Start!$G$24,P110+3&lt;Start!$H$24,P110&lt;Start!$H$24,(ISODD(P110)=TRUE),(ISEVEN(Start!$H$8)=TRUE))=TRUE,P110+3,(IF(AND(P110&gt;Start!$G$22,P110+1&lt;Start!$H$22,P110&lt;Start!$H$22,(ISEVEN(P110)=TRUE),(ISODD(Start!$H$8)=TRUE))=TRUE,P110+1,(IF(AND(P110&gt;Start!$G$23,P110+1&lt;Start!$H$23,P110&lt;Start!$H$23,(ISEVEN(P110)=TRUE),(ISODD(Start!$H$8)=TRUE))=TRUE,P110+1,(IF(AND(Start!$H$8=4,(ISEVEN(P110)=TRUE))=TRUE,P110-7,(IF(AND(Start!$H$8=4,(ISODD(P110)=TRUE))=TRUE,P110-5,(IF(AND(Start!$H$8=7,(ISEVEN(P110)=TRUE))=TRUE,P110-13,P110-11)))))))))))))))))))))))))))))</f>
        <v>32</v>
      </c>
      <c r="R110" s="66">
        <f>IF(Q110=" "," ",(IF(AND(Q110&gt;Start!$G$18,Q110+3&lt;Start!$H$18,Q110&lt;Start!$H$18,(ISODD(Q110)=TRUE))=TRUE,Q110+3,(IF(AND(Q110&gt;Start!$G$19,Q110+3&lt;Start!$H$19,Q110&lt;Start!$H$19,(ISODD(Q110)=TRUE),(ISEVEN(Start!$H$8))=TRUE)=TRUE,Q110+3,(IF(AND(Q110&gt;Start!$G$20,Q110+3&lt;Start!$H$20,Q110&lt;Start!$H$20,(ISODD(Q110)=TRUE),(ISEVEN(Start!$H$8)=TRUE))=TRUE,Q110+3,(IF(AND(Q110&gt;Start!$G$18,Q110+1&lt;Start!$H$18,Q110&lt;Start!$H$18,(ISEVEN(Q110)=TRUE),(ISEVEN(Start!$H$8)=TRUE))=TRUE,Q110+1,(IF(AND(Q110&gt;Start!$G$19,Q110+1&lt;Start!$H$19,Q110&lt;Start!$H$19,(ISEVEN(Q110)=TRUE),(ISEVEN(Start!$H$8)=TRUE))=TRUE,Q110+1,(IF(AND(Q110&gt;Start!$G$20,Q110+1&lt;Start!$H$20,Q110&lt;Start!$H$20,(ISEVEN(Q110)=TRUE),(ISEVEN(Start!$H$8)=TRUE))=TRUE,Q110+1,(IF(AND(Q110&gt;Start!$G$22,Q110+3&lt;Start!$H$22,Q110&lt;Start!$H$22,(ISODD(Q110)=TRUE),(ISODD(Start!$H$8)=TRUE))=TRUE,Q110+3,(IF(AND(Q110&gt;Start!$G$23,Q110+3&lt;Start!$H$23,Q110&lt;Start!$H$23,(ISODD(Q110)=TRUE),(ISODD(Start!$H$8)=TRUE))=TRUE,Q110+3,(IF(AND(Q110&gt;Start!$G$24,Q110+3&lt;Start!$H$24,Q110&lt;Start!$H$24,(ISODD(Q110)=TRUE),(ISEVEN(Start!$H$8)=TRUE))=TRUE,Q110+3,(IF(AND(Q110&gt;Start!$G$22,Q110+1&lt;Start!$H$22,Q110&lt;Start!$H$22,(ISEVEN(Q110)=TRUE),(ISODD(Start!$H$8)=TRUE))=TRUE,Q110+1,(IF(AND(Q110&gt;Start!$G$23,Q110+1&lt;Start!$H$23,Q110&lt;Start!$H$23,(ISEVEN(Q110)=TRUE),(ISODD(Start!$H$8)=TRUE))=TRUE,Q110+1,(IF(AND(Start!$H$8=4,(ISEVEN(Q110)=TRUE))=TRUE,Q110-7,(IF(AND(Start!$H$8=4,(ISODD(Q110)=TRUE))=TRUE,Q110-5,(IF(AND(Start!$H$8=7,(ISEVEN(Q110)=TRUE))=TRUE,Q110-13,Q110-11)))))))))))))))))))))))))))))</f>
        <v>33</v>
      </c>
      <c r="S110" s="66">
        <f>IF(R110=" "," ",(IF(AND(R110&gt;Start!$G$18,R110+3&lt;Start!$H$18,R110&lt;Start!$H$18,(ISODD(R110)=TRUE))=TRUE,R110+3,(IF(AND(R110&gt;Start!$G$19,R110+3&lt;Start!$H$19,R110&lt;Start!$H$19,(ISODD(R110)=TRUE),(ISEVEN(Start!$H$8))=TRUE)=TRUE,R110+3,(IF(AND(R110&gt;Start!$G$20,R110+3&lt;Start!$H$20,R110&lt;Start!$H$20,(ISODD(R110)=TRUE),(ISEVEN(Start!$H$8)=TRUE))=TRUE,R110+3,(IF(AND(R110&gt;Start!$G$18,R110+1&lt;Start!$H$18,R110&lt;Start!$H$18,(ISEVEN(R110)=TRUE),(ISEVEN(Start!$H$8)=TRUE))=TRUE,R110+1,(IF(AND(R110&gt;Start!$G$19,R110+1&lt;Start!$H$19,R110&lt;Start!$H$19,(ISEVEN(R110)=TRUE),(ISEVEN(Start!$H$8)=TRUE))=TRUE,R110+1,(IF(AND(R110&gt;Start!$G$20,R110+1&lt;Start!$H$20,R110&lt;Start!$H$20,(ISEVEN(R110)=TRUE),(ISEVEN(Start!$H$8)=TRUE))=TRUE,R110+1,(IF(AND(R110&gt;Start!$G$22,R110+3&lt;Start!$H$22,R110&lt;Start!$H$22,(ISODD(R110)=TRUE),(ISODD(Start!$H$8)=TRUE))=TRUE,R110+3,(IF(AND(R110&gt;Start!$G$23,R110+3&lt;Start!$H$23,R110&lt;Start!$H$23,(ISODD(R110)=TRUE),(ISODD(Start!$H$8)=TRUE))=TRUE,R110+3,(IF(AND(R110&gt;Start!$G$24,R110+3&lt;Start!$H$24,R110&lt;Start!$H$24,(ISODD(R110)=TRUE),(ISEVEN(Start!$H$8)=TRUE))=TRUE,R110+3,(IF(AND(R110&gt;Start!$G$22,R110+1&lt;Start!$H$22,R110&lt;Start!$H$22,(ISEVEN(R110)=TRUE),(ISODD(Start!$H$8)=TRUE))=TRUE,R110+1,(IF(AND(R110&gt;Start!$G$23,R110+1&lt;Start!$H$23,R110&lt;Start!$H$23,(ISEVEN(R110)=TRUE),(ISODD(Start!$H$8)=TRUE))=TRUE,R110+1,(IF(AND(Start!$H$8=4,(ISEVEN(R110)=TRUE))=TRUE,R110-7,(IF(AND(Start!$H$8=4,(ISODD(R110)=TRUE))=TRUE,R110-5,(IF(AND(Start!$H$8=7,(ISEVEN(R110)=TRUE))=TRUE,R110-13,R110-11)))))))))))))))))))))))))))))</f>
        <v>36</v>
      </c>
      <c r="T110" s="64"/>
    </row>
    <row r="111" spans="1:20" ht="35.1" customHeight="1">
      <c r="A111" s="228" t="s">
        <v>37</v>
      </c>
      <c r="B111" s="229"/>
      <c r="C111" s="229"/>
      <c r="D111" s="229"/>
      <c r="E111" s="229"/>
      <c r="F111" s="229"/>
      <c r="G111" s="229"/>
      <c r="H111" s="229"/>
      <c r="I111" s="229"/>
      <c r="J111" s="230"/>
      <c r="K111" s="219" t="s">
        <v>37</v>
      </c>
      <c r="L111" s="220"/>
      <c r="M111" s="220"/>
      <c r="N111" s="220"/>
      <c r="O111" s="220"/>
      <c r="P111" s="220"/>
      <c r="Q111" s="220"/>
      <c r="R111" s="220"/>
      <c r="S111" s="220"/>
      <c r="T111" s="221"/>
    </row>
    <row r="112" spans="1:20" ht="35.1" customHeight="1" thickBot="1">
      <c r="A112" s="222" t="s">
        <v>38</v>
      </c>
      <c r="B112" s="223"/>
      <c r="C112" s="47" t="s">
        <v>21</v>
      </c>
      <c r="D112" s="47" t="s">
        <v>36</v>
      </c>
      <c r="E112" s="47" t="s">
        <v>9</v>
      </c>
      <c r="F112" s="47" t="s">
        <v>13</v>
      </c>
      <c r="G112" s="47" t="s">
        <v>11</v>
      </c>
      <c r="H112" s="47" t="s">
        <v>12</v>
      </c>
      <c r="I112" s="47" t="s">
        <v>14</v>
      </c>
      <c r="J112" s="50" t="s">
        <v>15</v>
      </c>
      <c r="K112" s="222" t="s">
        <v>38</v>
      </c>
      <c r="L112" s="223"/>
      <c r="M112" s="47" t="s">
        <v>21</v>
      </c>
      <c r="N112" s="47" t="s">
        <v>36</v>
      </c>
      <c r="O112" s="47" t="s">
        <v>9</v>
      </c>
      <c r="P112" s="47" t="s">
        <v>13</v>
      </c>
      <c r="Q112" s="47" t="s">
        <v>11</v>
      </c>
      <c r="R112" s="47" t="s">
        <v>12</v>
      </c>
      <c r="S112" s="47" t="s">
        <v>14</v>
      </c>
      <c r="T112" s="50" t="s">
        <v>15</v>
      </c>
    </row>
    <row r="113" spans="1:20" ht="35.1" customHeight="1" thickBot="1">
      <c r="A113" s="48" t="s">
        <v>16</v>
      </c>
      <c r="B113" s="52" t="s">
        <v>31</v>
      </c>
      <c r="C113" s="37" t="str">
        <f>Input!D68</f>
        <v>Jacob Richard</v>
      </c>
      <c r="D113" s="37">
        <f>Input!E68</f>
        <v>0</v>
      </c>
      <c r="E113" s="37" t="str">
        <f>Input!C68</f>
        <v>St.Clair Shores Lakeview</v>
      </c>
      <c r="F113" s="37"/>
      <c r="G113" s="37"/>
      <c r="H113" s="37"/>
      <c r="I113" s="38"/>
      <c r="J113" s="39"/>
      <c r="K113" s="48" t="s">
        <v>16</v>
      </c>
      <c r="L113" s="52" t="s">
        <v>31</v>
      </c>
      <c r="M113" s="37" t="str">
        <f>Input!N68</f>
        <v>Madison Paoletti</v>
      </c>
      <c r="N113" s="37">
        <f>Input!O68</f>
        <v>0</v>
      </c>
      <c r="O113" s="37" t="str">
        <f>Input!M68</f>
        <v>Warren Cousino</v>
      </c>
      <c r="P113" s="37"/>
      <c r="Q113" s="37"/>
      <c r="R113" s="37"/>
      <c r="S113" s="38"/>
      <c r="T113" s="39"/>
    </row>
    <row r="114" spans="1:20" ht="35.1" customHeight="1" thickBot="1">
      <c r="A114" s="49" t="s">
        <v>17</v>
      </c>
      <c r="B114" s="53" t="s">
        <v>32</v>
      </c>
      <c r="C114" s="37" t="str">
        <f>Input!D69</f>
        <v>Kyle Driscoll</v>
      </c>
      <c r="D114" s="37">
        <f>Input!E69</f>
        <v>0</v>
      </c>
      <c r="E114" s="37" t="str">
        <f>Input!C69</f>
        <v>Utica Eisenhower</v>
      </c>
      <c r="F114" s="8"/>
      <c r="G114" s="8"/>
      <c r="H114" s="8"/>
      <c r="I114" s="9"/>
      <c r="J114" s="24"/>
      <c r="K114" s="49" t="s">
        <v>17</v>
      </c>
      <c r="L114" s="53" t="s">
        <v>32</v>
      </c>
      <c r="M114" s="37" t="str">
        <f>Input!N69</f>
        <v>Amanda McLaughlin</v>
      </c>
      <c r="N114" s="37">
        <f>Input!O69</f>
        <v>0</v>
      </c>
      <c r="O114" s="37" t="str">
        <f>Input!M69</f>
        <v>Clinton Township Chippewa Valley</v>
      </c>
      <c r="P114" s="8"/>
      <c r="Q114" s="8"/>
      <c r="R114" s="8"/>
      <c r="S114" s="9"/>
      <c r="T114" s="24"/>
    </row>
    <row r="115" spans="1:20" ht="35.1" customHeight="1" thickBot="1">
      <c r="A115" s="49"/>
      <c r="B115" s="53" t="s">
        <v>33</v>
      </c>
      <c r="C115" s="37" t="str">
        <f>Input!D70</f>
        <v>Christian Johnson</v>
      </c>
      <c r="D115" s="37">
        <f>Input!E70</f>
        <v>0</v>
      </c>
      <c r="E115" s="37" t="str">
        <f>Input!C70</f>
        <v>Warren Mott</v>
      </c>
      <c r="F115" s="8"/>
      <c r="G115" s="8"/>
      <c r="H115" s="8"/>
      <c r="I115" s="9"/>
      <c r="J115" s="24"/>
      <c r="K115" s="49"/>
      <c r="L115" s="53" t="s">
        <v>33</v>
      </c>
      <c r="M115" s="37" t="str">
        <f>Input!N70</f>
        <v>Kelly Rayner</v>
      </c>
      <c r="N115" s="37">
        <f>Input!O70</f>
        <v>0</v>
      </c>
      <c r="O115" s="37" t="str">
        <f>Input!M70</f>
        <v>St. Clair Shores Lake Shore</v>
      </c>
      <c r="P115" s="8"/>
      <c r="Q115" s="8"/>
      <c r="R115" s="8"/>
      <c r="S115" s="9"/>
      <c r="T115" s="24"/>
    </row>
    <row r="116" spans="1:20" ht="35.1" customHeight="1" thickBot="1">
      <c r="A116" s="49">
        <f>IF(A108=" "," ",(IF(A108+1&gt;Start!$D$14," ",A108+1)))</f>
        <v>14</v>
      </c>
      <c r="B116" s="53" t="s">
        <v>34</v>
      </c>
      <c r="C116" s="37" t="str">
        <f>Input!D71</f>
        <v>Nick Forsythe</v>
      </c>
      <c r="D116" s="37">
        <f>Input!E71</f>
        <v>0</v>
      </c>
      <c r="E116" s="37" t="str">
        <f>Input!C71</f>
        <v>Warren De La Salle</v>
      </c>
      <c r="F116" s="8"/>
      <c r="G116" s="8"/>
      <c r="H116" s="8"/>
      <c r="I116" s="9"/>
      <c r="J116" s="24"/>
      <c r="K116" s="49">
        <f>IF(K108=" "," ",(IF(K108+1&gt;Start!$H$14," ",K108+1)))</f>
        <v>44</v>
      </c>
      <c r="L116" s="53" t="s">
        <v>34</v>
      </c>
      <c r="M116" s="37" t="str">
        <f>Input!N71</f>
        <v>Jenna Nottle</v>
      </c>
      <c r="N116" s="37">
        <f>Input!O71</f>
        <v>0</v>
      </c>
      <c r="O116" s="37" t="str">
        <f>Input!M71</f>
        <v>Macomb Dakota</v>
      </c>
      <c r="P116" s="8"/>
      <c r="Q116" s="8"/>
      <c r="R116" s="8"/>
      <c r="S116" s="9"/>
      <c r="T116" s="24"/>
    </row>
    <row r="117" spans="1:20" ht="35.1" customHeight="1" thickBot="1">
      <c r="A117" s="36"/>
      <c r="B117" s="53" t="s">
        <v>35</v>
      </c>
      <c r="C117" s="37" t="str">
        <f>Input!D72</f>
        <v>Tyler Aqueros</v>
      </c>
      <c r="D117" s="37">
        <f>Input!E72</f>
        <v>0</v>
      </c>
      <c r="E117" s="37" t="str">
        <f>Input!C72</f>
        <v>Warren Fitzgerald</v>
      </c>
      <c r="F117" s="57"/>
      <c r="G117" s="57"/>
      <c r="H117" s="57"/>
      <c r="I117" s="61"/>
      <c r="J117" s="24"/>
      <c r="K117" s="35"/>
      <c r="L117" s="67" t="s">
        <v>35</v>
      </c>
      <c r="M117" s="37">
        <f>Input!N72</f>
        <v>0</v>
      </c>
      <c r="N117" s="37">
        <f>Input!O72</f>
        <v>0</v>
      </c>
      <c r="O117" s="37">
        <f>Input!M72</f>
        <v>0</v>
      </c>
      <c r="P117" s="57"/>
      <c r="Q117" s="57"/>
      <c r="R117" s="57"/>
      <c r="S117" s="61"/>
      <c r="T117" s="62"/>
    </row>
    <row r="118" spans="1:20" ht="35.1" customHeight="1" thickBot="1">
      <c r="A118" s="43"/>
      <c r="B118" s="58"/>
      <c r="C118" s="224" t="s">
        <v>39</v>
      </c>
      <c r="D118" s="225"/>
      <c r="E118" s="226"/>
      <c r="F118" s="56">
        <f>A116</f>
        <v>14</v>
      </c>
      <c r="G118" s="66">
        <f>IF(F118=" "," ",(IF(AND(F118&gt;Start!$C$18,F118+3&lt;Start!$D$18,F118&lt;Start!$D$18,(ISODD(F118)=TRUE))=TRUE,F118+3,(IF(AND(F118&gt;Start!$C$19,F118+3&lt;Start!$D$19,F118&lt;Start!$D$19,(ISODD(F118)=TRUE),(ISEVEN(Start!$D$8))=TRUE)=TRUE,F118+3,(IF(AND(F118&gt;Start!$C$20,F118+3&lt;Start!$D$20,F118&lt;Start!$D$20,(ISODD(F118)=TRUE),(ISEVEN(Start!$D$8)=TRUE))=TRUE,F118+3,(IF(AND(F118&gt;Start!$C$18,F118+1&lt;Start!$D$18,F118&lt;Start!$D$18,(ISEVEN(F118)=TRUE),(ISEVEN(Start!$D$8)=TRUE))=TRUE,F118+1,(IF(AND(F118&gt;Start!$C$19,F118+1&lt;Start!$D$19,F118&lt;Start!$D$19,(ISEVEN(F118)=TRUE),(ISEVEN(Start!$D$8)=TRUE))=TRUE,F118+1,(IF(AND(F118&gt;Start!$C$20,F118+1&lt;Start!$D$20,F118&lt;Start!$D$20,(ISEVEN(F118)=TRUE),(ISEVEN(Start!$D$8)=TRUE))=TRUE,F118+1,(IF(AND(F118&gt;Start!$C$22,F118+3&lt;Start!$D$22,F118&lt;Start!$D$22,(ISODD(F118)=TRUE))=TRUE,F118+3,(IF(AND(F118&gt;Start!$C$23,F118+3&lt;Start!$D$23,F118&lt;Start!$D$23,(ISODD(F118)=TRUE))=TRUE,F118+3,(IF(AND(F118&gt;Start!$C$24,F118+3&lt;Start!$D$24,F118&lt;Start!$D$24,(ISODD(F118)=TRUE))=TRUE,F118+3,(IF(AND(F118&gt;Start!$C$22,F118+1&lt;Start!$D$22,F118&lt;Start!$D$22,(ISEVEN(F118)=TRUE))=TRUE,F118+1,(IF(AND(F118&gt;Start!$C$23,F118+1&lt;Start!$D$23,F118&lt;Start!$D$23,(ISEVEN(F118)=TRUE))=TRUE,F118+1,(IF(AND(F118&gt;Start!$C$24,F118+1&lt;Start!$D$24,F118&lt;Start!$D$24,(ISEVEN(F118)=TRUE))=TRUE,F118+1,(IF(AND(Start!$F$8=4,(ISEVEN(F118)=TRUE))=TRUE,F118-7,(IF(AND(Start!$D$8=4,(ISODD(F118)=TRUE))=TRUE,F118-5,(IF(AND(Start!$D$8=5,(ISEVEN(F118)=TRUE))=TRUE,F118-9,F118-7)))))))))))))))))))))))))))))))</f>
        <v>15</v>
      </c>
      <c r="H118" s="66">
        <f>IF(G118=" "," ",(IF(AND(G118&gt;Start!$C$18,G118+3&lt;Start!$D$18,G118&lt;Start!$D$18,(ISODD(G118)=TRUE))=TRUE,G118+3,(IF(AND(G118&gt;Start!$C$19,G118+3&lt;Start!$D$19,G118&lt;Start!$D$19,(ISODD(G118)=TRUE),(ISEVEN(Start!$D$8))=TRUE)=TRUE,G118+3,(IF(AND(G118&gt;Start!$C$20,G118+3&lt;Start!$D$20,G118&lt;Start!$D$20,(ISODD(G118)=TRUE),(ISEVEN(Start!$D$8)=TRUE))=TRUE,G118+3,(IF(AND(G118&gt;Start!$C$18,G118+1&lt;Start!$D$18,G118&lt;Start!$D$18,(ISEVEN(G118)=TRUE),(ISEVEN(Start!$D$8)=TRUE))=TRUE,G118+1,(IF(AND(G118&gt;Start!$C$19,G118+1&lt;Start!$D$19,G118&lt;Start!$D$19,(ISEVEN(G118)=TRUE),(ISEVEN(Start!$D$8)=TRUE))=TRUE,G118+1,(IF(AND(G118&gt;Start!$C$20,G118+1&lt;Start!$D$20,G118&lt;Start!$D$20,(ISEVEN(G118)=TRUE),(ISEVEN(Start!$D$8)=TRUE))=TRUE,G118+1,(IF(AND(G118&gt;Start!$C$22,G118+3&lt;Start!$D$22,G118&lt;Start!$D$22,(ISODD(G118)=TRUE))=TRUE,G118+3,(IF(AND(G118&gt;Start!$C$23,G118+3&lt;Start!$D$23,G118&lt;Start!$D$23,(ISODD(G118)=TRUE))=TRUE,G118+3,(IF(AND(G118&gt;Start!$C$24,G118+3&lt;Start!$D$24,G118&lt;Start!$D$24,(ISODD(G118)=TRUE))=TRUE,G118+3,(IF(AND(G118&gt;Start!$C$22,G118+1&lt;Start!$D$22,G118&lt;Start!$D$22,(ISEVEN(G118)=TRUE))=TRUE,G118+1,(IF(AND(G118&gt;Start!$C$23,G118+1&lt;Start!$D$23,G118&lt;Start!$D$23,(ISEVEN(G118)=TRUE))=TRUE,G118+1,(IF(AND(G118&gt;Start!$C$24,G118+1&lt;Start!$D$24,G118&lt;Start!$D$24,(ISEVEN(G118)=TRUE))=TRUE,G118+1,(IF(AND(Start!$F$8=4,(ISEVEN(G118)=TRUE))=TRUE,G118-7,(IF(AND(Start!$D$8=4,(ISODD(G118)=TRUE))=TRUE,G118-5,(IF(AND(Start!$D$8=5,(ISEVEN(G118)=TRUE))=TRUE,G118-9,G118-7)))))))))))))))))))))))))))))))</f>
        <v>18</v>
      </c>
      <c r="I118" s="66">
        <f>IF(H118=" "," ",(IF(AND(H118&gt;Start!$C$18,H118+3&lt;Start!$D$18,H118&lt;Start!$D$18,(ISODD(H118)=TRUE))=TRUE,H118+3,(IF(AND(H118&gt;Start!$C$19,H118+3&lt;Start!$D$19,H118&lt;Start!$D$19,(ISODD(H118)=TRUE),(ISEVEN(Start!$D$8))=TRUE)=TRUE,H118+3,(IF(AND(H118&gt;Start!$C$20,H118+3&lt;Start!$D$20,H118&lt;Start!$D$20,(ISODD(H118)=TRUE),(ISEVEN(Start!$D$8)=TRUE))=TRUE,H118+3,(IF(AND(H118&gt;Start!$C$18,H118+1&lt;Start!$D$18,H118&lt;Start!$D$18,(ISEVEN(H118)=TRUE),(ISEVEN(Start!$D$8)=TRUE))=TRUE,H118+1,(IF(AND(H118&gt;Start!$C$19,H118+1&lt;Start!$D$19,H118&lt;Start!$D$19,(ISEVEN(H118)=TRUE),(ISEVEN(Start!$D$8)=TRUE))=TRUE,H118+1,(IF(AND(H118&gt;Start!$C$20,H118+1&lt;Start!$D$20,H118&lt;Start!$D$20,(ISEVEN(H118)=TRUE),(ISEVEN(Start!$D$8)=TRUE))=TRUE,H118+1,(IF(AND(H118&gt;Start!$C$22,H118+3&lt;Start!$D$22,H118&lt;Start!$D$22,(ISODD(H118)=TRUE))=TRUE,H118+3,(IF(AND(H118&gt;Start!$C$23,H118+3&lt;Start!$D$23,H118&lt;Start!$D$23,(ISODD(H118)=TRUE))=TRUE,H118+3,(IF(AND(H118&gt;Start!$C$24,H118+3&lt;Start!$D$24,H118&lt;Start!$D$24,(ISODD(H118)=TRUE))=TRUE,H118+3,(IF(AND(H118&gt;Start!$C$22,H118+1&lt;Start!$D$22,H118&lt;Start!$D$22,(ISEVEN(H118)=TRUE))=TRUE,H118+1,(IF(AND(H118&gt;Start!$C$23,H118+1&lt;Start!$D$23,H118&lt;Start!$D$23,(ISEVEN(H118)=TRUE))=TRUE,H118+1,(IF(AND(H118&gt;Start!$C$24,H118+1&lt;Start!$D$24,H118&lt;Start!$D$24,(ISEVEN(H118)=TRUE))=TRUE,H118+1,(IF(AND(Start!$F$8=4,(ISEVEN(H118)=TRUE))=TRUE,H118-7,(IF(AND(Start!$D$8=4,(ISODD(H118)=TRUE))=TRUE,H118-5,(IF(AND(Start!$D$8=5,(ISEVEN(H118)=TRUE))=TRUE,H118-9,H118-7)))))))))))))))))))))))))))))))</f>
        <v>19</v>
      </c>
      <c r="J118" s="65"/>
      <c r="K118" s="68"/>
      <c r="L118" s="69"/>
      <c r="M118" s="224" t="s">
        <v>39</v>
      </c>
      <c r="N118" s="225"/>
      <c r="O118" s="226"/>
      <c r="P118" s="63">
        <f>K116</f>
        <v>44</v>
      </c>
      <c r="Q118" s="66">
        <f>IF(P118=" "," ",(IF(AND(P118&gt;Start!$G$18,P118+3&lt;Start!$H$18,P118&lt;Start!$H$18,(ISODD(P118)=TRUE))=TRUE,P118+3,(IF(AND(P118&gt;Start!$G$19,P118+3&lt;Start!$H$19,P118&lt;Start!$H$19,(ISODD(P118)=TRUE),(ISEVEN(Start!$H$8))=TRUE)=TRUE,P118+3,(IF(AND(P118&gt;Start!$G$20,P118+3&lt;Start!$H$20,P118&lt;Start!$H$20,(ISODD(P118)=TRUE),(ISEVEN(Start!$H$8)=TRUE))=TRUE,P118+3,(IF(AND(P118&gt;Start!$G$18,P118+1&lt;Start!$H$18,P118&lt;Start!$H$18,(ISEVEN(P118)=TRUE),(ISEVEN(Start!$H$8)=TRUE))=TRUE,P118+1,(IF(AND(P118&gt;Start!$G$19,P118+1&lt;Start!$H$19,P118&lt;Start!$H$19,(ISEVEN(P118)=TRUE),(ISEVEN(Start!$H$8)=TRUE))=TRUE,P118+1,(IF(AND(P118&gt;Start!$G$20,P118+1&lt;Start!$H$20,P118&lt;Start!$H$20,(ISEVEN(P118)=TRUE),(ISEVEN(Start!$H$8)=TRUE))=TRUE,P118+1,(IF(AND(P118&gt;Start!$G$22,P118+3&lt;Start!$H$22,P118&lt;Start!$H$22,(ISODD(P118)=TRUE),(ISODD(Start!$H$8)=TRUE))=TRUE,P118+3,(IF(AND(P118&gt;Start!$G$23,P118+3&lt;Start!$H$23,P118&lt;Start!$H$23,(ISODD(P118)=TRUE),(ISODD(Start!$H$8)=TRUE))=TRUE,P118+3,(IF(AND(P118&gt;Start!$G$24,P118+3&lt;Start!$H$24,P118&lt;Start!$H$24,(ISODD(P118)=TRUE),(ISEVEN(Start!$H$8)=TRUE))=TRUE,P118+3,(IF(AND(P118&gt;Start!$G$22,P118+1&lt;Start!$H$22,P118&lt;Start!$H$22,(ISEVEN(P118)=TRUE),(ISODD(Start!$H$8)=TRUE))=TRUE,P118+1,(IF(AND(P118&gt;Start!$G$23,P118+1&lt;Start!$H$23,P118&lt;Start!$H$23,(ISEVEN(P118)=TRUE),(ISODD(Start!$H$8)=TRUE))=TRUE,P118+1,(IF(AND(Start!$H$8=4,(ISEVEN(P118)=TRUE))=TRUE,P118-7,(IF(AND(Start!$H$8=4,(ISODD(P118)=TRUE))=TRUE,P118-5,(IF(AND(Start!$H$8=7,(ISEVEN(P118)=TRUE))=TRUE,P118-13,P118-11)))))))))))))))))))))))))))))</f>
        <v>31</v>
      </c>
      <c r="R118" s="66">
        <f>IF(Q118=" "," ",(IF(AND(Q118&gt;Start!$G$18,Q118+3&lt;Start!$H$18,Q118&lt;Start!$H$18,(ISODD(Q118)=TRUE))=TRUE,Q118+3,(IF(AND(Q118&gt;Start!$G$19,Q118+3&lt;Start!$H$19,Q118&lt;Start!$H$19,(ISODD(Q118)=TRUE),(ISEVEN(Start!$H$8))=TRUE)=TRUE,Q118+3,(IF(AND(Q118&gt;Start!$G$20,Q118+3&lt;Start!$H$20,Q118&lt;Start!$H$20,(ISODD(Q118)=TRUE),(ISEVEN(Start!$H$8)=TRUE))=TRUE,Q118+3,(IF(AND(Q118&gt;Start!$G$18,Q118+1&lt;Start!$H$18,Q118&lt;Start!$H$18,(ISEVEN(Q118)=TRUE),(ISEVEN(Start!$H$8)=TRUE))=TRUE,Q118+1,(IF(AND(Q118&gt;Start!$G$19,Q118+1&lt;Start!$H$19,Q118&lt;Start!$H$19,(ISEVEN(Q118)=TRUE),(ISEVEN(Start!$H$8)=TRUE))=TRUE,Q118+1,(IF(AND(Q118&gt;Start!$G$20,Q118+1&lt;Start!$H$20,Q118&lt;Start!$H$20,(ISEVEN(Q118)=TRUE),(ISEVEN(Start!$H$8)=TRUE))=TRUE,Q118+1,(IF(AND(Q118&gt;Start!$G$22,Q118+3&lt;Start!$H$22,Q118&lt;Start!$H$22,(ISODD(Q118)=TRUE),(ISODD(Start!$H$8)=TRUE))=TRUE,Q118+3,(IF(AND(Q118&gt;Start!$G$23,Q118+3&lt;Start!$H$23,Q118&lt;Start!$H$23,(ISODD(Q118)=TRUE),(ISODD(Start!$H$8)=TRUE))=TRUE,Q118+3,(IF(AND(Q118&gt;Start!$G$24,Q118+3&lt;Start!$H$24,Q118&lt;Start!$H$24,(ISODD(Q118)=TRUE),(ISEVEN(Start!$H$8)=TRUE))=TRUE,Q118+3,(IF(AND(Q118&gt;Start!$G$22,Q118+1&lt;Start!$H$22,Q118&lt;Start!$H$22,(ISEVEN(Q118)=TRUE),(ISODD(Start!$H$8)=TRUE))=TRUE,Q118+1,(IF(AND(Q118&gt;Start!$G$23,Q118+1&lt;Start!$H$23,Q118&lt;Start!$H$23,(ISEVEN(Q118)=TRUE),(ISODD(Start!$H$8)=TRUE))=TRUE,Q118+1,(IF(AND(Start!$H$8=4,(ISEVEN(Q118)=TRUE))=TRUE,Q118-7,(IF(AND(Start!$H$8=4,(ISODD(Q118)=TRUE))=TRUE,Q118-5,(IF(AND(Start!$H$8=7,(ISEVEN(Q118)=TRUE))=TRUE,Q118-13,Q118-11)))))))))))))))))))))))))))))</f>
        <v>34</v>
      </c>
      <c r="S118" s="66">
        <f>IF(R118=" "," ",(IF(AND(R118&gt;Start!$G$18,R118+3&lt;Start!$H$18,R118&lt;Start!$H$18,(ISODD(R118)=TRUE))=TRUE,R118+3,(IF(AND(R118&gt;Start!$G$19,R118+3&lt;Start!$H$19,R118&lt;Start!$H$19,(ISODD(R118)=TRUE),(ISEVEN(Start!$H$8))=TRUE)=TRUE,R118+3,(IF(AND(R118&gt;Start!$G$20,R118+3&lt;Start!$H$20,R118&lt;Start!$H$20,(ISODD(R118)=TRUE),(ISEVEN(Start!$H$8)=TRUE))=TRUE,R118+3,(IF(AND(R118&gt;Start!$G$18,R118+1&lt;Start!$H$18,R118&lt;Start!$H$18,(ISEVEN(R118)=TRUE),(ISEVEN(Start!$H$8)=TRUE))=TRUE,R118+1,(IF(AND(R118&gt;Start!$G$19,R118+1&lt;Start!$H$19,R118&lt;Start!$H$19,(ISEVEN(R118)=TRUE),(ISEVEN(Start!$H$8)=TRUE))=TRUE,R118+1,(IF(AND(R118&gt;Start!$G$20,R118+1&lt;Start!$H$20,R118&lt;Start!$H$20,(ISEVEN(R118)=TRUE),(ISEVEN(Start!$H$8)=TRUE))=TRUE,R118+1,(IF(AND(R118&gt;Start!$G$22,R118+3&lt;Start!$H$22,R118&lt;Start!$H$22,(ISODD(R118)=TRUE),(ISODD(Start!$H$8)=TRUE))=TRUE,R118+3,(IF(AND(R118&gt;Start!$G$23,R118+3&lt;Start!$H$23,R118&lt;Start!$H$23,(ISODD(R118)=TRUE),(ISODD(Start!$H$8)=TRUE))=TRUE,R118+3,(IF(AND(R118&gt;Start!$G$24,R118+3&lt;Start!$H$24,R118&lt;Start!$H$24,(ISODD(R118)=TRUE),(ISEVEN(Start!$H$8)=TRUE))=TRUE,R118+3,(IF(AND(R118&gt;Start!$G$22,R118+1&lt;Start!$H$22,R118&lt;Start!$H$22,(ISEVEN(R118)=TRUE),(ISODD(Start!$H$8)=TRUE))=TRUE,R118+1,(IF(AND(R118&gt;Start!$G$23,R118+1&lt;Start!$H$23,R118&lt;Start!$H$23,(ISEVEN(R118)=TRUE),(ISODD(Start!$H$8)=TRUE))=TRUE,R118+1,(IF(AND(Start!$H$8=4,(ISEVEN(R118)=TRUE))=TRUE,R118-7,(IF(AND(Start!$H$8=4,(ISODD(R118)=TRUE))=TRUE,R118-5,(IF(AND(Start!$H$8=7,(ISEVEN(R118)=TRUE))=TRUE,R118-13,R118-11)))))))))))))))))))))))))))))</f>
        <v>35</v>
      </c>
      <c r="T118" s="64"/>
    </row>
    <row r="119" spans="1:20" ht="35.1" customHeight="1" thickBot="1">
      <c r="A119" s="42"/>
      <c r="B119" s="54"/>
      <c r="C119" s="227" t="s">
        <v>40</v>
      </c>
      <c r="D119" s="227"/>
      <c r="E119" s="227"/>
      <c r="F119" s="227"/>
      <c r="G119" s="227"/>
      <c r="H119" s="227"/>
      <c r="I119" s="59"/>
      <c r="J119" s="60"/>
      <c r="K119" s="42"/>
      <c r="L119" s="45"/>
      <c r="M119" s="227" t="s">
        <v>40</v>
      </c>
      <c r="N119" s="227"/>
      <c r="O119" s="227"/>
      <c r="P119" s="227"/>
      <c r="Q119" s="227"/>
      <c r="R119" s="227"/>
      <c r="S119" s="55"/>
      <c r="T119" s="41"/>
    </row>
    <row r="120" spans="1:20" ht="35.1" customHeight="1">
      <c r="A120" s="228" t="s">
        <v>37</v>
      </c>
      <c r="B120" s="229"/>
      <c r="C120" s="229"/>
      <c r="D120" s="229"/>
      <c r="E120" s="229"/>
      <c r="F120" s="229"/>
      <c r="G120" s="229"/>
      <c r="H120" s="229"/>
      <c r="I120" s="229"/>
      <c r="J120" s="230"/>
      <c r="K120" s="219" t="s">
        <v>37</v>
      </c>
      <c r="L120" s="220"/>
      <c r="M120" s="220"/>
      <c r="N120" s="220"/>
      <c r="O120" s="220"/>
      <c r="P120" s="220"/>
      <c r="Q120" s="220"/>
      <c r="R120" s="220"/>
      <c r="S120" s="220"/>
      <c r="T120" s="221"/>
    </row>
    <row r="121" spans="1:20" ht="35.1" customHeight="1" thickBot="1">
      <c r="A121" s="222" t="s">
        <v>38</v>
      </c>
      <c r="B121" s="223"/>
      <c r="C121" s="47" t="s">
        <v>21</v>
      </c>
      <c r="D121" s="47" t="s">
        <v>36</v>
      </c>
      <c r="E121" s="47" t="s">
        <v>9</v>
      </c>
      <c r="F121" s="47" t="s">
        <v>13</v>
      </c>
      <c r="G121" s="47" t="s">
        <v>11</v>
      </c>
      <c r="H121" s="47" t="s">
        <v>12</v>
      </c>
      <c r="I121" s="47" t="s">
        <v>14</v>
      </c>
      <c r="J121" s="50" t="s">
        <v>15</v>
      </c>
      <c r="K121" s="222" t="s">
        <v>38</v>
      </c>
      <c r="L121" s="223"/>
      <c r="M121" s="47" t="s">
        <v>21</v>
      </c>
      <c r="N121" s="47" t="s">
        <v>36</v>
      </c>
      <c r="O121" s="47" t="s">
        <v>9</v>
      </c>
      <c r="P121" s="47" t="s">
        <v>13</v>
      </c>
      <c r="Q121" s="47" t="s">
        <v>11</v>
      </c>
      <c r="R121" s="47" t="s">
        <v>12</v>
      </c>
      <c r="S121" s="47" t="s">
        <v>14</v>
      </c>
      <c r="T121" s="50" t="s">
        <v>15</v>
      </c>
    </row>
    <row r="122" spans="1:20" ht="35.1" customHeight="1" thickBot="1">
      <c r="A122" s="48" t="s">
        <v>16</v>
      </c>
      <c r="B122" s="52" t="s">
        <v>22</v>
      </c>
      <c r="C122" s="37" t="str">
        <f>Input!D73</f>
        <v>Matthew Schalk</v>
      </c>
      <c r="D122" s="37">
        <f>Input!E73</f>
        <v>0</v>
      </c>
      <c r="E122" s="37" t="str">
        <f>Input!C73</f>
        <v>St.Clair Shores Lakeview</v>
      </c>
      <c r="F122" s="37"/>
      <c r="G122" s="37"/>
      <c r="H122" s="37"/>
      <c r="I122" s="38"/>
      <c r="J122" s="39"/>
      <c r="K122" s="48" t="s">
        <v>16</v>
      </c>
      <c r="L122" s="52" t="s">
        <v>22</v>
      </c>
      <c r="M122" s="37" t="str">
        <f>Input!N73</f>
        <v>Madchen Breen</v>
      </c>
      <c r="N122" s="37">
        <f>Input!O73</f>
        <v>0</v>
      </c>
      <c r="O122" s="37" t="str">
        <f>Input!M73</f>
        <v>Warren Regina</v>
      </c>
      <c r="P122" s="37"/>
      <c r="Q122" s="37"/>
      <c r="R122" s="37"/>
      <c r="S122" s="38"/>
      <c r="T122" s="39"/>
    </row>
    <row r="123" spans="1:20" ht="35.1" customHeight="1" thickBot="1">
      <c r="A123" s="49" t="s">
        <v>17</v>
      </c>
      <c r="B123" s="53" t="s">
        <v>23</v>
      </c>
      <c r="C123" s="37" t="str">
        <f>Input!D74</f>
        <v>Nicholas Krett</v>
      </c>
      <c r="D123" s="37">
        <f>Input!E74</f>
        <v>0</v>
      </c>
      <c r="E123" s="37" t="str">
        <f>Input!C74</f>
        <v>Utica Eisenhower</v>
      </c>
      <c r="F123" s="8"/>
      <c r="G123" s="8"/>
      <c r="H123" s="8"/>
      <c r="I123" s="9"/>
      <c r="J123" s="24"/>
      <c r="K123" s="49" t="s">
        <v>17</v>
      </c>
      <c r="L123" s="53" t="s">
        <v>23</v>
      </c>
      <c r="M123" s="37" t="str">
        <f>Input!N74</f>
        <v>Rebecca Zilinski</v>
      </c>
      <c r="N123" s="37">
        <f>Input!O74</f>
        <v>0</v>
      </c>
      <c r="O123" s="37" t="str">
        <f>Input!M74</f>
        <v>East Point East Detroit</v>
      </c>
      <c r="P123" s="8"/>
      <c r="Q123" s="8"/>
      <c r="R123" s="8"/>
      <c r="S123" s="9"/>
      <c r="T123" s="24"/>
    </row>
    <row r="124" spans="1:20" ht="35.1" customHeight="1" thickBot="1">
      <c r="A124" s="49"/>
      <c r="B124" s="53" t="s">
        <v>24</v>
      </c>
      <c r="C124" s="37" t="str">
        <f>Input!D75</f>
        <v>Matt Dyrval</v>
      </c>
      <c r="D124" s="37">
        <f>Input!E75</f>
        <v>0</v>
      </c>
      <c r="E124" s="37" t="str">
        <f>Input!C75</f>
        <v>East Point East Detroit</v>
      </c>
      <c r="F124" s="8"/>
      <c r="G124" s="8"/>
      <c r="H124" s="8"/>
      <c r="I124" s="9"/>
      <c r="J124" s="24"/>
      <c r="K124" s="49"/>
      <c r="L124" s="53" t="s">
        <v>24</v>
      </c>
      <c r="M124" s="37" t="str">
        <f>Input!N75</f>
        <v>Nicole Meduvsky</v>
      </c>
      <c r="N124" s="37">
        <f>Input!O75</f>
        <v>0</v>
      </c>
      <c r="O124" s="37" t="str">
        <f>Input!M75</f>
        <v>Warren Woods Tower</v>
      </c>
      <c r="P124" s="8"/>
      <c r="Q124" s="8"/>
      <c r="R124" s="8"/>
      <c r="S124" s="9"/>
      <c r="T124" s="24"/>
    </row>
    <row r="125" spans="1:20" ht="35.1" customHeight="1" thickBot="1">
      <c r="A125" s="49">
        <f>IF(A116=" "," ",(IF(A116+1&gt;Start!$D$14," ",A116+1)))</f>
        <v>15</v>
      </c>
      <c r="B125" s="53" t="s">
        <v>25</v>
      </c>
      <c r="C125" s="37" t="str">
        <f>Input!D76</f>
        <v>Matt Minaudo</v>
      </c>
      <c r="D125" s="37">
        <f>Input!E76</f>
        <v>0</v>
      </c>
      <c r="E125" s="37" t="str">
        <f>Input!C76</f>
        <v>Warren De La Salle</v>
      </c>
      <c r="F125" s="8"/>
      <c r="G125" s="8"/>
      <c r="H125" s="8"/>
      <c r="I125" s="9"/>
      <c r="J125" s="24"/>
      <c r="K125" s="49">
        <f>IF(K116=" "," ",(IF(K116+1&gt;Start!$H$14," ",K116+1)))</f>
        <v>45</v>
      </c>
      <c r="L125" s="53" t="s">
        <v>25</v>
      </c>
      <c r="M125" s="37" t="str">
        <f>Input!N76</f>
        <v>Noelle Scheuer</v>
      </c>
      <c r="N125" s="37">
        <f>Input!O76</f>
        <v>0</v>
      </c>
      <c r="O125" s="37" t="str">
        <f>Input!M76</f>
        <v>Richmond</v>
      </c>
      <c r="P125" s="8"/>
      <c r="Q125" s="8"/>
      <c r="R125" s="8"/>
      <c r="S125" s="9"/>
      <c r="T125" s="24"/>
    </row>
    <row r="126" spans="1:20" ht="35.1" customHeight="1" thickBot="1">
      <c r="A126" s="36"/>
      <c r="B126" s="67" t="s">
        <v>26</v>
      </c>
      <c r="C126" s="37" t="str">
        <f>Input!D77</f>
        <v>MaCarlis Pender</v>
      </c>
      <c r="D126" s="37">
        <f>Input!E77</f>
        <v>0</v>
      </c>
      <c r="E126" s="37" t="str">
        <f>Input!C77</f>
        <v>Warren Fitzgerald</v>
      </c>
      <c r="F126" s="57"/>
      <c r="G126" s="57"/>
      <c r="H126" s="57"/>
      <c r="I126" s="61"/>
      <c r="J126" s="62"/>
      <c r="K126" s="35"/>
      <c r="L126" s="67" t="s">
        <v>26</v>
      </c>
      <c r="M126" s="37" t="str">
        <f>Input!N77</f>
        <v>Sabrina Cisneros</v>
      </c>
      <c r="N126" s="37">
        <f>Input!O77</f>
        <v>0</v>
      </c>
      <c r="O126" s="37" t="str">
        <f>Input!M77</f>
        <v>Roseville</v>
      </c>
      <c r="P126" s="57"/>
      <c r="Q126" s="57"/>
      <c r="R126" s="57"/>
      <c r="S126" s="61"/>
      <c r="T126" s="62"/>
    </row>
    <row r="127" spans="1:20" ht="35.1" customHeight="1" thickBot="1">
      <c r="A127" s="43"/>
      <c r="B127" s="58"/>
      <c r="C127" s="224" t="s">
        <v>39</v>
      </c>
      <c r="D127" s="225"/>
      <c r="E127" s="226"/>
      <c r="F127" s="56">
        <f>A125</f>
        <v>15</v>
      </c>
      <c r="G127" s="66">
        <f>IF(F127=" "," ",(IF(AND(F127&gt;Start!$C$18,F127+3&lt;Start!$D$18,F127&lt;Start!$D$18,(ISODD(F127)=TRUE))=TRUE,F127+3,(IF(AND(F127&gt;Start!$C$19,F127+3&lt;Start!$D$19,F127&lt;Start!$D$19,(ISODD(F127)=TRUE),(ISEVEN(Start!$D$8))=TRUE)=TRUE,F127+3,(IF(AND(F127&gt;Start!$C$20,F127+3&lt;Start!$D$20,F127&lt;Start!$D$20,(ISODD(F127)=TRUE),(ISEVEN(Start!$D$8)=TRUE))=TRUE,F127+3,(IF(AND(F127&gt;Start!$C$18,F127+1&lt;Start!$D$18,F127&lt;Start!$D$18,(ISEVEN(F127)=TRUE),(ISEVEN(Start!$D$8)=TRUE))=TRUE,F127+1,(IF(AND(F127&gt;Start!$C$19,F127+1&lt;Start!$D$19,F127&lt;Start!$D$19,(ISEVEN(F127)=TRUE),(ISEVEN(Start!$D$8)=TRUE))=TRUE,F127+1,(IF(AND(F127&gt;Start!$C$20,F127+1&lt;Start!$D$20,F127&lt;Start!$D$20,(ISEVEN(F127)=TRUE),(ISEVEN(Start!$D$8)=TRUE))=TRUE,F127+1,(IF(AND(F127&gt;Start!$C$22,F127+3&lt;Start!$D$22,F127&lt;Start!$D$22,(ISODD(F127)=TRUE))=TRUE,F127+3,(IF(AND(F127&gt;Start!$C$23,F127+3&lt;Start!$D$23,F127&lt;Start!$D$23,(ISODD(F127)=TRUE))=TRUE,F127+3,(IF(AND(F127&gt;Start!$C$24,F127+3&lt;Start!$D$24,F127&lt;Start!$D$24,(ISODD(F127)=TRUE))=TRUE,F127+3,(IF(AND(F127&gt;Start!$C$22,F127+1&lt;Start!$D$22,F127&lt;Start!$D$22,(ISEVEN(F127)=TRUE))=TRUE,F127+1,(IF(AND(F127&gt;Start!$C$23,F127+1&lt;Start!$D$23,F127&lt;Start!$D$23,(ISEVEN(F127)=TRUE))=TRUE,F127+1,(IF(AND(F127&gt;Start!$C$24,F127+1&lt;Start!$D$24,F127&lt;Start!$D$24,(ISEVEN(F127)=TRUE))=TRUE,F127+1,(IF(AND(Start!$F$8=4,(ISEVEN(F127)=TRUE))=TRUE,F127-7,(IF(AND(Start!$D$8=4,(ISODD(F127)=TRUE))=TRUE,F127-5,(IF(AND(Start!$D$8=5,(ISEVEN(F127)=TRUE))=TRUE,F127-9,F127-7)))))))))))))))))))))))))))))))</f>
        <v>18</v>
      </c>
      <c r="H127" s="66">
        <f>IF(G127=" "," ",(IF(AND(G127&gt;Start!$C$18,G127+3&lt;Start!$D$18,G127&lt;Start!$D$18,(ISODD(G127)=TRUE))=TRUE,G127+3,(IF(AND(G127&gt;Start!$C$19,G127+3&lt;Start!$D$19,G127&lt;Start!$D$19,(ISODD(G127)=TRUE),(ISEVEN(Start!$D$8))=TRUE)=TRUE,G127+3,(IF(AND(G127&gt;Start!$C$20,G127+3&lt;Start!$D$20,G127&lt;Start!$D$20,(ISODD(G127)=TRUE),(ISEVEN(Start!$D$8)=TRUE))=TRUE,G127+3,(IF(AND(G127&gt;Start!$C$18,G127+1&lt;Start!$D$18,G127&lt;Start!$D$18,(ISEVEN(G127)=TRUE),(ISEVEN(Start!$D$8)=TRUE))=TRUE,G127+1,(IF(AND(G127&gt;Start!$C$19,G127+1&lt;Start!$D$19,G127&lt;Start!$D$19,(ISEVEN(G127)=TRUE),(ISEVEN(Start!$D$8)=TRUE))=TRUE,G127+1,(IF(AND(G127&gt;Start!$C$20,G127+1&lt;Start!$D$20,G127&lt;Start!$D$20,(ISEVEN(G127)=TRUE),(ISEVEN(Start!$D$8)=TRUE))=TRUE,G127+1,(IF(AND(G127&gt;Start!$C$22,G127+3&lt;Start!$D$22,G127&lt;Start!$D$22,(ISODD(G127)=TRUE))=TRUE,G127+3,(IF(AND(G127&gt;Start!$C$23,G127+3&lt;Start!$D$23,G127&lt;Start!$D$23,(ISODD(G127)=TRUE))=TRUE,G127+3,(IF(AND(G127&gt;Start!$C$24,G127+3&lt;Start!$D$24,G127&lt;Start!$D$24,(ISODD(G127)=TRUE))=TRUE,G127+3,(IF(AND(G127&gt;Start!$C$22,G127+1&lt;Start!$D$22,G127&lt;Start!$D$22,(ISEVEN(G127)=TRUE))=TRUE,G127+1,(IF(AND(G127&gt;Start!$C$23,G127+1&lt;Start!$D$23,G127&lt;Start!$D$23,(ISEVEN(G127)=TRUE))=TRUE,G127+1,(IF(AND(G127&gt;Start!$C$24,G127+1&lt;Start!$D$24,G127&lt;Start!$D$24,(ISEVEN(G127)=TRUE))=TRUE,G127+1,(IF(AND(Start!$F$8=4,(ISEVEN(G127)=TRUE))=TRUE,G127-7,(IF(AND(Start!$D$8=4,(ISODD(G127)=TRUE))=TRUE,G127-5,(IF(AND(Start!$D$8=5,(ISEVEN(G127)=TRUE))=TRUE,G127-9,G127-7)))))))))))))))))))))))))))))))</f>
        <v>19</v>
      </c>
      <c r="I127" s="66">
        <f>IF(H127=" "," ",(IF(AND(H127&gt;Start!$C$18,H127+3&lt;Start!$D$18,H127&lt;Start!$D$18,(ISODD(H127)=TRUE))=TRUE,H127+3,(IF(AND(H127&gt;Start!$C$19,H127+3&lt;Start!$D$19,H127&lt;Start!$D$19,(ISODD(H127)=TRUE),(ISEVEN(Start!$D$8))=TRUE)=TRUE,H127+3,(IF(AND(H127&gt;Start!$C$20,H127+3&lt;Start!$D$20,H127&lt;Start!$D$20,(ISODD(H127)=TRUE),(ISEVEN(Start!$D$8)=TRUE))=TRUE,H127+3,(IF(AND(H127&gt;Start!$C$18,H127+1&lt;Start!$D$18,H127&lt;Start!$D$18,(ISEVEN(H127)=TRUE),(ISEVEN(Start!$D$8)=TRUE))=TRUE,H127+1,(IF(AND(H127&gt;Start!$C$19,H127+1&lt;Start!$D$19,H127&lt;Start!$D$19,(ISEVEN(H127)=TRUE),(ISEVEN(Start!$D$8)=TRUE))=TRUE,H127+1,(IF(AND(H127&gt;Start!$C$20,H127+1&lt;Start!$D$20,H127&lt;Start!$D$20,(ISEVEN(H127)=TRUE),(ISEVEN(Start!$D$8)=TRUE))=TRUE,H127+1,(IF(AND(H127&gt;Start!$C$22,H127+3&lt;Start!$D$22,H127&lt;Start!$D$22,(ISODD(H127)=TRUE))=TRUE,H127+3,(IF(AND(H127&gt;Start!$C$23,H127+3&lt;Start!$D$23,H127&lt;Start!$D$23,(ISODD(H127)=TRUE))=TRUE,H127+3,(IF(AND(H127&gt;Start!$C$24,H127+3&lt;Start!$D$24,H127&lt;Start!$D$24,(ISODD(H127)=TRUE))=TRUE,H127+3,(IF(AND(H127&gt;Start!$C$22,H127+1&lt;Start!$D$22,H127&lt;Start!$D$22,(ISEVEN(H127)=TRUE))=TRUE,H127+1,(IF(AND(H127&gt;Start!$C$23,H127+1&lt;Start!$D$23,H127&lt;Start!$D$23,(ISEVEN(H127)=TRUE))=TRUE,H127+1,(IF(AND(H127&gt;Start!$C$24,H127+1&lt;Start!$D$24,H127&lt;Start!$D$24,(ISEVEN(H127)=TRUE))=TRUE,H127+1,(IF(AND(Start!$F$8=4,(ISEVEN(H127)=TRUE))=TRUE,H127-7,(IF(AND(Start!$D$8=4,(ISODD(H127)=TRUE))=TRUE,H127-5,(IF(AND(Start!$D$8=5,(ISEVEN(H127)=TRUE))=TRUE,H127-9,H127-7)))))))))))))))))))))))))))))))</f>
        <v>12</v>
      </c>
      <c r="J127" s="64"/>
      <c r="K127" s="68"/>
      <c r="L127" s="69"/>
      <c r="M127" s="224" t="s">
        <v>39</v>
      </c>
      <c r="N127" s="225"/>
      <c r="O127" s="226"/>
      <c r="P127" s="63">
        <f>K125</f>
        <v>45</v>
      </c>
      <c r="Q127" s="66">
        <f>IF(P127=" "," ",(IF(AND(P127&gt;Start!$G$18,P127+3&lt;Start!$H$18,P127&lt;Start!$H$18,(ISODD(P127)=TRUE))=TRUE,P127+3,(IF(AND(P127&gt;Start!$G$19,P127+3&lt;Start!$H$19,P127&lt;Start!$H$19,(ISODD(P127)=TRUE),(ISEVEN(Start!$H$8))=TRUE)=TRUE,P127+3,(IF(AND(P127&gt;Start!$G$20,P127+3&lt;Start!$H$20,P127&lt;Start!$H$20,(ISODD(P127)=TRUE),(ISEVEN(Start!$H$8)=TRUE))=TRUE,P127+3,(IF(AND(P127&gt;Start!$G$18,P127+1&lt;Start!$H$18,P127&lt;Start!$H$18,(ISEVEN(P127)=TRUE),(ISEVEN(Start!$H$8)=TRUE))=TRUE,P127+1,(IF(AND(P127&gt;Start!$G$19,P127+1&lt;Start!$H$19,P127&lt;Start!$H$19,(ISEVEN(P127)=TRUE),(ISEVEN(Start!$H$8)=TRUE))=TRUE,P127+1,(IF(AND(P127&gt;Start!$G$20,P127+1&lt;Start!$H$20,P127&lt;Start!$H$20,(ISEVEN(P127)=TRUE),(ISEVEN(Start!$H$8)=TRUE))=TRUE,P127+1,(IF(AND(P127&gt;Start!$G$22,P127+3&lt;Start!$H$22,P127&lt;Start!$H$22,(ISODD(P127)=TRUE),(ISODD(Start!$H$8)=TRUE))=TRUE,P127+3,(IF(AND(P127&gt;Start!$G$23,P127+3&lt;Start!$H$23,P127&lt;Start!$H$23,(ISODD(P127)=TRUE),(ISODD(Start!$H$8)=TRUE))=TRUE,P127+3,(IF(AND(P127&gt;Start!$G$24,P127+3&lt;Start!$H$24,P127&lt;Start!$H$24,(ISODD(P127)=TRUE),(ISEVEN(Start!$H$8)=TRUE))=TRUE,P127+3,(IF(AND(P127&gt;Start!$G$22,P127+1&lt;Start!$H$22,P127&lt;Start!$H$22,(ISEVEN(P127)=TRUE),(ISODD(Start!$H$8)=TRUE))=TRUE,P127+1,(IF(AND(P127&gt;Start!$G$23,P127+1&lt;Start!$H$23,P127&lt;Start!$H$23,(ISEVEN(P127)=TRUE),(ISODD(Start!$H$8)=TRUE))=TRUE,P127+1,(IF(AND(Start!$H$8=4,(ISEVEN(P127)=TRUE))=TRUE,P127-7,(IF(AND(Start!$H$8=4,(ISODD(P127)=TRUE))=TRUE,P127-5,(IF(AND(Start!$H$8=7,(ISEVEN(P127)=TRUE))=TRUE,P127-13,P127-11)))))))))))))))))))))))))))))</f>
        <v>48</v>
      </c>
      <c r="R127" s="66">
        <f>IF(Q127=" "," ",(IF(AND(Q127&gt;Start!$G$18,Q127+3&lt;Start!$H$18,Q127&lt;Start!$H$18,(ISODD(Q127)=TRUE))=TRUE,Q127+3,(IF(AND(Q127&gt;Start!$G$19,Q127+3&lt;Start!$H$19,Q127&lt;Start!$H$19,(ISODD(Q127)=TRUE),(ISEVEN(Start!$H$8))=TRUE)=TRUE,Q127+3,(IF(AND(Q127&gt;Start!$G$20,Q127+3&lt;Start!$H$20,Q127&lt;Start!$H$20,(ISODD(Q127)=TRUE),(ISEVEN(Start!$H$8)=TRUE))=TRUE,Q127+3,(IF(AND(Q127&gt;Start!$G$18,Q127+1&lt;Start!$H$18,Q127&lt;Start!$H$18,(ISEVEN(Q127)=TRUE),(ISEVEN(Start!$H$8)=TRUE))=TRUE,Q127+1,(IF(AND(Q127&gt;Start!$G$19,Q127+1&lt;Start!$H$19,Q127&lt;Start!$H$19,(ISEVEN(Q127)=TRUE),(ISEVEN(Start!$H$8)=TRUE))=TRUE,Q127+1,(IF(AND(Q127&gt;Start!$G$20,Q127+1&lt;Start!$H$20,Q127&lt;Start!$H$20,(ISEVEN(Q127)=TRUE),(ISEVEN(Start!$H$8)=TRUE))=TRUE,Q127+1,(IF(AND(Q127&gt;Start!$G$22,Q127+3&lt;Start!$H$22,Q127&lt;Start!$H$22,(ISODD(Q127)=TRUE),(ISODD(Start!$H$8)=TRUE))=TRUE,Q127+3,(IF(AND(Q127&gt;Start!$G$23,Q127+3&lt;Start!$H$23,Q127&lt;Start!$H$23,(ISODD(Q127)=TRUE),(ISODD(Start!$H$8)=TRUE))=TRUE,Q127+3,(IF(AND(Q127&gt;Start!$G$24,Q127+3&lt;Start!$H$24,Q127&lt;Start!$H$24,(ISODD(Q127)=TRUE),(ISEVEN(Start!$H$8)=TRUE))=TRUE,Q127+3,(IF(AND(Q127&gt;Start!$G$22,Q127+1&lt;Start!$H$22,Q127&lt;Start!$H$22,(ISEVEN(Q127)=TRUE),(ISODD(Start!$H$8)=TRUE))=TRUE,Q127+1,(IF(AND(Q127&gt;Start!$G$23,Q127+1&lt;Start!$H$23,Q127&lt;Start!$H$23,(ISEVEN(Q127)=TRUE),(ISODD(Start!$H$8)=TRUE))=TRUE,Q127+1,(IF(AND(Start!$H$8=4,(ISEVEN(Q127)=TRUE))=TRUE,Q127-7,(IF(AND(Start!$H$8=4,(ISODD(Q127)=TRUE))=TRUE,Q127-5,(IF(AND(Start!$H$8=7,(ISEVEN(Q127)=TRUE))=TRUE,Q127-13,Q127-11)))))))))))))))))))))))))))))</f>
        <v>49</v>
      </c>
      <c r="S127" s="66">
        <f>IF(R127=" "," ",(IF(AND(R127&gt;Start!$G$18,R127+3&lt;Start!$H$18,R127&lt;Start!$H$18,(ISODD(R127)=TRUE))=TRUE,R127+3,(IF(AND(R127&gt;Start!$G$19,R127+3&lt;Start!$H$19,R127&lt;Start!$H$19,(ISODD(R127)=TRUE),(ISEVEN(Start!$H$8))=TRUE)=TRUE,R127+3,(IF(AND(R127&gt;Start!$G$20,R127+3&lt;Start!$H$20,R127&lt;Start!$H$20,(ISODD(R127)=TRUE),(ISEVEN(Start!$H$8)=TRUE))=TRUE,R127+3,(IF(AND(R127&gt;Start!$G$18,R127+1&lt;Start!$H$18,R127&lt;Start!$H$18,(ISEVEN(R127)=TRUE),(ISEVEN(Start!$H$8)=TRUE))=TRUE,R127+1,(IF(AND(R127&gt;Start!$G$19,R127+1&lt;Start!$H$19,R127&lt;Start!$H$19,(ISEVEN(R127)=TRUE),(ISEVEN(Start!$H$8)=TRUE))=TRUE,R127+1,(IF(AND(R127&gt;Start!$G$20,R127+1&lt;Start!$H$20,R127&lt;Start!$H$20,(ISEVEN(R127)=TRUE),(ISEVEN(Start!$H$8)=TRUE))=TRUE,R127+1,(IF(AND(R127&gt;Start!$G$22,R127+3&lt;Start!$H$22,R127&lt;Start!$H$22,(ISODD(R127)=TRUE),(ISODD(Start!$H$8)=TRUE))=TRUE,R127+3,(IF(AND(R127&gt;Start!$G$23,R127+3&lt;Start!$H$23,R127&lt;Start!$H$23,(ISODD(R127)=TRUE),(ISODD(Start!$H$8)=TRUE))=TRUE,R127+3,(IF(AND(R127&gt;Start!$G$24,R127+3&lt;Start!$H$24,R127&lt;Start!$H$24,(ISODD(R127)=TRUE),(ISEVEN(Start!$H$8)=TRUE))=TRUE,R127+3,(IF(AND(R127&gt;Start!$G$22,R127+1&lt;Start!$H$22,R127&lt;Start!$H$22,(ISEVEN(R127)=TRUE),(ISODD(Start!$H$8)=TRUE))=TRUE,R127+1,(IF(AND(R127&gt;Start!$G$23,R127+1&lt;Start!$H$23,R127&lt;Start!$H$23,(ISEVEN(R127)=TRUE),(ISODD(Start!$H$8)=TRUE))=TRUE,R127+1,(IF(AND(Start!$H$8=4,(ISEVEN(R127)=TRUE))=TRUE,R127-7,(IF(AND(Start!$H$8=4,(ISODD(R127)=TRUE))=TRUE,R127-5,(IF(AND(Start!$H$8=7,(ISEVEN(R127)=TRUE))=TRUE,R127-13,R127-11)))))))))))))))))))))))))))))</f>
        <v>52</v>
      </c>
      <c r="T127" s="64"/>
    </row>
    <row r="128" spans="1:20" ht="35.1" customHeight="1">
      <c r="A128" s="228" t="s">
        <v>37</v>
      </c>
      <c r="B128" s="229"/>
      <c r="C128" s="229"/>
      <c r="D128" s="229"/>
      <c r="E128" s="229"/>
      <c r="F128" s="229"/>
      <c r="G128" s="229"/>
      <c r="H128" s="229"/>
      <c r="I128" s="229"/>
      <c r="J128" s="230"/>
      <c r="K128" s="219" t="s">
        <v>37</v>
      </c>
      <c r="L128" s="220"/>
      <c r="M128" s="220"/>
      <c r="N128" s="220"/>
      <c r="O128" s="220"/>
      <c r="P128" s="220"/>
      <c r="Q128" s="220"/>
      <c r="R128" s="220"/>
      <c r="S128" s="220"/>
      <c r="T128" s="221"/>
    </row>
    <row r="129" spans="1:20" ht="35.1" customHeight="1" thickBot="1">
      <c r="A129" s="222" t="s">
        <v>38</v>
      </c>
      <c r="B129" s="223"/>
      <c r="C129" s="47" t="s">
        <v>21</v>
      </c>
      <c r="D129" s="47" t="s">
        <v>36</v>
      </c>
      <c r="E129" s="47" t="s">
        <v>9</v>
      </c>
      <c r="F129" s="47" t="s">
        <v>13</v>
      </c>
      <c r="G129" s="47" t="s">
        <v>11</v>
      </c>
      <c r="H129" s="47" t="s">
        <v>12</v>
      </c>
      <c r="I129" s="47" t="s">
        <v>14</v>
      </c>
      <c r="J129" s="50" t="s">
        <v>15</v>
      </c>
      <c r="K129" s="222" t="s">
        <v>38</v>
      </c>
      <c r="L129" s="223"/>
      <c r="M129" s="47" t="s">
        <v>21</v>
      </c>
      <c r="N129" s="47" t="s">
        <v>36</v>
      </c>
      <c r="O129" s="47" t="s">
        <v>9</v>
      </c>
      <c r="P129" s="47" t="s">
        <v>13</v>
      </c>
      <c r="Q129" s="47" t="s">
        <v>11</v>
      </c>
      <c r="R129" s="47" t="s">
        <v>12</v>
      </c>
      <c r="S129" s="47" t="s">
        <v>14</v>
      </c>
      <c r="T129" s="50" t="s">
        <v>15</v>
      </c>
    </row>
    <row r="130" spans="1:20" ht="35.1" customHeight="1" thickBot="1">
      <c r="A130" s="48" t="s">
        <v>16</v>
      </c>
      <c r="B130" s="52" t="s">
        <v>31</v>
      </c>
      <c r="C130" s="37" t="str">
        <f>Input!D78</f>
        <v>Nathan Weaver</v>
      </c>
      <c r="D130" s="37">
        <f>Input!E78</f>
        <v>0</v>
      </c>
      <c r="E130" s="37" t="str">
        <f>Input!C78</f>
        <v>St.Clair Shores Lakeview</v>
      </c>
      <c r="F130" s="37"/>
      <c r="G130" s="37"/>
      <c r="H130" s="37"/>
      <c r="I130" s="38"/>
      <c r="J130" s="39"/>
      <c r="K130" s="48" t="s">
        <v>16</v>
      </c>
      <c r="L130" s="52" t="s">
        <v>31</v>
      </c>
      <c r="M130" s="37" t="str">
        <f>Input!N78</f>
        <v>Lynn Hartman</v>
      </c>
      <c r="N130" s="37">
        <f>Input!O78</f>
        <v>0</v>
      </c>
      <c r="O130" s="37" t="str">
        <f>Input!M78</f>
        <v>Warren Regina</v>
      </c>
      <c r="P130" s="37"/>
      <c r="Q130" s="37"/>
      <c r="R130" s="37"/>
      <c r="S130" s="38"/>
      <c r="T130" s="39"/>
    </row>
    <row r="131" spans="1:20" ht="35.1" customHeight="1" thickBot="1">
      <c r="A131" s="49" t="s">
        <v>17</v>
      </c>
      <c r="B131" s="53" t="s">
        <v>32</v>
      </c>
      <c r="C131" s="37" t="str">
        <f>Input!D79</f>
        <v>Nicholas Nevorski</v>
      </c>
      <c r="D131" s="37">
        <f>Input!E79</f>
        <v>0</v>
      </c>
      <c r="E131" s="37" t="str">
        <f>Input!C79</f>
        <v>Utica Eisenhower</v>
      </c>
      <c r="F131" s="8"/>
      <c r="G131" s="8"/>
      <c r="H131" s="8"/>
      <c r="I131" s="9"/>
      <c r="J131" s="24"/>
      <c r="K131" s="49" t="s">
        <v>17</v>
      </c>
      <c r="L131" s="53" t="s">
        <v>32</v>
      </c>
      <c r="M131" s="37" t="str">
        <f>Input!N79</f>
        <v>Ashlee Gebstadt</v>
      </c>
      <c r="N131" s="37">
        <f>Input!O79</f>
        <v>0</v>
      </c>
      <c r="O131" s="37" t="str">
        <f>Input!M79</f>
        <v>East Point East Detroit</v>
      </c>
      <c r="P131" s="8"/>
      <c r="Q131" s="8"/>
      <c r="R131" s="8"/>
      <c r="S131" s="9"/>
      <c r="T131" s="24"/>
    </row>
    <row r="132" spans="1:20" ht="35.1" customHeight="1" thickBot="1">
      <c r="A132" s="49"/>
      <c r="B132" s="53" t="s">
        <v>33</v>
      </c>
      <c r="C132" s="37" t="str">
        <f>Input!D80</f>
        <v>Will Dryval</v>
      </c>
      <c r="D132" s="37">
        <f>Input!E80</f>
        <v>0</v>
      </c>
      <c r="E132" s="37" t="str">
        <f>Input!C80</f>
        <v>East Point East Detroit</v>
      </c>
      <c r="F132" s="8"/>
      <c r="G132" s="8"/>
      <c r="H132" s="8"/>
      <c r="I132" s="9"/>
      <c r="J132" s="24"/>
      <c r="K132" s="49"/>
      <c r="L132" s="53" t="s">
        <v>33</v>
      </c>
      <c r="M132" s="37" t="str">
        <f>Input!N80</f>
        <v>Jasmine Gonzalez</v>
      </c>
      <c r="N132" s="37">
        <f>Input!O80</f>
        <v>0</v>
      </c>
      <c r="O132" s="37" t="str">
        <f>Input!M80</f>
        <v>Warren Woods Tower</v>
      </c>
      <c r="P132" s="8"/>
      <c r="Q132" s="8"/>
      <c r="R132" s="8"/>
      <c r="S132" s="9"/>
      <c r="T132" s="24"/>
    </row>
    <row r="133" spans="1:20" ht="35.1" customHeight="1" thickBot="1">
      <c r="A133" s="49">
        <f>IF(A125=" "," ",(IF(A125+1&gt;Start!$D$14," ",A125+1)))</f>
        <v>16</v>
      </c>
      <c r="B133" s="53" t="s">
        <v>34</v>
      </c>
      <c r="C133" s="37" t="str">
        <f>Input!D81</f>
        <v>Noah Lucido</v>
      </c>
      <c r="D133" s="37">
        <f>Input!E81</f>
        <v>0</v>
      </c>
      <c r="E133" s="37" t="str">
        <f>Input!C81</f>
        <v>Warren De La Salle</v>
      </c>
      <c r="F133" s="8"/>
      <c r="G133" s="8"/>
      <c r="H133" s="8"/>
      <c r="I133" s="9"/>
      <c r="J133" s="24"/>
      <c r="K133" s="49">
        <f>IF(K125=" "," ",(IF(K125+1&gt;Start!$H$14," ",K125+1)))</f>
        <v>46</v>
      </c>
      <c r="L133" s="53" t="s">
        <v>34</v>
      </c>
      <c r="M133" s="37" t="str">
        <f>Input!N81</f>
        <v>Heather Bruci</v>
      </c>
      <c r="N133" s="37">
        <f>Input!O81</f>
        <v>0</v>
      </c>
      <c r="O133" s="37" t="str">
        <f>Input!M81</f>
        <v>Richmond</v>
      </c>
      <c r="P133" s="8"/>
      <c r="Q133" s="8"/>
      <c r="R133" s="8"/>
      <c r="S133" s="9"/>
      <c r="T133" s="24"/>
    </row>
    <row r="134" spans="1:20" ht="35.1" customHeight="1" thickBot="1">
      <c r="A134" s="36"/>
      <c r="B134" s="53" t="s">
        <v>35</v>
      </c>
      <c r="C134" s="37">
        <f>Input!D82</f>
        <v>0</v>
      </c>
      <c r="D134" s="37">
        <f>Input!E82</f>
        <v>0</v>
      </c>
      <c r="E134" s="37">
        <f>Input!C82</f>
        <v>0</v>
      </c>
      <c r="F134" s="57"/>
      <c r="G134" s="57"/>
      <c r="H134" s="57"/>
      <c r="I134" s="61"/>
      <c r="J134" s="24"/>
      <c r="K134" s="35"/>
      <c r="L134" s="67" t="s">
        <v>35</v>
      </c>
      <c r="M134" s="37" t="str">
        <f>Input!N82</f>
        <v>Sidney Richards</v>
      </c>
      <c r="N134" s="37">
        <f>Input!O82</f>
        <v>0</v>
      </c>
      <c r="O134" s="37" t="str">
        <f>Input!M82</f>
        <v>Roseville</v>
      </c>
      <c r="P134" s="57"/>
      <c r="Q134" s="57"/>
      <c r="R134" s="57"/>
      <c r="S134" s="61"/>
      <c r="T134" s="62"/>
    </row>
    <row r="135" spans="1:20" ht="35.1" customHeight="1" thickBot="1">
      <c r="A135" s="43"/>
      <c r="B135" s="58"/>
      <c r="C135" s="224" t="s">
        <v>39</v>
      </c>
      <c r="D135" s="225"/>
      <c r="E135" s="226"/>
      <c r="F135" s="56">
        <f>A133</f>
        <v>16</v>
      </c>
      <c r="G135" s="66">
        <f>IF(F135=" "," ",(IF(AND(F135&gt;Start!$C$18,F135+3&lt;Start!$D$18,F135&lt;Start!$D$18,(ISODD(F135)=TRUE))=TRUE,F135+3,(IF(AND(F135&gt;Start!$C$19,F135+3&lt;Start!$D$19,F135&lt;Start!$D$19,(ISODD(F135)=TRUE),(ISEVEN(Start!$D$8))=TRUE)=TRUE,F135+3,(IF(AND(F135&gt;Start!$C$20,F135+3&lt;Start!$D$20,F135&lt;Start!$D$20,(ISODD(F135)=TRUE),(ISEVEN(Start!$D$8)=TRUE))=TRUE,F135+3,(IF(AND(F135&gt;Start!$C$18,F135+1&lt;Start!$D$18,F135&lt;Start!$D$18,(ISEVEN(F135)=TRUE),(ISEVEN(Start!$D$8)=TRUE))=TRUE,F135+1,(IF(AND(F135&gt;Start!$C$19,F135+1&lt;Start!$D$19,F135&lt;Start!$D$19,(ISEVEN(F135)=TRUE),(ISEVEN(Start!$D$8)=TRUE))=TRUE,F135+1,(IF(AND(F135&gt;Start!$C$20,F135+1&lt;Start!$D$20,F135&lt;Start!$D$20,(ISEVEN(F135)=TRUE),(ISEVEN(Start!$D$8)=TRUE))=TRUE,F135+1,(IF(AND(F135&gt;Start!$C$22,F135+3&lt;Start!$D$22,F135&lt;Start!$D$22,(ISODD(F135)=TRUE))=TRUE,F135+3,(IF(AND(F135&gt;Start!$C$23,F135+3&lt;Start!$D$23,F135&lt;Start!$D$23,(ISODD(F135)=TRUE))=TRUE,F135+3,(IF(AND(F135&gt;Start!$C$24,F135+3&lt;Start!$D$24,F135&lt;Start!$D$24,(ISODD(F135)=TRUE))=TRUE,F135+3,(IF(AND(F135&gt;Start!$C$22,F135+1&lt;Start!$D$22,F135&lt;Start!$D$22,(ISEVEN(F135)=TRUE))=TRUE,F135+1,(IF(AND(F135&gt;Start!$C$23,F135+1&lt;Start!$D$23,F135&lt;Start!$D$23,(ISEVEN(F135)=TRUE))=TRUE,F135+1,(IF(AND(F135&gt;Start!$C$24,F135+1&lt;Start!$D$24,F135&lt;Start!$D$24,(ISEVEN(F135)=TRUE))=TRUE,F135+1,(IF(AND(Start!$F$8=4,(ISEVEN(F135)=TRUE))=TRUE,F135-7,(IF(AND(Start!$D$8=4,(ISODD(F135)=TRUE))=TRUE,F135-5,(IF(AND(Start!$D$8=5,(ISEVEN(F135)=TRUE))=TRUE,F135-9,F135-7)))))))))))))))))))))))))))))))</f>
        <v>17</v>
      </c>
      <c r="H135" s="66">
        <f>IF(G135=" "," ",(IF(AND(G135&gt;Start!$C$18,G135+3&lt;Start!$D$18,G135&lt;Start!$D$18,(ISODD(G135)=TRUE))=TRUE,G135+3,(IF(AND(G135&gt;Start!$C$19,G135+3&lt;Start!$D$19,G135&lt;Start!$D$19,(ISODD(G135)=TRUE),(ISEVEN(Start!$D$8))=TRUE)=TRUE,G135+3,(IF(AND(G135&gt;Start!$C$20,G135+3&lt;Start!$D$20,G135&lt;Start!$D$20,(ISODD(G135)=TRUE),(ISEVEN(Start!$D$8)=TRUE))=TRUE,G135+3,(IF(AND(G135&gt;Start!$C$18,G135+1&lt;Start!$D$18,G135&lt;Start!$D$18,(ISEVEN(G135)=TRUE),(ISEVEN(Start!$D$8)=TRUE))=TRUE,G135+1,(IF(AND(G135&gt;Start!$C$19,G135+1&lt;Start!$D$19,G135&lt;Start!$D$19,(ISEVEN(G135)=TRUE),(ISEVEN(Start!$D$8)=TRUE))=TRUE,G135+1,(IF(AND(G135&gt;Start!$C$20,G135+1&lt;Start!$D$20,G135&lt;Start!$D$20,(ISEVEN(G135)=TRUE),(ISEVEN(Start!$D$8)=TRUE))=TRUE,G135+1,(IF(AND(G135&gt;Start!$C$22,G135+3&lt;Start!$D$22,G135&lt;Start!$D$22,(ISODD(G135)=TRUE))=TRUE,G135+3,(IF(AND(G135&gt;Start!$C$23,G135+3&lt;Start!$D$23,G135&lt;Start!$D$23,(ISODD(G135)=TRUE))=TRUE,G135+3,(IF(AND(G135&gt;Start!$C$24,G135+3&lt;Start!$D$24,G135&lt;Start!$D$24,(ISODD(G135)=TRUE))=TRUE,G135+3,(IF(AND(G135&gt;Start!$C$22,G135+1&lt;Start!$D$22,G135&lt;Start!$D$22,(ISEVEN(G135)=TRUE))=TRUE,G135+1,(IF(AND(G135&gt;Start!$C$23,G135+1&lt;Start!$D$23,G135&lt;Start!$D$23,(ISEVEN(G135)=TRUE))=TRUE,G135+1,(IF(AND(G135&gt;Start!$C$24,G135+1&lt;Start!$D$24,G135&lt;Start!$D$24,(ISEVEN(G135)=TRUE))=TRUE,G135+1,(IF(AND(Start!$F$8=4,(ISEVEN(G135)=TRUE))=TRUE,G135-7,(IF(AND(Start!$D$8=4,(ISODD(G135)=TRUE))=TRUE,G135-5,(IF(AND(Start!$D$8=5,(ISEVEN(G135)=TRUE))=TRUE,G135-9,G135-7)))))))))))))))))))))))))))))))</f>
        <v>20</v>
      </c>
      <c r="I135" s="66">
        <f>IF(H135=" "," ",(IF(AND(H135&gt;Start!$C$18,H135+3&lt;Start!$D$18,H135&lt;Start!$D$18,(ISODD(H135)=TRUE))=TRUE,H135+3,(IF(AND(H135&gt;Start!$C$19,H135+3&lt;Start!$D$19,H135&lt;Start!$D$19,(ISODD(H135)=TRUE),(ISEVEN(Start!$D$8))=TRUE)=TRUE,H135+3,(IF(AND(H135&gt;Start!$C$20,H135+3&lt;Start!$D$20,H135&lt;Start!$D$20,(ISODD(H135)=TRUE),(ISEVEN(Start!$D$8)=TRUE))=TRUE,H135+3,(IF(AND(H135&gt;Start!$C$18,H135+1&lt;Start!$D$18,H135&lt;Start!$D$18,(ISEVEN(H135)=TRUE),(ISEVEN(Start!$D$8)=TRUE))=TRUE,H135+1,(IF(AND(H135&gt;Start!$C$19,H135+1&lt;Start!$D$19,H135&lt;Start!$D$19,(ISEVEN(H135)=TRUE),(ISEVEN(Start!$D$8)=TRUE))=TRUE,H135+1,(IF(AND(H135&gt;Start!$C$20,H135+1&lt;Start!$D$20,H135&lt;Start!$D$20,(ISEVEN(H135)=TRUE),(ISEVEN(Start!$D$8)=TRUE))=TRUE,H135+1,(IF(AND(H135&gt;Start!$C$22,H135+3&lt;Start!$D$22,H135&lt;Start!$D$22,(ISODD(H135)=TRUE))=TRUE,H135+3,(IF(AND(H135&gt;Start!$C$23,H135+3&lt;Start!$D$23,H135&lt;Start!$D$23,(ISODD(H135)=TRUE))=TRUE,H135+3,(IF(AND(H135&gt;Start!$C$24,H135+3&lt;Start!$D$24,H135&lt;Start!$D$24,(ISODD(H135)=TRUE))=TRUE,H135+3,(IF(AND(H135&gt;Start!$C$22,H135+1&lt;Start!$D$22,H135&lt;Start!$D$22,(ISEVEN(H135)=TRUE))=TRUE,H135+1,(IF(AND(H135&gt;Start!$C$23,H135+1&lt;Start!$D$23,H135&lt;Start!$D$23,(ISEVEN(H135)=TRUE))=TRUE,H135+1,(IF(AND(H135&gt;Start!$C$24,H135+1&lt;Start!$D$24,H135&lt;Start!$D$24,(ISEVEN(H135)=TRUE))=TRUE,H135+1,(IF(AND(Start!$F$8=4,(ISEVEN(H135)=TRUE))=TRUE,H135-7,(IF(AND(Start!$D$8=4,(ISODD(H135)=TRUE))=TRUE,H135-5,(IF(AND(Start!$D$8=5,(ISEVEN(H135)=TRUE))=TRUE,H135-9,H135-7)))))))))))))))))))))))))))))))</f>
        <v>11</v>
      </c>
      <c r="J135" s="65"/>
      <c r="K135" s="68"/>
      <c r="L135" s="69"/>
      <c r="M135" s="224" t="s">
        <v>39</v>
      </c>
      <c r="N135" s="225"/>
      <c r="O135" s="226"/>
      <c r="P135" s="63">
        <f>K133</f>
        <v>46</v>
      </c>
      <c r="Q135" s="66">
        <f>IF(P135=" "," ",(IF(AND(P135&gt;Start!$G$18,P135+3&lt;Start!$H$18,P135&lt;Start!$H$18,(ISODD(P135)=TRUE))=TRUE,P135+3,(IF(AND(P135&gt;Start!$G$19,P135+3&lt;Start!$H$19,P135&lt;Start!$H$19,(ISODD(P135)=TRUE),(ISEVEN(Start!$H$8))=TRUE)=TRUE,P135+3,(IF(AND(P135&gt;Start!$G$20,P135+3&lt;Start!$H$20,P135&lt;Start!$H$20,(ISODD(P135)=TRUE),(ISEVEN(Start!$H$8)=TRUE))=TRUE,P135+3,(IF(AND(P135&gt;Start!$G$18,P135+1&lt;Start!$H$18,P135&lt;Start!$H$18,(ISEVEN(P135)=TRUE),(ISEVEN(Start!$H$8)=TRUE))=TRUE,P135+1,(IF(AND(P135&gt;Start!$G$19,P135+1&lt;Start!$H$19,P135&lt;Start!$H$19,(ISEVEN(P135)=TRUE),(ISEVEN(Start!$H$8)=TRUE))=TRUE,P135+1,(IF(AND(P135&gt;Start!$G$20,P135+1&lt;Start!$H$20,P135&lt;Start!$H$20,(ISEVEN(P135)=TRUE),(ISEVEN(Start!$H$8)=TRUE))=TRUE,P135+1,(IF(AND(P135&gt;Start!$G$22,P135+3&lt;Start!$H$22,P135&lt;Start!$H$22,(ISODD(P135)=TRUE),(ISODD(Start!$H$8)=TRUE))=TRUE,P135+3,(IF(AND(P135&gt;Start!$G$23,P135+3&lt;Start!$H$23,P135&lt;Start!$H$23,(ISODD(P135)=TRUE),(ISODD(Start!$H$8)=TRUE))=TRUE,P135+3,(IF(AND(P135&gt;Start!$G$24,P135+3&lt;Start!$H$24,P135&lt;Start!$H$24,(ISODD(P135)=TRUE),(ISEVEN(Start!$H$8)=TRUE))=TRUE,P135+3,(IF(AND(P135&gt;Start!$G$22,P135+1&lt;Start!$H$22,P135&lt;Start!$H$22,(ISEVEN(P135)=TRUE),(ISODD(Start!$H$8)=TRUE))=TRUE,P135+1,(IF(AND(P135&gt;Start!$G$23,P135+1&lt;Start!$H$23,P135&lt;Start!$H$23,(ISEVEN(P135)=TRUE),(ISODD(Start!$H$8)=TRUE))=TRUE,P135+1,(IF(AND(Start!$H$8=4,(ISEVEN(P135)=TRUE))=TRUE,P135-7,(IF(AND(Start!$H$8=4,(ISODD(P135)=TRUE))=TRUE,P135-5,(IF(AND(Start!$H$8=7,(ISEVEN(P135)=TRUE))=TRUE,P135-13,P135-11)))))))))))))))))))))))))))))</f>
        <v>47</v>
      </c>
      <c r="R135" s="66">
        <f>IF(Q135=" "," ",(IF(AND(Q135&gt;Start!$G$18,Q135+3&lt;Start!$H$18,Q135&lt;Start!$H$18,(ISODD(Q135)=TRUE))=TRUE,Q135+3,(IF(AND(Q135&gt;Start!$G$19,Q135+3&lt;Start!$H$19,Q135&lt;Start!$H$19,(ISODD(Q135)=TRUE),(ISEVEN(Start!$H$8))=TRUE)=TRUE,Q135+3,(IF(AND(Q135&gt;Start!$G$20,Q135+3&lt;Start!$H$20,Q135&lt;Start!$H$20,(ISODD(Q135)=TRUE),(ISEVEN(Start!$H$8)=TRUE))=TRUE,Q135+3,(IF(AND(Q135&gt;Start!$G$18,Q135+1&lt;Start!$H$18,Q135&lt;Start!$H$18,(ISEVEN(Q135)=TRUE),(ISEVEN(Start!$H$8)=TRUE))=TRUE,Q135+1,(IF(AND(Q135&gt;Start!$G$19,Q135+1&lt;Start!$H$19,Q135&lt;Start!$H$19,(ISEVEN(Q135)=TRUE),(ISEVEN(Start!$H$8)=TRUE))=TRUE,Q135+1,(IF(AND(Q135&gt;Start!$G$20,Q135+1&lt;Start!$H$20,Q135&lt;Start!$H$20,(ISEVEN(Q135)=TRUE),(ISEVEN(Start!$H$8)=TRUE))=TRUE,Q135+1,(IF(AND(Q135&gt;Start!$G$22,Q135+3&lt;Start!$H$22,Q135&lt;Start!$H$22,(ISODD(Q135)=TRUE),(ISODD(Start!$H$8)=TRUE))=TRUE,Q135+3,(IF(AND(Q135&gt;Start!$G$23,Q135+3&lt;Start!$H$23,Q135&lt;Start!$H$23,(ISODD(Q135)=TRUE),(ISODD(Start!$H$8)=TRUE))=TRUE,Q135+3,(IF(AND(Q135&gt;Start!$G$24,Q135+3&lt;Start!$H$24,Q135&lt;Start!$H$24,(ISODD(Q135)=TRUE),(ISEVEN(Start!$H$8)=TRUE))=TRUE,Q135+3,(IF(AND(Q135&gt;Start!$G$22,Q135+1&lt;Start!$H$22,Q135&lt;Start!$H$22,(ISEVEN(Q135)=TRUE),(ISODD(Start!$H$8)=TRUE))=TRUE,Q135+1,(IF(AND(Q135&gt;Start!$G$23,Q135+1&lt;Start!$H$23,Q135&lt;Start!$H$23,(ISEVEN(Q135)=TRUE),(ISODD(Start!$H$8)=TRUE))=TRUE,Q135+1,(IF(AND(Start!$H$8=4,(ISEVEN(Q135)=TRUE))=TRUE,Q135-7,(IF(AND(Start!$H$8=4,(ISODD(Q135)=TRUE))=TRUE,Q135-5,(IF(AND(Start!$H$8=7,(ISEVEN(Q135)=TRUE))=TRUE,Q135-13,Q135-11)))))))))))))))))))))))))))))</f>
        <v>50</v>
      </c>
      <c r="S135" s="66">
        <f>IF(R135=" "," ",(IF(AND(R135&gt;Start!$G$18,R135+3&lt;Start!$H$18,R135&lt;Start!$H$18,(ISODD(R135)=TRUE))=TRUE,R135+3,(IF(AND(R135&gt;Start!$G$19,R135+3&lt;Start!$H$19,R135&lt;Start!$H$19,(ISODD(R135)=TRUE),(ISEVEN(Start!$H$8))=TRUE)=TRUE,R135+3,(IF(AND(R135&gt;Start!$G$20,R135+3&lt;Start!$H$20,R135&lt;Start!$H$20,(ISODD(R135)=TRUE),(ISEVEN(Start!$H$8)=TRUE))=TRUE,R135+3,(IF(AND(R135&gt;Start!$G$18,R135+1&lt;Start!$H$18,R135&lt;Start!$H$18,(ISEVEN(R135)=TRUE),(ISEVEN(Start!$H$8)=TRUE))=TRUE,R135+1,(IF(AND(R135&gt;Start!$G$19,R135+1&lt;Start!$H$19,R135&lt;Start!$H$19,(ISEVEN(R135)=TRUE),(ISEVEN(Start!$H$8)=TRUE))=TRUE,R135+1,(IF(AND(R135&gt;Start!$G$20,R135+1&lt;Start!$H$20,R135&lt;Start!$H$20,(ISEVEN(R135)=TRUE),(ISEVEN(Start!$H$8)=TRUE))=TRUE,R135+1,(IF(AND(R135&gt;Start!$G$22,R135+3&lt;Start!$H$22,R135&lt;Start!$H$22,(ISODD(R135)=TRUE),(ISODD(Start!$H$8)=TRUE))=TRUE,R135+3,(IF(AND(R135&gt;Start!$G$23,R135+3&lt;Start!$H$23,R135&lt;Start!$H$23,(ISODD(R135)=TRUE),(ISODD(Start!$H$8)=TRUE))=TRUE,R135+3,(IF(AND(R135&gt;Start!$G$24,R135+3&lt;Start!$H$24,R135&lt;Start!$H$24,(ISODD(R135)=TRUE),(ISEVEN(Start!$H$8)=TRUE))=TRUE,R135+3,(IF(AND(R135&gt;Start!$G$22,R135+1&lt;Start!$H$22,R135&lt;Start!$H$22,(ISEVEN(R135)=TRUE),(ISODD(Start!$H$8)=TRUE))=TRUE,R135+1,(IF(AND(R135&gt;Start!$G$23,R135+1&lt;Start!$H$23,R135&lt;Start!$H$23,(ISEVEN(R135)=TRUE),(ISODD(Start!$H$8)=TRUE))=TRUE,R135+1,(IF(AND(Start!$H$8=4,(ISEVEN(R135)=TRUE))=TRUE,R135-7,(IF(AND(Start!$H$8=4,(ISODD(R135)=TRUE))=TRUE,R135-5,(IF(AND(Start!$H$8=7,(ISEVEN(R135)=TRUE))=TRUE,R135-13,R135-11)))))))))))))))))))))))))))))</f>
        <v>51</v>
      </c>
      <c r="T135" s="64"/>
    </row>
    <row r="136" spans="1:20" ht="35.1" customHeight="1" thickBot="1">
      <c r="A136" s="42"/>
      <c r="B136" s="54"/>
      <c r="C136" s="227" t="s">
        <v>40</v>
      </c>
      <c r="D136" s="227"/>
      <c r="E136" s="227"/>
      <c r="F136" s="227"/>
      <c r="G136" s="227"/>
      <c r="H136" s="227"/>
      <c r="I136" s="59"/>
      <c r="J136" s="60"/>
      <c r="K136" s="42"/>
      <c r="L136" s="45"/>
      <c r="M136" s="227" t="s">
        <v>40</v>
      </c>
      <c r="N136" s="227"/>
      <c r="O136" s="227"/>
      <c r="P136" s="227"/>
      <c r="Q136" s="227"/>
      <c r="R136" s="227"/>
      <c r="S136" s="55"/>
      <c r="T136" s="41"/>
    </row>
    <row r="137" spans="1:20" ht="35.1" customHeight="1">
      <c r="A137" s="228" t="s">
        <v>37</v>
      </c>
      <c r="B137" s="229"/>
      <c r="C137" s="229"/>
      <c r="D137" s="229"/>
      <c r="E137" s="229"/>
      <c r="F137" s="229"/>
      <c r="G137" s="229"/>
      <c r="H137" s="229"/>
      <c r="I137" s="229"/>
      <c r="J137" s="230"/>
      <c r="K137" s="219" t="s">
        <v>37</v>
      </c>
      <c r="L137" s="220"/>
      <c r="M137" s="220"/>
      <c r="N137" s="220"/>
      <c r="O137" s="220"/>
      <c r="P137" s="220"/>
      <c r="Q137" s="220"/>
      <c r="R137" s="220"/>
      <c r="S137" s="220"/>
      <c r="T137" s="221"/>
    </row>
    <row r="138" spans="1:20" ht="35.1" customHeight="1" thickBot="1">
      <c r="A138" s="222" t="s">
        <v>38</v>
      </c>
      <c r="B138" s="223"/>
      <c r="C138" s="47" t="s">
        <v>21</v>
      </c>
      <c r="D138" s="47" t="s">
        <v>36</v>
      </c>
      <c r="E138" s="47" t="s">
        <v>9</v>
      </c>
      <c r="F138" s="47" t="s">
        <v>13</v>
      </c>
      <c r="G138" s="47" t="s">
        <v>11</v>
      </c>
      <c r="H138" s="47" t="s">
        <v>12</v>
      </c>
      <c r="I138" s="47" t="s">
        <v>14</v>
      </c>
      <c r="J138" s="50" t="s">
        <v>15</v>
      </c>
      <c r="K138" s="222" t="s">
        <v>38</v>
      </c>
      <c r="L138" s="223"/>
      <c r="M138" s="47" t="s">
        <v>21</v>
      </c>
      <c r="N138" s="47" t="s">
        <v>36</v>
      </c>
      <c r="O138" s="47" t="s">
        <v>9</v>
      </c>
      <c r="P138" s="47" t="s">
        <v>13</v>
      </c>
      <c r="Q138" s="47" t="s">
        <v>11</v>
      </c>
      <c r="R138" s="47" t="s">
        <v>12</v>
      </c>
      <c r="S138" s="47" t="s">
        <v>14</v>
      </c>
      <c r="T138" s="50" t="s">
        <v>15</v>
      </c>
    </row>
    <row r="139" spans="1:20" ht="35.1" customHeight="1" thickBot="1">
      <c r="A139" s="48" t="s">
        <v>16</v>
      </c>
      <c r="B139" s="52" t="s">
        <v>22</v>
      </c>
      <c r="C139" s="37" t="str">
        <f>Input!D83</f>
        <v>Kyle Sherrell</v>
      </c>
      <c r="D139" s="37">
        <f>Input!E83</f>
        <v>0</v>
      </c>
      <c r="E139" s="37" t="str">
        <f>Input!C83</f>
        <v>Macomb Dakota</v>
      </c>
      <c r="F139" s="37"/>
      <c r="G139" s="37"/>
      <c r="H139" s="37"/>
      <c r="I139" s="38"/>
      <c r="J139" s="39"/>
      <c r="K139" s="48" t="s">
        <v>16</v>
      </c>
      <c r="L139" s="52" t="s">
        <v>22</v>
      </c>
      <c r="M139" s="37" t="str">
        <f>Input!N83</f>
        <v>Hannah Oles</v>
      </c>
      <c r="N139" s="37">
        <f>Input!O83</f>
        <v>0</v>
      </c>
      <c r="O139" s="37" t="str">
        <f>Input!M83</f>
        <v>Warren Regina</v>
      </c>
      <c r="P139" s="37"/>
      <c r="Q139" s="37"/>
      <c r="R139" s="37"/>
      <c r="S139" s="38"/>
      <c r="T139" s="39"/>
    </row>
    <row r="140" spans="1:20" ht="35.1" customHeight="1" thickBot="1">
      <c r="A140" s="49" t="s">
        <v>17</v>
      </c>
      <c r="B140" s="53" t="s">
        <v>23</v>
      </c>
      <c r="C140" s="37" t="str">
        <f>Input!D84</f>
        <v>Kevin Craft</v>
      </c>
      <c r="D140" s="37">
        <f>Input!E84</f>
        <v>0</v>
      </c>
      <c r="E140" s="37" t="str">
        <f>Input!C84</f>
        <v>Utica Eisenhower</v>
      </c>
      <c r="F140" s="8"/>
      <c r="G140" s="8"/>
      <c r="H140" s="8"/>
      <c r="I140" s="9"/>
      <c r="J140" s="24"/>
      <c r="K140" s="49" t="s">
        <v>17</v>
      </c>
      <c r="L140" s="53" t="s">
        <v>23</v>
      </c>
      <c r="M140" s="37">
        <f>Input!N84</f>
        <v>0</v>
      </c>
      <c r="N140" s="37">
        <f>Input!O84</f>
        <v>0</v>
      </c>
      <c r="O140" s="37">
        <f>Input!M84</f>
        <v>0</v>
      </c>
      <c r="P140" s="8"/>
      <c r="Q140" s="8"/>
      <c r="R140" s="8"/>
      <c r="S140" s="9"/>
      <c r="T140" s="24"/>
    </row>
    <row r="141" spans="1:20" ht="35.1" customHeight="1" thickBot="1">
      <c r="A141" s="49"/>
      <c r="B141" s="53" t="s">
        <v>24</v>
      </c>
      <c r="C141" s="37" t="str">
        <f>Input!D85</f>
        <v>Nate Hunter</v>
      </c>
      <c r="D141" s="37">
        <f>Input!E85</f>
        <v>0</v>
      </c>
      <c r="E141" s="37" t="str">
        <f>Input!C85</f>
        <v>East Point East Detroit</v>
      </c>
      <c r="F141" s="8"/>
      <c r="G141" s="8"/>
      <c r="H141" s="8"/>
      <c r="I141" s="9"/>
      <c r="J141" s="24"/>
      <c r="K141" s="49"/>
      <c r="L141" s="53" t="s">
        <v>24</v>
      </c>
      <c r="M141" s="37" t="str">
        <f>Input!N85</f>
        <v>Samantha Gainor</v>
      </c>
      <c r="N141" s="37">
        <f>Input!O85</f>
        <v>0</v>
      </c>
      <c r="O141" s="37" t="str">
        <f>Input!M85</f>
        <v>Macomb L'Anse Creuse North</v>
      </c>
      <c r="P141" s="8"/>
      <c r="Q141" s="8"/>
      <c r="R141" s="8"/>
      <c r="S141" s="9"/>
      <c r="T141" s="24"/>
    </row>
    <row r="142" spans="1:20" ht="35.1" customHeight="1" thickBot="1">
      <c r="A142" s="49">
        <f>IF(A133=" "," ",(IF(A133+1&gt;Start!$D$14," ",A133+1)))</f>
        <v>17</v>
      </c>
      <c r="B142" s="53" t="s">
        <v>25</v>
      </c>
      <c r="C142" s="37" t="str">
        <f>Input!D86</f>
        <v>Dylan Stokes</v>
      </c>
      <c r="D142" s="37">
        <f>Input!E86</f>
        <v>0</v>
      </c>
      <c r="E142" s="37" t="str">
        <f>Input!C86</f>
        <v>Romeo</v>
      </c>
      <c r="F142" s="8"/>
      <c r="G142" s="8"/>
      <c r="H142" s="8"/>
      <c r="I142" s="9"/>
      <c r="J142" s="24"/>
      <c r="K142" s="49">
        <f>IF(K133=" "," ",(IF(K133+1&gt;Start!$H$14," ",K133+1)))</f>
        <v>47</v>
      </c>
      <c r="L142" s="53" t="s">
        <v>25</v>
      </c>
      <c r="M142" s="37" t="str">
        <f>Input!N86</f>
        <v>Payton Dickson</v>
      </c>
      <c r="N142" s="37">
        <f>Input!O86</f>
        <v>0</v>
      </c>
      <c r="O142" s="37" t="str">
        <f>Input!M86</f>
        <v>Richmond</v>
      </c>
      <c r="P142" s="8"/>
      <c r="Q142" s="8"/>
      <c r="R142" s="8"/>
      <c r="S142" s="9"/>
      <c r="T142" s="24"/>
    </row>
    <row r="143" spans="1:20" ht="35.1" customHeight="1" thickBot="1">
      <c r="A143" s="36"/>
      <c r="B143" s="67" t="s">
        <v>26</v>
      </c>
      <c r="C143" s="37" t="str">
        <f>Input!D87</f>
        <v>Alec Nunn</v>
      </c>
      <c r="D143" s="37">
        <f>Input!E87</f>
        <v>0</v>
      </c>
      <c r="E143" s="37" t="str">
        <f>Input!C87</f>
        <v>Warren Fitzgerald</v>
      </c>
      <c r="F143" s="57"/>
      <c r="G143" s="57"/>
      <c r="H143" s="57"/>
      <c r="I143" s="61"/>
      <c r="J143" s="62"/>
      <c r="K143" s="35"/>
      <c r="L143" s="67" t="s">
        <v>26</v>
      </c>
      <c r="M143" s="37" t="str">
        <f>Input!N87</f>
        <v>Shelbi Aggas</v>
      </c>
      <c r="N143" s="37">
        <f>Input!O87</f>
        <v>0</v>
      </c>
      <c r="O143" s="37" t="str">
        <f>Input!M87</f>
        <v>Roseville</v>
      </c>
      <c r="P143" s="57"/>
      <c r="Q143" s="57"/>
      <c r="R143" s="57"/>
      <c r="S143" s="61"/>
      <c r="T143" s="62"/>
    </row>
    <row r="144" spans="1:20" ht="35.1" customHeight="1" thickBot="1">
      <c r="A144" s="43"/>
      <c r="B144" s="58"/>
      <c r="C144" s="224" t="s">
        <v>39</v>
      </c>
      <c r="D144" s="225"/>
      <c r="E144" s="226"/>
      <c r="F144" s="56">
        <f>A142</f>
        <v>17</v>
      </c>
      <c r="G144" s="66">
        <f>IF(F144=" "," ",(IF(AND(F144&gt;Start!$C$18,F144+3&lt;Start!$D$18,F144&lt;Start!$D$18,(ISODD(F144)=TRUE))=TRUE,F144+3,(IF(AND(F144&gt;Start!$C$19,F144+3&lt;Start!$D$19,F144&lt;Start!$D$19,(ISODD(F144)=TRUE),(ISEVEN(Start!$D$8))=TRUE)=TRUE,F144+3,(IF(AND(F144&gt;Start!$C$20,F144+3&lt;Start!$D$20,F144&lt;Start!$D$20,(ISODD(F144)=TRUE),(ISEVEN(Start!$D$8)=TRUE))=TRUE,F144+3,(IF(AND(F144&gt;Start!$C$18,F144+1&lt;Start!$D$18,F144&lt;Start!$D$18,(ISEVEN(F144)=TRUE),(ISEVEN(Start!$D$8)=TRUE))=TRUE,F144+1,(IF(AND(F144&gt;Start!$C$19,F144+1&lt;Start!$D$19,F144&lt;Start!$D$19,(ISEVEN(F144)=TRUE),(ISEVEN(Start!$D$8)=TRUE))=TRUE,F144+1,(IF(AND(F144&gt;Start!$C$20,F144+1&lt;Start!$D$20,F144&lt;Start!$D$20,(ISEVEN(F144)=TRUE),(ISEVEN(Start!$D$8)=TRUE))=TRUE,F144+1,(IF(AND(F144&gt;Start!$C$22,F144+3&lt;Start!$D$22,F144&lt;Start!$D$22,(ISODD(F144)=TRUE))=TRUE,F144+3,(IF(AND(F144&gt;Start!$C$23,F144+3&lt;Start!$D$23,F144&lt;Start!$D$23,(ISODD(F144)=TRUE))=TRUE,F144+3,(IF(AND(F144&gt;Start!$C$24,F144+3&lt;Start!$D$24,F144&lt;Start!$D$24,(ISODD(F144)=TRUE))=TRUE,F144+3,(IF(AND(F144&gt;Start!$C$22,F144+1&lt;Start!$D$22,F144&lt;Start!$D$22,(ISEVEN(F144)=TRUE))=TRUE,F144+1,(IF(AND(F144&gt;Start!$C$23,F144+1&lt;Start!$D$23,F144&lt;Start!$D$23,(ISEVEN(F144)=TRUE))=TRUE,F144+1,(IF(AND(F144&gt;Start!$C$24,F144+1&lt;Start!$D$24,F144&lt;Start!$D$24,(ISEVEN(F144)=TRUE))=TRUE,F144+1,(IF(AND(Start!$F$8=4,(ISEVEN(F144)=TRUE))=TRUE,F144-7,(IF(AND(Start!$D$8=4,(ISODD(F144)=TRUE))=TRUE,F144-5,(IF(AND(Start!$D$8=5,(ISEVEN(F144)=TRUE))=TRUE,F144-9,F144-7)))))))))))))))))))))))))))))))</f>
        <v>20</v>
      </c>
      <c r="H144" s="66">
        <f>IF(G144=" "," ",(IF(AND(G144&gt;Start!$C$18,G144+3&lt;Start!$D$18,G144&lt;Start!$D$18,(ISODD(G144)=TRUE))=TRUE,G144+3,(IF(AND(G144&gt;Start!$C$19,G144+3&lt;Start!$D$19,G144&lt;Start!$D$19,(ISODD(G144)=TRUE),(ISEVEN(Start!$D$8))=TRUE)=TRUE,G144+3,(IF(AND(G144&gt;Start!$C$20,G144+3&lt;Start!$D$20,G144&lt;Start!$D$20,(ISODD(G144)=TRUE),(ISEVEN(Start!$D$8)=TRUE))=TRUE,G144+3,(IF(AND(G144&gt;Start!$C$18,G144+1&lt;Start!$D$18,G144&lt;Start!$D$18,(ISEVEN(G144)=TRUE),(ISEVEN(Start!$D$8)=TRUE))=TRUE,G144+1,(IF(AND(G144&gt;Start!$C$19,G144+1&lt;Start!$D$19,G144&lt;Start!$D$19,(ISEVEN(G144)=TRUE),(ISEVEN(Start!$D$8)=TRUE))=TRUE,G144+1,(IF(AND(G144&gt;Start!$C$20,G144+1&lt;Start!$D$20,G144&lt;Start!$D$20,(ISEVEN(G144)=TRUE),(ISEVEN(Start!$D$8)=TRUE))=TRUE,G144+1,(IF(AND(G144&gt;Start!$C$22,G144+3&lt;Start!$D$22,G144&lt;Start!$D$22,(ISODD(G144)=TRUE))=TRUE,G144+3,(IF(AND(G144&gt;Start!$C$23,G144+3&lt;Start!$D$23,G144&lt;Start!$D$23,(ISODD(G144)=TRUE))=TRUE,G144+3,(IF(AND(G144&gt;Start!$C$24,G144+3&lt;Start!$D$24,G144&lt;Start!$D$24,(ISODD(G144)=TRUE))=TRUE,G144+3,(IF(AND(G144&gt;Start!$C$22,G144+1&lt;Start!$D$22,G144&lt;Start!$D$22,(ISEVEN(G144)=TRUE))=TRUE,G144+1,(IF(AND(G144&gt;Start!$C$23,G144+1&lt;Start!$D$23,G144&lt;Start!$D$23,(ISEVEN(G144)=TRUE))=TRUE,G144+1,(IF(AND(G144&gt;Start!$C$24,G144+1&lt;Start!$D$24,G144&lt;Start!$D$24,(ISEVEN(G144)=TRUE))=TRUE,G144+1,(IF(AND(Start!$F$8=4,(ISEVEN(G144)=TRUE))=TRUE,G144-7,(IF(AND(Start!$D$8=4,(ISODD(G144)=TRUE))=TRUE,G144-5,(IF(AND(Start!$D$8=5,(ISEVEN(G144)=TRUE))=TRUE,G144-9,G144-7)))))))))))))))))))))))))))))))</f>
        <v>11</v>
      </c>
      <c r="I144" s="66">
        <f>IF(H144=" "," ",(IF(AND(H144&gt;Start!$C$18,H144+3&lt;Start!$D$18,H144&lt;Start!$D$18,(ISODD(H144)=TRUE))=TRUE,H144+3,(IF(AND(H144&gt;Start!$C$19,H144+3&lt;Start!$D$19,H144&lt;Start!$D$19,(ISODD(H144)=TRUE),(ISEVEN(Start!$D$8))=TRUE)=TRUE,H144+3,(IF(AND(H144&gt;Start!$C$20,H144+3&lt;Start!$D$20,H144&lt;Start!$D$20,(ISODD(H144)=TRUE),(ISEVEN(Start!$D$8)=TRUE))=TRUE,H144+3,(IF(AND(H144&gt;Start!$C$18,H144+1&lt;Start!$D$18,H144&lt;Start!$D$18,(ISEVEN(H144)=TRUE),(ISEVEN(Start!$D$8)=TRUE))=TRUE,H144+1,(IF(AND(H144&gt;Start!$C$19,H144+1&lt;Start!$D$19,H144&lt;Start!$D$19,(ISEVEN(H144)=TRUE),(ISEVEN(Start!$D$8)=TRUE))=TRUE,H144+1,(IF(AND(H144&gt;Start!$C$20,H144+1&lt;Start!$D$20,H144&lt;Start!$D$20,(ISEVEN(H144)=TRUE),(ISEVEN(Start!$D$8)=TRUE))=TRUE,H144+1,(IF(AND(H144&gt;Start!$C$22,H144+3&lt;Start!$D$22,H144&lt;Start!$D$22,(ISODD(H144)=TRUE))=TRUE,H144+3,(IF(AND(H144&gt;Start!$C$23,H144+3&lt;Start!$D$23,H144&lt;Start!$D$23,(ISODD(H144)=TRUE))=TRUE,H144+3,(IF(AND(H144&gt;Start!$C$24,H144+3&lt;Start!$D$24,H144&lt;Start!$D$24,(ISODD(H144)=TRUE))=TRUE,H144+3,(IF(AND(H144&gt;Start!$C$22,H144+1&lt;Start!$D$22,H144&lt;Start!$D$22,(ISEVEN(H144)=TRUE))=TRUE,H144+1,(IF(AND(H144&gt;Start!$C$23,H144+1&lt;Start!$D$23,H144&lt;Start!$D$23,(ISEVEN(H144)=TRUE))=TRUE,H144+1,(IF(AND(H144&gt;Start!$C$24,H144+1&lt;Start!$D$24,H144&lt;Start!$D$24,(ISEVEN(H144)=TRUE))=TRUE,H144+1,(IF(AND(Start!$F$8=4,(ISEVEN(H144)=TRUE))=TRUE,H144-7,(IF(AND(Start!$D$8=4,(ISODD(H144)=TRUE))=TRUE,H144-5,(IF(AND(Start!$D$8=5,(ISEVEN(H144)=TRUE))=TRUE,H144-9,H144-7)))))))))))))))))))))))))))))))</f>
        <v>14</v>
      </c>
      <c r="J144" s="64"/>
      <c r="K144" s="68"/>
      <c r="L144" s="69"/>
      <c r="M144" s="224" t="s">
        <v>39</v>
      </c>
      <c r="N144" s="225"/>
      <c r="O144" s="226"/>
      <c r="P144" s="63">
        <f>K142</f>
        <v>47</v>
      </c>
      <c r="Q144" s="66">
        <f>IF(P144=" "," ",(IF(AND(P144&gt;Start!$G$18,P144+3&lt;Start!$H$18,P144&lt;Start!$H$18,(ISODD(P144)=TRUE))=TRUE,P144+3,(IF(AND(P144&gt;Start!$G$19,P144+3&lt;Start!$H$19,P144&lt;Start!$H$19,(ISODD(P144)=TRUE),(ISEVEN(Start!$H$8))=TRUE)=TRUE,P144+3,(IF(AND(P144&gt;Start!$G$20,P144+3&lt;Start!$H$20,P144&lt;Start!$H$20,(ISODD(P144)=TRUE),(ISEVEN(Start!$H$8)=TRUE))=TRUE,P144+3,(IF(AND(P144&gt;Start!$G$18,P144+1&lt;Start!$H$18,P144&lt;Start!$H$18,(ISEVEN(P144)=TRUE),(ISEVEN(Start!$H$8)=TRUE))=TRUE,P144+1,(IF(AND(P144&gt;Start!$G$19,P144+1&lt;Start!$H$19,P144&lt;Start!$H$19,(ISEVEN(P144)=TRUE),(ISEVEN(Start!$H$8)=TRUE))=TRUE,P144+1,(IF(AND(P144&gt;Start!$G$20,P144+1&lt;Start!$H$20,P144&lt;Start!$H$20,(ISEVEN(P144)=TRUE),(ISEVEN(Start!$H$8)=TRUE))=TRUE,P144+1,(IF(AND(P144&gt;Start!$G$22,P144+3&lt;Start!$H$22,P144&lt;Start!$H$22,(ISODD(P144)=TRUE),(ISODD(Start!$H$8)=TRUE))=TRUE,P144+3,(IF(AND(P144&gt;Start!$G$23,P144+3&lt;Start!$H$23,P144&lt;Start!$H$23,(ISODD(P144)=TRUE),(ISODD(Start!$H$8)=TRUE))=TRUE,P144+3,(IF(AND(P144&gt;Start!$G$24,P144+3&lt;Start!$H$24,P144&lt;Start!$H$24,(ISODD(P144)=TRUE),(ISEVEN(Start!$H$8)=TRUE))=TRUE,P144+3,(IF(AND(P144&gt;Start!$G$22,P144+1&lt;Start!$H$22,P144&lt;Start!$H$22,(ISEVEN(P144)=TRUE),(ISODD(Start!$H$8)=TRUE))=TRUE,P144+1,(IF(AND(P144&gt;Start!$G$23,P144+1&lt;Start!$H$23,P144&lt;Start!$H$23,(ISEVEN(P144)=TRUE),(ISODD(Start!$H$8)=TRUE))=TRUE,P144+1,(IF(AND(Start!$H$8=4,(ISEVEN(P144)=TRUE))=TRUE,P144-7,(IF(AND(Start!$H$8=4,(ISODD(P144)=TRUE))=TRUE,P144-5,(IF(AND(Start!$H$8=7,(ISEVEN(P144)=TRUE))=TRUE,P144-13,P144-11)))))))))))))))))))))))))))))</f>
        <v>50</v>
      </c>
      <c r="R144" s="66">
        <f>IF(Q144=" "," ",(IF(AND(Q144&gt;Start!$G$18,Q144+3&lt;Start!$H$18,Q144&lt;Start!$H$18,(ISODD(Q144)=TRUE))=TRUE,Q144+3,(IF(AND(Q144&gt;Start!$G$19,Q144+3&lt;Start!$H$19,Q144&lt;Start!$H$19,(ISODD(Q144)=TRUE),(ISEVEN(Start!$H$8))=TRUE)=TRUE,Q144+3,(IF(AND(Q144&gt;Start!$G$20,Q144+3&lt;Start!$H$20,Q144&lt;Start!$H$20,(ISODD(Q144)=TRUE),(ISEVEN(Start!$H$8)=TRUE))=TRUE,Q144+3,(IF(AND(Q144&gt;Start!$G$18,Q144+1&lt;Start!$H$18,Q144&lt;Start!$H$18,(ISEVEN(Q144)=TRUE),(ISEVEN(Start!$H$8)=TRUE))=TRUE,Q144+1,(IF(AND(Q144&gt;Start!$G$19,Q144+1&lt;Start!$H$19,Q144&lt;Start!$H$19,(ISEVEN(Q144)=TRUE),(ISEVEN(Start!$H$8)=TRUE))=TRUE,Q144+1,(IF(AND(Q144&gt;Start!$G$20,Q144+1&lt;Start!$H$20,Q144&lt;Start!$H$20,(ISEVEN(Q144)=TRUE),(ISEVEN(Start!$H$8)=TRUE))=TRUE,Q144+1,(IF(AND(Q144&gt;Start!$G$22,Q144+3&lt;Start!$H$22,Q144&lt;Start!$H$22,(ISODD(Q144)=TRUE),(ISODD(Start!$H$8)=TRUE))=TRUE,Q144+3,(IF(AND(Q144&gt;Start!$G$23,Q144+3&lt;Start!$H$23,Q144&lt;Start!$H$23,(ISODD(Q144)=TRUE),(ISODD(Start!$H$8)=TRUE))=TRUE,Q144+3,(IF(AND(Q144&gt;Start!$G$24,Q144+3&lt;Start!$H$24,Q144&lt;Start!$H$24,(ISODD(Q144)=TRUE),(ISEVEN(Start!$H$8)=TRUE))=TRUE,Q144+3,(IF(AND(Q144&gt;Start!$G$22,Q144+1&lt;Start!$H$22,Q144&lt;Start!$H$22,(ISEVEN(Q144)=TRUE),(ISODD(Start!$H$8)=TRUE))=TRUE,Q144+1,(IF(AND(Q144&gt;Start!$G$23,Q144+1&lt;Start!$H$23,Q144&lt;Start!$H$23,(ISEVEN(Q144)=TRUE),(ISODD(Start!$H$8)=TRUE))=TRUE,Q144+1,(IF(AND(Start!$H$8=4,(ISEVEN(Q144)=TRUE))=TRUE,Q144-7,(IF(AND(Start!$H$8=4,(ISODD(Q144)=TRUE))=TRUE,Q144-5,(IF(AND(Start!$H$8=7,(ISEVEN(Q144)=TRUE))=TRUE,Q144-13,Q144-11)))))))))))))))))))))))))))))</f>
        <v>51</v>
      </c>
      <c r="S144" s="66">
        <f>IF(R144=" "," ",(IF(AND(R144&gt;Start!$G$18,R144+3&lt;Start!$H$18,R144&lt;Start!$H$18,(ISODD(R144)=TRUE))=TRUE,R144+3,(IF(AND(R144&gt;Start!$G$19,R144+3&lt;Start!$H$19,R144&lt;Start!$H$19,(ISODD(R144)=TRUE),(ISEVEN(Start!$H$8))=TRUE)=TRUE,R144+3,(IF(AND(R144&gt;Start!$G$20,R144+3&lt;Start!$H$20,R144&lt;Start!$H$20,(ISODD(R144)=TRUE),(ISEVEN(Start!$H$8)=TRUE))=TRUE,R144+3,(IF(AND(R144&gt;Start!$G$18,R144+1&lt;Start!$H$18,R144&lt;Start!$H$18,(ISEVEN(R144)=TRUE),(ISEVEN(Start!$H$8)=TRUE))=TRUE,R144+1,(IF(AND(R144&gt;Start!$G$19,R144+1&lt;Start!$H$19,R144&lt;Start!$H$19,(ISEVEN(R144)=TRUE),(ISEVEN(Start!$H$8)=TRUE))=TRUE,R144+1,(IF(AND(R144&gt;Start!$G$20,R144+1&lt;Start!$H$20,R144&lt;Start!$H$20,(ISEVEN(R144)=TRUE),(ISEVEN(Start!$H$8)=TRUE))=TRUE,R144+1,(IF(AND(R144&gt;Start!$G$22,R144+3&lt;Start!$H$22,R144&lt;Start!$H$22,(ISODD(R144)=TRUE),(ISODD(Start!$H$8)=TRUE))=TRUE,R144+3,(IF(AND(R144&gt;Start!$G$23,R144+3&lt;Start!$H$23,R144&lt;Start!$H$23,(ISODD(R144)=TRUE),(ISODD(Start!$H$8)=TRUE))=TRUE,R144+3,(IF(AND(R144&gt;Start!$G$24,R144+3&lt;Start!$H$24,R144&lt;Start!$H$24,(ISODD(R144)=TRUE),(ISEVEN(Start!$H$8)=TRUE))=TRUE,R144+3,(IF(AND(R144&gt;Start!$G$22,R144+1&lt;Start!$H$22,R144&lt;Start!$H$22,(ISEVEN(R144)=TRUE),(ISODD(Start!$H$8)=TRUE))=TRUE,R144+1,(IF(AND(R144&gt;Start!$G$23,R144+1&lt;Start!$H$23,R144&lt;Start!$H$23,(ISEVEN(R144)=TRUE),(ISODD(Start!$H$8)=TRUE))=TRUE,R144+1,(IF(AND(Start!$H$8=4,(ISEVEN(R144)=TRUE))=TRUE,R144-7,(IF(AND(Start!$H$8=4,(ISODD(R144)=TRUE))=TRUE,R144-5,(IF(AND(Start!$H$8=7,(ISEVEN(R144)=TRUE))=TRUE,R144-13,R144-11)))))))))))))))))))))))))))))</f>
        <v>54</v>
      </c>
      <c r="T144" s="64"/>
    </row>
    <row r="145" spans="1:20" ht="35.1" customHeight="1">
      <c r="A145" s="228" t="s">
        <v>37</v>
      </c>
      <c r="B145" s="229"/>
      <c r="C145" s="229"/>
      <c r="D145" s="229"/>
      <c r="E145" s="229"/>
      <c r="F145" s="229"/>
      <c r="G145" s="229"/>
      <c r="H145" s="229"/>
      <c r="I145" s="229"/>
      <c r="J145" s="230"/>
      <c r="K145" s="219" t="s">
        <v>37</v>
      </c>
      <c r="L145" s="220"/>
      <c r="M145" s="220"/>
      <c r="N145" s="220"/>
      <c r="O145" s="220"/>
      <c r="P145" s="220"/>
      <c r="Q145" s="220"/>
      <c r="R145" s="220"/>
      <c r="S145" s="220"/>
      <c r="T145" s="221"/>
    </row>
    <row r="146" spans="1:20" ht="35.1" customHeight="1" thickBot="1">
      <c r="A146" s="222" t="s">
        <v>38</v>
      </c>
      <c r="B146" s="223"/>
      <c r="C146" s="47" t="s">
        <v>21</v>
      </c>
      <c r="D146" s="47" t="s">
        <v>36</v>
      </c>
      <c r="E146" s="47" t="s">
        <v>9</v>
      </c>
      <c r="F146" s="47" t="s">
        <v>13</v>
      </c>
      <c r="G146" s="47" t="s">
        <v>11</v>
      </c>
      <c r="H146" s="47" t="s">
        <v>12</v>
      </c>
      <c r="I146" s="47" t="s">
        <v>14</v>
      </c>
      <c r="J146" s="50" t="s">
        <v>15</v>
      </c>
      <c r="K146" s="222" t="s">
        <v>38</v>
      </c>
      <c r="L146" s="223"/>
      <c r="M146" s="47" t="s">
        <v>21</v>
      </c>
      <c r="N146" s="47" t="s">
        <v>36</v>
      </c>
      <c r="O146" s="47" t="s">
        <v>9</v>
      </c>
      <c r="P146" s="47" t="s">
        <v>13</v>
      </c>
      <c r="Q146" s="47" t="s">
        <v>11</v>
      </c>
      <c r="R146" s="47" t="s">
        <v>12</v>
      </c>
      <c r="S146" s="47" t="s">
        <v>14</v>
      </c>
      <c r="T146" s="50" t="s">
        <v>15</v>
      </c>
    </row>
    <row r="147" spans="1:20" ht="35.1" customHeight="1" thickBot="1">
      <c r="A147" s="48" t="s">
        <v>16</v>
      </c>
      <c r="B147" s="52" t="s">
        <v>31</v>
      </c>
      <c r="C147" s="37" t="str">
        <f>Input!D88</f>
        <v>Justin Taylor</v>
      </c>
      <c r="D147" s="37">
        <f>Input!E88</f>
        <v>0</v>
      </c>
      <c r="E147" s="37" t="str">
        <f>Input!C88</f>
        <v>Macomb Dakota</v>
      </c>
      <c r="F147" s="37"/>
      <c r="G147" s="37"/>
      <c r="H147" s="37"/>
      <c r="I147" s="38"/>
      <c r="J147" s="39"/>
      <c r="K147" s="48" t="s">
        <v>16</v>
      </c>
      <c r="L147" s="52" t="s">
        <v>31</v>
      </c>
      <c r="M147" s="37" t="str">
        <f>Input!N88</f>
        <v>Kelsey Capoferri</v>
      </c>
      <c r="N147" s="37">
        <f>Input!O88</f>
        <v>0</v>
      </c>
      <c r="O147" s="37" t="str">
        <f>Input!M88</f>
        <v>Warren Regina</v>
      </c>
      <c r="P147" s="37"/>
      <c r="Q147" s="37"/>
      <c r="R147" s="37"/>
      <c r="S147" s="38"/>
      <c r="T147" s="39"/>
    </row>
    <row r="148" spans="1:20" ht="35.1" customHeight="1" thickBot="1">
      <c r="A148" s="49" t="s">
        <v>17</v>
      </c>
      <c r="B148" s="53" t="s">
        <v>32</v>
      </c>
      <c r="C148" s="37" t="str">
        <f>Input!D89</f>
        <v>Sander Mizuki</v>
      </c>
      <c r="D148" s="37">
        <f>Input!E89</f>
        <v>0</v>
      </c>
      <c r="E148" s="37" t="str">
        <f>Input!C89</f>
        <v>Utica Eisenhower</v>
      </c>
      <c r="F148" s="8"/>
      <c r="G148" s="8"/>
      <c r="H148" s="8"/>
      <c r="I148" s="9"/>
      <c r="J148" s="24"/>
      <c r="K148" s="49" t="s">
        <v>17</v>
      </c>
      <c r="L148" s="53" t="s">
        <v>32</v>
      </c>
      <c r="M148" s="37" t="str">
        <f>Input!N89</f>
        <v>Natalie Ward</v>
      </c>
      <c r="N148" s="37">
        <f>Input!O89</f>
        <v>0</v>
      </c>
      <c r="O148" s="37" t="str">
        <f>Input!M89</f>
        <v>East Point East Detroit</v>
      </c>
      <c r="P148" s="8"/>
      <c r="Q148" s="8"/>
      <c r="R148" s="8"/>
      <c r="S148" s="9"/>
      <c r="T148" s="24"/>
    </row>
    <row r="149" spans="1:20" ht="35.1" customHeight="1" thickBot="1">
      <c r="A149" s="49"/>
      <c r="B149" s="53" t="s">
        <v>33</v>
      </c>
      <c r="C149" s="37" t="str">
        <f>Input!D90</f>
        <v>Chad Sikorski</v>
      </c>
      <c r="D149" s="37">
        <f>Input!E90</f>
        <v>0</v>
      </c>
      <c r="E149" s="37" t="str">
        <f>Input!C90</f>
        <v>East Point East Detroit</v>
      </c>
      <c r="F149" s="8"/>
      <c r="G149" s="8"/>
      <c r="H149" s="8"/>
      <c r="I149" s="9"/>
      <c r="J149" s="24"/>
      <c r="K149" s="49"/>
      <c r="L149" s="53" t="s">
        <v>33</v>
      </c>
      <c r="M149" s="37" t="str">
        <f>Input!N90</f>
        <v>Hannah Holeton</v>
      </c>
      <c r="N149" s="37">
        <f>Input!O90</f>
        <v>0</v>
      </c>
      <c r="O149" s="37" t="str">
        <f>Input!M90</f>
        <v>Macomb L'Anse Creuse North</v>
      </c>
      <c r="P149" s="8"/>
      <c r="Q149" s="8"/>
      <c r="R149" s="8"/>
      <c r="S149" s="9"/>
      <c r="T149" s="24"/>
    </row>
    <row r="150" spans="1:20" ht="35.1" customHeight="1" thickBot="1">
      <c r="A150" s="49">
        <f>IF(A142=" "," ",(IF(A142+1&gt;Start!$D$14," ",A142+1)))</f>
        <v>18</v>
      </c>
      <c r="B150" s="53" t="s">
        <v>34</v>
      </c>
      <c r="C150" s="37" t="str">
        <f>Input!D91</f>
        <v>Joseph Seefried</v>
      </c>
      <c r="D150" s="37">
        <f>Input!E91</f>
        <v>0</v>
      </c>
      <c r="E150" s="37" t="str">
        <f>Input!C91</f>
        <v>Romeo</v>
      </c>
      <c r="F150" s="8"/>
      <c r="G150" s="8"/>
      <c r="H150" s="8"/>
      <c r="I150" s="9"/>
      <c r="J150" s="24"/>
      <c r="K150" s="49">
        <f>IF(K142=" "," ",(IF(K142+1&gt;Start!$H$14," ",K142+1)))</f>
        <v>48</v>
      </c>
      <c r="L150" s="53" t="s">
        <v>34</v>
      </c>
      <c r="M150" s="37" t="str">
        <f>Input!N91</f>
        <v>Morgan Connor</v>
      </c>
      <c r="N150" s="37">
        <f>Input!O91</f>
        <v>0</v>
      </c>
      <c r="O150" s="37" t="str">
        <f>Input!M91</f>
        <v>Richmond</v>
      </c>
      <c r="P150" s="8"/>
      <c r="Q150" s="8"/>
      <c r="R150" s="8"/>
      <c r="S150" s="9"/>
      <c r="T150" s="24"/>
    </row>
    <row r="151" spans="1:20" ht="35.1" customHeight="1" thickBot="1">
      <c r="A151" s="36"/>
      <c r="B151" s="53" t="s">
        <v>35</v>
      </c>
      <c r="C151" s="37">
        <f>Input!D92</f>
        <v>0</v>
      </c>
      <c r="D151" s="37">
        <f>Input!E92</f>
        <v>0</v>
      </c>
      <c r="E151" s="37">
        <f>Input!C92</f>
        <v>0</v>
      </c>
      <c r="F151" s="57"/>
      <c r="G151" s="57"/>
      <c r="H151" s="57"/>
      <c r="I151" s="61"/>
      <c r="J151" s="24"/>
      <c r="K151" s="35"/>
      <c r="L151" s="67" t="s">
        <v>35</v>
      </c>
      <c r="M151" s="37" t="str">
        <f>Input!N92</f>
        <v>Samantha Brackett</v>
      </c>
      <c r="N151" s="37">
        <f>Input!O92</f>
        <v>0</v>
      </c>
      <c r="O151" s="37" t="str">
        <f>Input!M92</f>
        <v>Roseville</v>
      </c>
      <c r="P151" s="57"/>
      <c r="Q151" s="57"/>
      <c r="R151" s="57"/>
      <c r="S151" s="61"/>
      <c r="T151" s="62"/>
    </row>
    <row r="152" spans="1:20" ht="35.1" customHeight="1" thickBot="1">
      <c r="A152" s="43"/>
      <c r="B152" s="58"/>
      <c r="C152" s="224" t="s">
        <v>39</v>
      </c>
      <c r="D152" s="225"/>
      <c r="E152" s="226"/>
      <c r="F152" s="56">
        <f>A150</f>
        <v>18</v>
      </c>
      <c r="G152" s="66">
        <f>IF(F152=" "," ",(IF(AND(F152&gt;Start!$C$18,F152+3&lt;Start!$D$18,F152&lt;Start!$D$18,(ISODD(F152)=TRUE))=TRUE,F152+3,(IF(AND(F152&gt;Start!$C$19,F152+3&lt;Start!$D$19,F152&lt;Start!$D$19,(ISODD(F152)=TRUE),(ISEVEN(Start!$D$8))=TRUE)=TRUE,F152+3,(IF(AND(F152&gt;Start!$C$20,F152+3&lt;Start!$D$20,F152&lt;Start!$D$20,(ISODD(F152)=TRUE),(ISEVEN(Start!$D$8)=TRUE))=TRUE,F152+3,(IF(AND(F152&gt;Start!$C$18,F152+1&lt;Start!$D$18,F152&lt;Start!$D$18,(ISEVEN(F152)=TRUE),(ISEVEN(Start!$D$8)=TRUE))=TRUE,F152+1,(IF(AND(F152&gt;Start!$C$19,F152+1&lt;Start!$D$19,F152&lt;Start!$D$19,(ISEVEN(F152)=TRUE),(ISEVEN(Start!$D$8)=TRUE))=TRUE,F152+1,(IF(AND(F152&gt;Start!$C$20,F152+1&lt;Start!$D$20,F152&lt;Start!$D$20,(ISEVEN(F152)=TRUE),(ISEVEN(Start!$D$8)=TRUE))=TRUE,F152+1,(IF(AND(F152&gt;Start!$C$22,F152+3&lt;Start!$D$22,F152&lt;Start!$D$22,(ISODD(F152)=TRUE))=TRUE,F152+3,(IF(AND(F152&gt;Start!$C$23,F152+3&lt;Start!$D$23,F152&lt;Start!$D$23,(ISODD(F152)=TRUE))=TRUE,F152+3,(IF(AND(F152&gt;Start!$C$24,F152+3&lt;Start!$D$24,F152&lt;Start!$D$24,(ISODD(F152)=TRUE))=TRUE,F152+3,(IF(AND(F152&gt;Start!$C$22,F152+1&lt;Start!$D$22,F152&lt;Start!$D$22,(ISEVEN(F152)=TRUE))=TRUE,F152+1,(IF(AND(F152&gt;Start!$C$23,F152+1&lt;Start!$D$23,F152&lt;Start!$D$23,(ISEVEN(F152)=TRUE))=TRUE,F152+1,(IF(AND(F152&gt;Start!$C$24,F152+1&lt;Start!$D$24,F152&lt;Start!$D$24,(ISEVEN(F152)=TRUE))=TRUE,F152+1,(IF(AND(Start!$F$8=4,(ISEVEN(F152)=TRUE))=TRUE,F152-7,(IF(AND(Start!$D$8=4,(ISODD(F152)=TRUE))=TRUE,F152-5,(IF(AND(Start!$D$8=5,(ISEVEN(F152)=TRUE))=TRUE,F152-9,F152-7)))))))))))))))))))))))))))))))</f>
        <v>19</v>
      </c>
      <c r="H152" s="66">
        <f>IF(G152=" "," ",(IF(AND(G152&gt;Start!$C$18,G152+3&lt;Start!$D$18,G152&lt;Start!$D$18,(ISODD(G152)=TRUE))=TRUE,G152+3,(IF(AND(G152&gt;Start!$C$19,G152+3&lt;Start!$D$19,G152&lt;Start!$D$19,(ISODD(G152)=TRUE),(ISEVEN(Start!$D$8))=TRUE)=TRUE,G152+3,(IF(AND(G152&gt;Start!$C$20,G152+3&lt;Start!$D$20,G152&lt;Start!$D$20,(ISODD(G152)=TRUE),(ISEVEN(Start!$D$8)=TRUE))=TRUE,G152+3,(IF(AND(G152&gt;Start!$C$18,G152+1&lt;Start!$D$18,G152&lt;Start!$D$18,(ISEVEN(G152)=TRUE),(ISEVEN(Start!$D$8)=TRUE))=TRUE,G152+1,(IF(AND(G152&gt;Start!$C$19,G152+1&lt;Start!$D$19,G152&lt;Start!$D$19,(ISEVEN(G152)=TRUE),(ISEVEN(Start!$D$8)=TRUE))=TRUE,G152+1,(IF(AND(G152&gt;Start!$C$20,G152+1&lt;Start!$D$20,G152&lt;Start!$D$20,(ISEVEN(G152)=TRUE),(ISEVEN(Start!$D$8)=TRUE))=TRUE,G152+1,(IF(AND(G152&gt;Start!$C$22,G152+3&lt;Start!$D$22,G152&lt;Start!$D$22,(ISODD(G152)=TRUE))=TRUE,G152+3,(IF(AND(G152&gt;Start!$C$23,G152+3&lt;Start!$D$23,G152&lt;Start!$D$23,(ISODD(G152)=TRUE))=TRUE,G152+3,(IF(AND(G152&gt;Start!$C$24,G152+3&lt;Start!$D$24,G152&lt;Start!$D$24,(ISODD(G152)=TRUE))=TRUE,G152+3,(IF(AND(G152&gt;Start!$C$22,G152+1&lt;Start!$D$22,G152&lt;Start!$D$22,(ISEVEN(G152)=TRUE))=TRUE,G152+1,(IF(AND(G152&gt;Start!$C$23,G152+1&lt;Start!$D$23,G152&lt;Start!$D$23,(ISEVEN(G152)=TRUE))=TRUE,G152+1,(IF(AND(G152&gt;Start!$C$24,G152+1&lt;Start!$D$24,G152&lt;Start!$D$24,(ISEVEN(G152)=TRUE))=TRUE,G152+1,(IF(AND(Start!$F$8=4,(ISEVEN(G152)=TRUE))=TRUE,G152-7,(IF(AND(Start!$D$8=4,(ISODD(G152)=TRUE))=TRUE,G152-5,(IF(AND(Start!$D$8=5,(ISEVEN(G152)=TRUE))=TRUE,G152-9,G152-7)))))))))))))))))))))))))))))))</f>
        <v>12</v>
      </c>
      <c r="I152" s="66">
        <f>IF(H152=" "," ",(IF(AND(H152&gt;Start!$C$18,H152+3&lt;Start!$D$18,H152&lt;Start!$D$18,(ISODD(H152)=TRUE))=TRUE,H152+3,(IF(AND(H152&gt;Start!$C$19,H152+3&lt;Start!$D$19,H152&lt;Start!$D$19,(ISODD(H152)=TRUE),(ISEVEN(Start!$D$8))=TRUE)=TRUE,H152+3,(IF(AND(H152&gt;Start!$C$20,H152+3&lt;Start!$D$20,H152&lt;Start!$D$20,(ISODD(H152)=TRUE),(ISEVEN(Start!$D$8)=TRUE))=TRUE,H152+3,(IF(AND(H152&gt;Start!$C$18,H152+1&lt;Start!$D$18,H152&lt;Start!$D$18,(ISEVEN(H152)=TRUE),(ISEVEN(Start!$D$8)=TRUE))=TRUE,H152+1,(IF(AND(H152&gt;Start!$C$19,H152+1&lt;Start!$D$19,H152&lt;Start!$D$19,(ISEVEN(H152)=TRUE),(ISEVEN(Start!$D$8)=TRUE))=TRUE,H152+1,(IF(AND(H152&gt;Start!$C$20,H152+1&lt;Start!$D$20,H152&lt;Start!$D$20,(ISEVEN(H152)=TRUE),(ISEVEN(Start!$D$8)=TRUE))=TRUE,H152+1,(IF(AND(H152&gt;Start!$C$22,H152+3&lt;Start!$D$22,H152&lt;Start!$D$22,(ISODD(H152)=TRUE))=TRUE,H152+3,(IF(AND(H152&gt;Start!$C$23,H152+3&lt;Start!$D$23,H152&lt;Start!$D$23,(ISODD(H152)=TRUE))=TRUE,H152+3,(IF(AND(H152&gt;Start!$C$24,H152+3&lt;Start!$D$24,H152&lt;Start!$D$24,(ISODD(H152)=TRUE))=TRUE,H152+3,(IF(AND(H152&gt;Start!$C$22,H152+1&lt;Start!$D$22,H152&lt;Start!$D$22,(ISEVEN(H152)=TRUE))=TRUE,H152+1,(IF(AND(H152&gt;Start!$C$23,H152+1&lt;Start!$D$23,H152&lt;Start!$D$23,(ISEVEN(H152)=TRUE))=TRUE,H152+1,(IF(AND(H152&gt;Start!$C$24,H152+1&lt;Start!$D$24,H152&lt;Start!$D$24,(ISEVEN(H152)=TRUE))=TRUE,H152+1,(IF(AND(Start!$F$8=4,(ISEVEN(H152)=TRUE))=TRUE,H152-7,(IF(AND(Start!$D$8=4,(ISODD(H152)=TRUE))=TRUE,H152-5,(IF(AND(Start!$D$8=5,(ISEVEN(H152)=TRUE))=TRUE,H152-9,H152-7)))))))))))))))))))))))))))))))</f>
        <v>13</v>
      </c>
      <c r="J152" s="65"/>
      <c r="K152" s="68"/>
      <c r="L152" s="69"/>
      <c r="M152" s="224" t="s">
        <v>39</v>
      </c>
      <c r="N152" s="225"/>
      <c r="O152" s="226"/>
      <c r="P152" s="63">
        <f>K150</f>
        <v>48</v>
      </c>
      <c r="Q152" s="66">
        <f>IF(P152=" "," ",(IF(AND(P152&gt;Start!$G$18,P152+3&lt;Start!$H$18,P152&lt;Start!$H$18,(ISODD(P152)=TRUE))=TRUE,P152+3,(IF(AND(P152&gt;Start!$G$19,P152+3&lt;Start!$H$19,P152&lt;Start!$H$19,(ISODD(P152)=TRUE),(ISEVEN(Start!$H$8))=TRUE)=TRUE,P152+3,(IF(AND(P152&gt;Start!$G$20,P152+3&lt;Start!$H$20,P152&lt;Start!$H$20,(ISODD(P152)=TRUE),(ISEVEN(Start!$H$8)=TRUE))=TRUE,P152+3,(IF(AND(P152&gt;Start!$G$18,P152+1&lt;Start!$H$18,P152&lt;Start!$H$18,(ISEVEN(P152)=TRUE),(ISEVEN(Start!$H$8)=TRUE))=TRUE,P152+1,(IF(AND(P152&gt;Start!$G$19,P152+1&lt;Start!$H$19,P152&lt;Start!$H$19,(ISEVEN(P152)=TRUE),(ISEVEN(Start!$H$8)=TRUE))=TRUE,P152+1,(IF(AND(P152&gt;Start!$G$20,P152+1&lt;Start!$H$20,P152&lt;Start!$H$20,(ISEVEN(P152)=TRUE),(ISEVEN(Start!$H$8)=TRUE))=TRUE,P152+1,(IF(AND(P152&gt;Start!$G$22,P152+3&lt;Start!$H$22,P152&lt;Start!$H$22,(ISODD(P152)=TRUE),(ISODD(Start!$H$8)=TRUE))=TRUE,P152+3,(IF(AND(P152&gt;Start!$G$23,P152+3&lt;Start!$H$23,P152&lt;Start!$H$23,(ISODD(P152)=TRUE),(ISODD(Start!$H$8)=TRUE))=TRUE,P152+3,(IF(AND(P152&gt;Start!$G$24,P152+3&lt;Start!$H$24,P152&lt;Start!$H$24,(ISODD(P152)=TRUE),(ISEVEN(Start!$H$8)=TRUE))=TRUE,P152+3,(IF(AND(P152&gt;Start!$G$22,P152+1&lt;Start!$H$22,P152&lt;Start!$H$22,(ISEVEN(P152)=TRUE),(ISODD(Start!$H$8)=TRUE))=TRUE,P152+1,(IF(AND(P152&gt;Start!$G$23,P152+1&lt;Start!$H$23,P152&lt;Start!$H$23,(ISEVEN(P152)=TRUE),(ISODD(Start!$H$8)=TRUE))=TRUE,P152+1,(IF(AND(Start!$H$8=4,(ISEVEN(P152)=TRUE))=TRUE,P152-7,(IF(AND(Start!$H$8=4,(ISODD(P152)=TRUE))=TRUE,P152-5,(IF(AND(Start!$H$8=7,(ISEVEN(P152)=TRUE))=TRUE,P152-13,P152-11)))))))))))))))))))))))))))))</f>
        <v>49</v>
      </c>
      <c r="R152" s="66">
        <f>IF(Q152=" "," ",(IF(AND(Q152&gt;Start!$G$18,Q152+3&lt;Start!$H$18,Q152&lt;Start!$H$18,(ISODD(Q152)=TRUE))=TRUE,Q152+3,(IF(AND(Q152&gt;Start!$G$19,Q152+3&lt;Start!$H$19,Q152&lt;Start!$H$19,(ISODD(Q152)=TRUE),(ISEVEN(Start!$H$8))=TRUE)=TRUE,Q152+3,(IF(AND(Q152&gt;Start!$G$20,Q152+3&lt;Start!$H$20,Q152&lt;Start!$H$20,(ISODD(Q152)=TRUE),(ISEVEN(Start!$H$8)=TRUE))=TRUE,Q152+3,(IF(AND(Q152&gt;Start!$G$18,Q152+1&lt;Start!$H$18,Q152&lt;Start!$H$18,(ISEVEN(Q152)=TRUE),(ISEVEN(Start!$H$8)=TRUE))=TRUE,Q152+1,(IF(AND(Q152&gt;Start!$G$19,Q152+1&lt;Start!$H$19,Q152&lt;Start!$H$19,(ISEVEN(Q152)=TRUE),(ISEVEN(Start!$H$8)=TRUE))=TRUE,Q152+1,(IF(AND(Q152&gt;Start!$G$20,Q152+1&lt;Start!$H$20,Q152&lt;Start!$H$20,(ISEVEN(Q152)=TRUE),(ISEVEN(Start!$H$8)=TRUE))=TRUE,Q152+1,(IF(AND(Q152&gt;Start!$G$22,Q152+3&lt;Start!$H$22,Q152&lt;Start!$H$22,(ISODD(Q152)=TRUE),(ISODD(Start!$H$8)=TRUE))=TRUE,Q152+3,(IF(AND(Q152&gt;Start!$G$23,Q152+3&lt;Start!$H$23,Q152&lt;Start!$H$23,(ISODD(Q152)=TRUE),(ISODD(Start!$H$8)=TRUE))=TRUE,Q152+3,(IF(AND(Q152&gt;Start!$G$24,Q152+3&lt;Start!$H$24,Q152&lt;Start!$H$24,(ISODD(Q152)=TRUE),(ISEVEN(Start!$H$8)=TRUE))=TRUE,Q152+3,(IF(AND(Q152&gt;Start!$G$22,Q152+1&lt;Start!$H$22,Q152&lt;Start!$H$22,(ISEVEN(Q152)=TRUE),(ISODD(Start!$H$8)=TRUE))=TRUE,Q152+1,(IF(AND(Q152&gt;Start!$G$23,Q152+1&lt;Start!$H$23,Q152&lt;Start!$H$23,(ISEVEN(Q152)=TRUE),(ISODD(Start!$H$8)=TRUE))=TRUE,Q152+1,(IF(AND(Start!$H$8=4,(ISEVEN(Q152)=TRUE))=TRUE,Q152-7,(IF(AND(Start!$H$8=4,(ISODD(Q152)=TRUE))=TRUE,Q152-5,(IF(AND(Start!$H$8=7,(ISEVEN(Q152)=TRUE))=TRUE,Q152-13,Q152-11)))))))))))))))))))))))))))))</f>
        <v>52</v>
      </c>
      <c r="S152" s="66">
        <f>IF(R152=" "," ",(IF(AND(R152&gt;Start!$G$18,R152+3&lt;Start!$H$18,R152&lt;Start!$H$18,(ISODD(R152)=TRUE))=TRUE,R152+3,(IF(AND(R152&gt;Start!$G$19,R152+3&lt;Start!$H$19,R152&lt;Start!$H$19,(ISODD(R152)=TRUE),(ISEVEN(Start!$H$8))=TRUE)=TRUE,R152+3,(IF(AND(R152&gt;Start!$G$20,R152+3&lt;Start!$H$20,R152&lt;Start!$H$20,(ISODD(R152)=TRUE),(ISEVEN(Start!$H$8)=TRUE))=TRUE,R152+3,(IF(AND(R152&gt;Start!$G$18,R152+1&lt;Start!$H$18,R152&lt;Start!$H$18,(ISEVEN(R152)=TRUE),(ISEVEN(Start!$H$8)=TRUE))=TRUE,R152+1,(IF(AND(R152&gt;Start!$G$19,R152+1&lt;Start!$H$19,R152&lt;Start!$H$19,(ISEVEN(R152)=TRUE),(ISEVEN(Start!$H$8)=TRUE))=TRUE,R152+1,(IF(AND(R152&gt;Start!$G$20,R152+1&lt;Start!$H$20,R152&lt;Start!$H$20,(ISEVEN(R152)=TRUE),(ISEVEN(Start!$H$8)=TRUE))=TRUE,R152+1,(IF(AND(R152&gt;Start!$G$22,R152+3&lt;Start!$H$22,R152&lt;Start!$H$22,(ISODD(R152)=TRUE),(ISODD(Start!$H$8)=TRUE))=TRUE,R152+3,(IF(AND(R152&gt;Start!$G$23,R152+3&lt;Start!$H$23,R152&lt;Start!$H$23,(ISODD(R152)=TRUE),(ISODD(Start!$H$8)=TRUE))=TRUE,R152+3,(IF(AND(R152&gt;Start!$G$24,R152+3&lt;Start!$H$24,R152&lt;Start!$H$24,(ISODD(R152)=TRUE),(ISEVEN(Start!$H$8)=TRUE))=TRUE,R152+3,(IF(AND(R152&gt;Start!$G$22,R152+1&lt;Start!$H$22,R152&lt;Start!$H$22,(ISEVEN(R152)=TRUE),(ISODD(Start!$H$8)=TRUE))=TRUE,R152+1,(IF(AND(R152&gt;Start!$G$23,R152+1&lt;Start!$H$23,R152&lt;Start!$H$23,(ISEVEN(R152)=TRUE),(ISODD(Start!$H$8)=TRUE))=TRUE,R152+1,(IF(AND(Start!$H$8=4,(ISEVEN(R152)=TRUE))=TRUE,R152-7,(IF(AND(Start!$H$8=4,(ISODD(R152)=TRUE))=TRUE,R152-5,(IF(AND(Start!$H$8=7,(ISEVEN(R152)=TRUE))=TRUE,R152-13,R152-11)))))))))))))))))))))))))))))</f>
        <v>53</v>
      </c>
      <c r="T152" s="64"/>
    </row>
    <row r="153" spans="1:20" ht="35.1" customHeight="1" thickBot="1">
      <c r="A153" s="42"/>
      <c r="B153" s="54"/>
      <c r="C153" s="227" t="s">
        <v>40</v>
      </c>
      <c r="D153" s="227"/>
      <c r="E153" s="227"/>
      <c r="F153" s="227"/>
      <c r="G153" s="227"/>
      <c r="H153" s="227"/>
      <c r="I153" s="59"/>
      <c r="J153" s="60"/>
      <c r="K153" s="42"/>
      <c r="L153" s="45"/>
      <c r="M153" s="227" t="s">
        <v>40</v>
      </c>
      <c r="N153" s="227"/>
      <c r="O153" s="227"/>
      <c r="P153" s="227"/>
      <c r="Q153" s="227"/>
      <c r="R153" s="227"/>
      <c r="S153" s="55"/>
      <c r="T153" s="41"/>
    </row>
    <row r="154" spans="1:20" ht="35.1" customHeight="1">
      <c r="A154" s="228" t="s">
        <v>37</v>
      </c>
      <c r="B154" s="229"/>
      <c r="C154" s="229"/>
      <c r="D154" s="229"/>
      <c r="E154" s="229"/>
      <c r="F154" s="229"/>
      <c r="G154" s="229"/>
      <c r="H154" s="229"/>
      <c r="I154" s="229"/>
      <c r="J154" s="230"/>
      <c r="K154" s="219" t="s">
        <v>37</v>
      </c>
      <c r="L154" s="220"/>
      <c r="M154" s="220"/>
      <c r="N154" s="220"/>
      <c r="O154" s="220"/>
      <c r="P154" s="220"/>
      <c r="Q154" s="220"/>
      <c r="R154" s="220"/>
      <c r="S154" s="220"/>
      <c r="T154" s="221"/>
    </row>
    <row r="155" spans="1:20" ht="35.1" customHeight="1" thickBot="1">
      <c r="A155" s="222" t="s">
        <v>38</v>
      </c>
      <c r="B155" s="223"/>
      <c r="C155" s="47" t="s">
        <v>21</v>
      </c>
      <c r="D155" s="47" t="s">
        <v>36</v>
      </c>
      <c r="E155" s="47" t="s">
        <v>9</v>
      </c>
      <c r="F155" s="47" t="s">
        <v>13</v>
      </c>
      <c r="G155" s="47" t="s">
        <v>11</v>
      </c>
      <c r="H155" s="47" t="s">
        <v>12</v>
      </c>
      <c r="I155" s="47" t="s">
        <v>14</v>
      </c>
      <c r="J155" s="50" t="s">
        <v>15</v>
      </c>
      <c r="K155" s="222" t="s">
        <v>38</v>
      </c>
      <c r="L155" s="223"/>
      <c r="M155" s="47" t="s">
        <v>21</v>
      </c>
      <c r="N155" s="47" t="s">
        <v>36</v>
      </c>
      <c r="O155" s="47" t="s">
        <v>9</v>
      </c>
      <c r="P155" s="47" t="s">
        <v>13</v>
      </c>
      <c r="Q155" s="47" t="s">
        <v>11</v>
      </c>
      <c r="R155" s="47" t="s">
        <v>12</v>
      </c>
      <c r="S155" s="47" t="s">
        <v>14</v>
      </c>
      <c r="T155" s="50" t="s">
        <v>15</v>
      </c>
    </row>
    <row r="156" spans="1:20" ht="35.1" customHeight="1" thickBot="1">
      <c r="A156" s="48" t="s">
        <v>16</v>
      </c>
      <c r="B156" s="52" t="s">
        <v>22</v>
      </c>
      <c r="C156" s="37" t="str">
        <f>Input!D93</f>
        <v>Jeremy Long</v>
      </c>
      <c r="D156" s="37">
        <f>Input!E93</f>
        <v>0</v>
      </c>
      <c r="E156" s="37" t="str">
        <f>Input!C93</f>
        <v>Macomb Dakota</v>
      </c>
      <c r="F156" s="37"/>
      <c r="G156" s="37"/>
      <c r="H156" s="37"/>
      <c r="I156" s="38"/>
      <c r="J156" s="39"/>
      <c r="K156" s="48" t="s">
        <v>16</v>
      </c>
      <c r="L156" s="52" t="s">
        <v>22</v>
      </c>
      <c r="M156" s="37" t="str">
        <f>Input!N93</f>
        <v>Cassidy Capoferri</v>
      </c>
      <c r="N156" s="37">
        <f>Input!O93</f>
        <v>0</v>
      </c>
      <c r="O156" s="37" t="str">
        <f>Input!M93</f>
        <v>Warren Regina</v>
      </c>
      <c r="P156" s="37"/>
      <c r="Q156" s="37"/>
      <c r="R156" s="37"/>
      <c r="S156" s="38"/>
      <c r="T156" s="39"/>
    </row>
    <row r="157" spans="1:20" ht="35.1" customHeight="1" thickBot="1">
      <c r="A157" s="49" t="s">
        <v>17</v>
      </c>
      <c r="B157" s="53" t="s">
        <v>23</v>
      </c>
      <c r="C157" s="37" t="str">
        <f>Input!D94</f>
        <v>Brad Delmarle</v>
      </c>
      <c r="D157" s="37">
        <f>Input!E94</f>
        <v>0</v>
      </c>
      <c r="E157" s="37" t="str">
        <f>Input!C94</f>
        <v>Warren Mott</v>
      </c>
      <c r="F157" s="8"/>
      <c r="G157" s="8"/>
      <c r="H157" s="8"/>
      <c r="I157" s="9"/>
      <c r="J157" s="24"/>
      <c r="K157" s="49" t="s">
        <v>17</v>
      </c>
      <c r="L157" s="53" t="s">
        <v>23</v>
      </c>
      <c r="M157" s="37" t="str">
        <f>Input!N94</f>
        <v>Arianna Troia</v>
      </c>
      <c r="N157" s="37">
        <f>Input!O94</f>
        <v>0</v>
      </c>
      <c r="O157" s="37" t="str">
        <f>Input!M94</f>
        <v>Romeo</v>
      </c>
      <c r="P157" s="8"/>
      <c r="Q157" s="8"/>
      <c r="R157" s="8"/>
      <c r="S157" s="9"/>
      <c r="T157" s="24"/>
    </row>
    <row r="158" spans="1:20" ht="35.1" customHeight="1" thickBot="1">
      <c r="A158" s="49"/>
      <c r="B158" s="53" t="s">
        <v>24</v>
      </c>
      <c r="C158" s="37" t="str">
        <f>Input!D95</f>
        <v>Drew Whitlow</v>
      </c>
      <c r="D158" s="37">
        <f>Input!E95</f>
        <v>0</v>
      </c>
      <c r="E158" s="37" t="str">
        <f>Input!C95</f>
        <v>East Point East Detroit</v>
      </c>
      <c r="F158" s="8"/>
      <c r="G158" s="8"/>
      <c r="H158" s="8"/>
      <c r="I158" s="9"/>
      <c r="J158" s="24"/>
      <c r="K158" s="49"/>
      <c r="L158" s="53" t="s">
        <v>24</v>
      </c>
      <c r="M158" s="37" t="str">
        <f>Input!N95</f>
        <v>Haley Holeton</v>
      </c>
      <c r="N158" s="37">
        <f>Input!O95</f>
        <v>0</v>
      </c>
      <c r="O158" s="37" t="str">
        <f>Input!M95</f>
        <v>Macomb L'Anse Creuse North</v>
      </c>
      <c r="P158" s="8"/>
      <c r="Q158" s="8"/>
      <c r="R158" s="8"/>
      <c r="S158" s="9"/>
      <c r="T158" s="24"/>
    </row>
    <row r="159" spans="1:20" ht="35.1" customHeight="1" thickBot="1">
      <c r="A159" s="49">
        <f>IF(A150=" "," ",(IF(A150+1&gt;Start!$D$14," ",A150+1)))</f>
        <v>19</v>
      </c>
      <c r="B159" s="53" t="s">
        <v>25</v>
      </c>
      <c r="C159" s="37" t="str">
        <f>Input!D96</f>
        <v>John Fowler</v>
      </c>
      <c r="D159" s="37">
        <f>Input!E96</f>
        <v>0</v>
      </c>
      <c r="E159" s="37" t="str">
        <f>Input!C96</f>
        <v>Romeo</v>
      </c>
      <c r="F159" s="8"/>
      <c r="G159" s="8"/>
      <c r="H159" s="8"/>
      <c r="I159" s="9"/>
      <c r="J159" s="24"/>
      <c r="K159" s="49">
        <f>IF(K150=" "," ",(IF(K150+1&gt;Start!$H$14," ",K150+1)))</f>
        <v>49</v>
      </c>
      <c r="L159" s="53" t="s">
        <v>25</v>
      </c>
      <c r="M159" s="37" t="str">
        <f>Input!N96</f>
        <v>Ellen Kovalcik</v>
      </c>
      <c r="N159" s="37">
        <f>Input!O96</f>
        <v>0</v>
      </c>
      <c r="O159" s="37" t="str">
        <f>Input!M96</f>
        <v>Richmond</v>
      </c>
      <c r="P159" s="8"/>
      <c r="Q159" s="8"/>
      <c r="R159" s="8"/>
      <c r="S159" s="9"/>
      <c r="T159" s="24"/>
    </row>
    <row r="160" spans="1:20" ht="35.1" customHeight="1" thickBot="1">
      <c r="A160" s="36"/>
      <c r="B160" s="67" t="s">
        <v>26</v>
      </c>
      <c r="C160" s="37" t="str">
        <f>Input!D97</f>
        <v>Jacob Wisiewski</v>
      </c>
      <c r="D160" s="37">
        <f>Input!E97</f>
        <v>0</v>
      </c>
      <c r="E160" s="37" t="str">
        <f>Input!C97</f>
        <v>Warren Fitzgerald</v>
      </c>
      <c r="F160" s="57"/>
      <c r="G160" s="57"/>
      <c r="H160" s="57"/>
      <c r="I160" s="61"/>
      <c r="J160" s="62"/>
      <c r="K160" s="35"/>
      <c r="L160" s="67" t="s">
        <v>26</v>
      </c>
      <c r="M160" s="37" t="str">
        <f>Input!N97</f>
        <v>Jozlyn Ross</v>
      </c>
      <c r="N160" s="37">
        <f>Input!O97</f>
        <v>0</v>
      </c>
      <c r="O160" s="37" t="str">
        <f>Input!M97</f>
        <v>Roseville</v>
      </c>
      <c r="P160" s="57"/>
      <c r="Q160" s="57"/>
      <c r="R160" s="57"/>
      <c r="S160" s="61"/>
      <c r="T160" s="62"/>
    </row>
    <row r="161" spans="1:20" ht="35.1" customHeight="1" thickBot="1">
      <c r="A161" s="43"/>
      <c r="B161" s="58"/>
      <c r="C161" s="224" t="s">
        <v>39</v>
      </c>
      <c r="D161" s="225"/>
      <c r="E161" s="226"/>
      <c r="F161" s="56">
        <f>A159</f>
        <v>19</v>
      </c>
      <c r="G161" s="66">
        <f>IF(F161=" "," ",(IF(AND(F161&gt;Start!$C$18,F161+3&lt;Start!$D$18,F161&lt;Start!$D$18,(ISODD(F161)=TRUE))=TRUE,F161+3,(IF(AND(F161&gt;Start!$C$19,F161+3&lt;Start!$D$19,F161&lt;Start!$D$19,(ISODD(F161)=TRUE),(ISEVEN(Start!$D$8))=TRUE)=TRUE,F161+3,(IF(AND(F161&gt;Start!$C$20,F161+3&lt;Start!$D$20,F161&lt;Start!$D$20,(ISODD(F161)=TRUE),(ISEVEN(Start!$D$8)=TRUE))=TRUE,F161+3,(IF(AND(F161&gt;Start!$C$18,F161+1&lt;Start!$D$18,F161&lt;Start!$D$18,(ISEVEN(F161)=TRUE),(ISEVEN(Start!$D$8)=TRUE))=TRUE,F161+1,(IF(AND(F161&gt;Start!$C$19,F161+1&lt;Start!$D$19,F161&lt;Start!$D$19,(ISEVEN(F161)=TRUE),(ISEVEN(Start!$D$8)=TRUE))=TRUE,F161+1,(IF(AND(F161&gt;Start!$C$20,F161+1&lt;Start!$D$20,F161&lt;Start!$D$20,(ISEVEN(F161)=TRUE),(ISEVEN(Start!$D$8)=TRUE))=TRUE,F161+1,(IF(AND(F161&gt;Start!$C$22,F161+3&lt;Start!$D$22,F161&lt;Start!$D$22,(ISODD(F161)=TRUE))=TRUE,F161+3,(IF(AND(F161&gt;Start!$C$23,F161+3&lt;Start!$D$23,F161&lt;Start!$D$23,(ISODD(F161)=TRUE))=TRUE,F161+3,(IF(AND(F161&gt;Start!$C$24,F161+3&lt;Start!$D$24,F161&lt;Start!$D$24,(ISODD(F161)=TRUE))=TRUE,F161+3,(IF(AND(F161&gt;Start!$C$22,F161+1&lt;Start!$D$22,F161&lt;Start!$D$22,(ISEVEN(F161)=TRUE))=TRUE,F161+1,(IF(AND(F161&gt;Start!$C$23,F161+1&lt;Start!$D$23,F161&lt;Start!$D$23,(ISEVEN(F161)=TRUE))=TRUE,F161+1,(IF(AND(F161&gt;Start!$C$24,F161+1&lt;Start!$D$24,F161&lt;Start!$D$24,(ISEVEN(F161)=TRUE))=TRUE,F161+1,(IF(AND(Start!$F$8=4,(ISEVEN(F161)=TRUE))=TRUE,F161-7,(IF(AND(Start!$D$8=4,(ISODD(F161)=TRUE))=TRUE,F161-5,(IF(AND(Start!$D$8=5,(ISEVEN(F161)=TRUE))=TRUE,F161-9,F161-7)))))))))))))))))))))))))))))))</f>
        <v>12</v>
      </c>
      <c r="H161" s="66">
        <f>IF(G161=" "," ",(IF(AND(G161&gt;Start!$C$18,G161+3&lt;Start!$D$18,G161&lt;Start!$D$18,(ISODD(G161)=TRUE))=TRUE,G161+3,(IF(AND(G161&gt;Start!$C$19,G161+3&lt;Start!$D$19,G161&lt;Start!$D$19,(ISODD(G161)=TRUE),(ISEVEN(Start!$D$8))=TRUE)=TRUE,G161+3,(IF(AND(G161&gt;Start!$C$20,G161+3&lt;Start!$D$20,G161&lt;Start!$D$20,(ISODD(G161)=TRUE),(ISEVEN(Start!$D$8)=TRUE))=TRUE,G161+3,(IF(AND(G161&gt;Start!$C$18,G161+1&lt;Start!$D$18,G161&lt;Start!$D$18,(ISEVEN(G161)=TRUE),(ISEVEN(Start!$D$8)=TRUE))=TRUE,G161+1,(IF(AND(G161&gt;Start!$C$19,G161+1&lt;Start!$D$19,G161&lt;Start!$D$19,(ISEVEN(G161)=TRUE),(ISEVEN(Start!$D$8)=TRUE))=TRUE,G161+1,(IF(AND(G161&gt;Start!$C$20,G161+1&lt;Start!$D$20,G161&lt;Start!$D$20,(ISEVEN(G161)=TRUE),(ISEVEN(Start!$D$8)=TRUE))=TRUE,G161+1,(IF(AND(G161&gt;Start!$C$22,G161+3&lt;Start!$D$22,G161&lt;Start!$D$22,(ISODD(G161)=TRUE))=TRUE,G161+3,(IF(AND(G161&gt;Start!$C$23,G161+3&lt;Start!$D$23,G161&lt;Start!$D$23,(ISODD(G161)=TRUE))=TRUE,G161+3,(IF(AND(G161&gt;Start!$C$24,G161+3&lt;Start!$D$24,G161&lt;Start!$D$24,(ISODD(G161)=TRUE))=TRUE,G161+3,(IF(AND(G161&gt;Start!$C$22,G161+1&lt;Start!$D$22,G161&lt;Start!$D$22,(ISEVEN(G161)=TRUE))=TRUE,G161+1,(IF(AND(G161&gt;Start!$C$23,G161+1&lt;Start!$D$23,G161&lt;Start!$D$23,(ISEVEN(G161)=TRUE))=TRUE,G161+1,(IF(AND(G161&gt;Start!$C$24,G161+1&lt;Start!$D$24,G161&lt;Start!$D$24,(ISEVEN(G161)=TRUE))=TRUE,G161+1,(IF(AND(Start!$F$8=4,(ISEVEN(G161)=TRUE))=TRUE,G161-7,(IF(AND(Start!$D$8=4,(ISODD(G161)=TRUE))=TRUE,G161-5,(IF(AND(Start!$D$8=5,(ISEVEN(G161)=TRUE))=TRUE,G161-9,G161-7)))))))))))))))))))))))))))))))</f>
        <v>13</v>
      </c>
      <c r="I161" s="66">
        <f>IF(H161=" "," ",(IF(AND(H161&gt;Start!$C$18,H161+3&lt;Start!$D$18,H161&lt;Start!$D$18,(ISODD(H161)=TRUE))=TRUE,H161+3,(IF(AND(H161&gt;Start!$C$19,H161+3&lt;Start!$D$19,H161&lt;Start!$D$19,(ISODD(H161)=TRUE),(ISEVEN(Start!$D$8))=TRUE)=TRUE,H161+3,(IF(AND(H161&gt;Start!$C$20,H161+3&lt;Start!$D$20,H161&lt;Start!$D$20,(ISODD(H161)=TRUE),(ISEVEN(Start!$D$8)=TRUE))=TRUE,H161+3,(IF(AND(H161&gt;Start!$C$18,H161+1&lt;Start!$D$18,H161&lt;Start!$D$18,(ISEVEN(H161)=TRUE),(ISEVEN(Start!$D$8)=TRUE))=TRUE,H161+1,(IF(AND(H161&gt;Start!$C$19,H161+1&lt;Start!$D$19,H161&lt;Start!$D$19,(ISEVEN(H161)=TRUE),(ISEVEN(Start!$D$8)=TRUE))=TRUE,H161+1,(IF(AND(H161&gt;Start!$C$20,H161+1&lt;Start!$D$20,H161&lt;Start!$D$20,(ISEVEN(H161)=TRUE),(ISEVEN(Start!$D$8)=TRUE))=TRUE,H161+1,(IF(AND(H161&gt;Start!$C$22,H161+3&lt;Start!$D$22,H161&lt;Start!$D$22,(ISODD(H161)=TRUE))=TRUE,H161+3,(IF(AND(H161&gt;Start!$C$23,H161+3&lt;Start!$D$23,H161&lt;Start!$D$23,(ISODD(H161)=TRUE))=TRUE,H161+3,(IF(AND(H161&gt;Start!$C$24,H161+3&lt;Start!$D$24,H161&lt;Start!$D$24,(ISODD(H161)=TRUE))=TRUE,H161+3,(IF(AND(H161&gt;Start!$C$22,H161+1&lt;Start!$D$22,H161&lt;Start!$D$22,(ISEVEN(H161)=TRUE))=TRUE,H161+1,(IF(AND(H161&gt;Start!$C$23,H161+1&lt;Start!$D$23,H161&lt;Start!$D$23,(ISEVEN(H161)=TRUE))=TRUE,H161+1,(IF(AND(H161&gt;Start!$C$24,H161+1&lt;Start!$D$24,H161&lt;Start!$D$24,(ISEVEN(H161)=TRUE))=TRUE,H161+1,(IF(AND(Start!$F$8=4,(ISEVEN(H161)=TRUE))=TRUE,H161-7,(IF(AND(Start!$D$8=4,(ISODD(H161)=TRUE))=TRUE,H161-5,(IF(AND(Start!$D$8=5,(ISEVEN(H161)=TRUE))=TRUE,H161-9,H161-7)))))))))))))))))))))))))))))))</f>
        <v>16</v>
      </c>
      <c r="J161" s="64"/>
      <c r="K161" s="68"/>
      <c r="L161" s="69"/>
      <c r="M161" s="224" t="s">
        <v>39</v>
      </c>
      <c r="N161" s="225"/>
      <c r="O161" s="226"/>
      <c r="P161" s="63">
        <f>K159</f>
        <v>49</v>
      </c>
      <c r="Q161" s="66">
        <f>IF(P161=" "," ",(IF(AND(P161&gt;Start!$G$18,P161+3&lt;Start!$H$18,P161&lt;Start!$H$18,(ISODD(P161)=TRUE))=TRUE,P161+3,(IF(AND(P161&gt;Start!$G$19,P161+3&lt;Start!$H$19,P161&lt;Start!$H$19,(ISODD(P161)=TRUE),(ISEVEN(Start!$H$8))=TRUE)=TRUE,P161+3,(IF(AND(P161&gt;Start!$G$20,P161+3&lt;Start!$H$20,P161&lt;Start!$H$20,(ISODD(P161)=TRUE),(ISEVEN(Start!$H$8)=TRUE))=TRUE,P161+3,(IF(AND(P161&gt;Start!$G$18,P161+1&lt;Start!$H$18,P161&lt;Start!$H$18,(ISEVEN(P161)=TRUE),(ISEVEN(Start!$H$8)=TRUE))=TRUE,P161+1,(IF(AND(P161&gt;Start!$G$19,P161+1&lt;Start!$H$19,P161&lt;Start!$H$19,(ISEVEN(P161)=TRUE),(ISEVEN(Start!$H$8)=TRUE))=TRUE,P161+1,(IF(AND(P161&gt;Start!$G$20,P161+1&lt;Start!$H$20,P161&lt;Start!$H$20,(ISEVEN(P161)=TRUE),(ISEVEN(Start!$H$8)=TRUE))=TRUE,P161+1,(IF(AND(P161&gt;Start!$G$22,P161+3&lt;Start!$H$22,P161&lt;Start!$H$22,(ISODD(P161)=TRUE),(ISODD(Start!$H$8)=TRUE))=TRUE,P161+3,(IF(AND(P161&gt;Start!$G$23,P161+3&lt;Start!$H$23,P161&lt;Start!$H$23,(ISODD(P161)=TRUE),(ISODD(Start!$H$8)=TRUE))=TRUE,P161+3,(IF(AND(P161&gt;Start!$G$24,P161+3&lt;Start!$H$24,P161&lt;Start!$H$24,(ISODD(P161)=TRUE),(ISEVEN(Start!$H$8)=TRUE))=TRUE,P161+3,(IF(AND(P161&gt;Start!$G$22,P161+1&lt;Start!$H$22,P161&lt;Start!$H$22,(ISEVEN(P161)=TRUE),(ISODD(Start!$H$8)=TRUE))=TRUE,P161+1,(IF(AND(P161&gt;Start!$G$23,P161+1&lt;Start!$H$23,P161&lt;Start!$H$23,(ISEVEN(P161)=TRUE),(ISODD(Start!$H$8)=TRUE))=TRUE,P161+1,(IF(AND(Start!$H$8=4,(ISEVEN(P161)=TRUE))=TRUE,P161-7,(IF(AND(Start!$H$8=4,(ISODD(P161)=TRUE))=TRUE,P161-5,(IF(AND(Start!$H$8=7,(ISEVEN(P161)=TRUE))=TRUE,P161-13,P161-11)))))))))))))))))))))))))))))</f>
        <v>52</v>
      </c>
      <c r="R161" s="66">
        <f>IF(Q161=" "," ",(IF(AND(Q161&gt;Start!$G$18,Q161+3&lt;Start!$H$18,Q161&lt;Start!$H$18,(ISODD(Q161)=TRUE))=TRUE,Q161+3,(IF(AND(Q161&gt;Start!$G$19,Q161+3&lt;Start!$H$19,Q161&lt;Start!$H$19,(ISODD(Q161)=TRUE),(ISEVEN(Start!$H$8))=TRUE)=TRUE,Q161+3,(IF(AND(Q161&gt;Start!$G$20,Q161+3&lt;Start!$H$20,Q161&lt;Start!$H$20,(ISODD(Q161)=TRUE),(ISEVEN(Start!$H$8)=TRUE))=TRUE,Q161+3,(IF(AND(Q161&gt;Start!$G$18,Q161+1&lt;Start!$H$18,Q161&lt;Start!$H$18,(ISEVEN(Q161)=TRUE),(ISEVEN(Start!$H$8)=TRUE))=TRUE,Q161+1,(IF(AND(Q161&gt;Start!$G$19,Q161+1&lt;Start!$H$19,Q161&lt;Start!$H$19,(ISEVEN(Q161)=TRUE),(ISEVEN(Start!$H$8)=TRUE))=TRUE,Q161+1,(IF(AND(Q161&gt;Start!$G$20,Q161+1&lt;Start!$H$20,Q161&lt;Start!$H$20,(ISEVEN(Q161)=TRUE),(ISEVEN(Start!$H$8)=TRUE))=TRUE,Q161+1,(IF(AND(Q161&gt;Start!$G$22,Q161+3&lt;Start!$H$22,Q161&lt;Start!$H$22,(ISODD(Q161)=TRUE),(ISODD(Start!$H$8)=TRUE))=TRUE,Q161+3,(IF(AND(Q161&gt;Start!$G$23,Q161+3&lt;Start!$H$23,Q161&lt;Start!$H$23,(ISODD(Q161)=TRUE),(ISODD(Start!$H$8)=TRUE))=TRUE,Q161+3,(IF(AND(Q161&gt;Start!$G$24,Q161+3&lt;Start!$H$24,Q161&lt;Start!$H$24,(ISODD(Q161)=TRUE),(ISEVEN(Start!$H$8)=TRUE))=TRUE,Q161+3,(IF(AND(Q161&gt;Start!$G$22,Q161+1&lt;Start!$H$22,Q161&lt;Start!$H$22,(ISEVEN(Q161)=TRUE),(ISODD(Start!$H$8)=TRUE))=TRUE,Q161+1,(IF(AND(Q161&gt;Start!$G$23,Q161+1&lt;Start!$H$23,Q161&lt;Start!$H$23,(ISEVEN(Q161)=TRUE),(ISODD(Start!$H$8)=TRUE))=TRUE,Q161+1,(IF(AND(Start!$H$8=4,(ISEVEN(Q161)=TRUE))=TRUE,Q161-7,(IF(AND(Start!$H$8=4,(ISODD(Q161)=TRUE))=TRUE,Q161-5,(IF(AND(Start!$H$8=7,(ISEVEN(Q161)=TRUE))=TRUE,Q161-13,Q161-11)))))))))))))))))))))))))))))</f>
        <v>53</v>
      </c>
      <c r="S161" s="66">
        <f>IF(R161=" "," ",(IF(AND(R161&gt;Start!$G$18,R161+3&lt;Start!$H$18,R161&lt;Start!$H$18,(ISODD(R161)=TRUE))=TRUE,R161+3,(IF(AND(R161&gt;Start!$G$19,R161+3&lt;Start!$H$19,R161&lt;Start!$H$19,(ISODD(R161)=TRUE),(ISEVEN(Start!$H$8))=TRUE)=TRUE,R161+3,(IF(AND(R161&gt;Start!$G$20,R161+3&lt;Start!$H$20,R161&lt;Start!$H$20,(ISODD(R161)=TRUE),(ISEVEN(Start!$H$8)=TRUE))=TRUE,R161+3,(IF(AND(R161&gt;Start!$G$18,R161+1&lt;Start!$H$18,R161&lt;Start!$H$18,(ISEVEN(R161)=TRUE),(ISEVEN(Start!$H$8)=TRUE))=TRUE,R161+1,(IF(AND(R161&gt;Start!$G$19,R161+1&lt;Start!$H$19,R161&lt;Start!$H$19,(ISEVEN(R161)=TRUE),(ISEVEN(Start!$H$8)=TRUE))=TRUE,R161+1,(IF(AND(R161&gt;Start!$G$20,R161+1&lt;Start!$H$20,R161&lt;Start!$H$20,(ISEVEN(R161)=TRUE),(ISEVEN(Start!$H$8)=TRUE))=TRUE,R161+1,(IF(AND(R161&gt;Start!$G$22,R161+3&lt;Start!$H$22,R161&lt;Start!$H$22,(ISODD(R161)=TRUE),(ISODD(Start!$H$8)=TRUE))=TRUE,R161+3,(IF(AND(R161&gt;Start!$G$23,R161+3&lt;Start!$H$23,R161&lt;Start!$H$23,(ISODD(R161)=TRUE),(ISODD(Start!$H$8)=TRUE))=TRUE,R161+3,(IF(AND(R161&gt;Start!$G$24,R161+3&lt;Start!$H$24,R161&lt;Start!$H$24,(ISODD(R161)=TRUE),(ISEVEN(Start!$H$8)=TRUE))=TRUE,R161+3,(IF(AND(R161&gt;Start!$G$22,R161+1&lt;Start!$H$22,R161&lt;Start!$H$22,(ISEVEN(R161)=TRUE),(ISODD(Start!$H$8)=TRUE))=TRUE,R161+1,(IF(AND(R161&gt;Start!$G$23,R161+1&lt;Start!$H$23,R161&lt;Start!$H$23,(ISEVEN(R161)=TRUE),(ISODD(Start!$H$8)=TRUE))=TRUE,R161+1,(IF(AND(Start!$H$8=4,(ISEVEN(R161)=TRUE))=TRUE,R161-7,(IF(AND(Start!$H$8=4,(ISODD(R161)=TRUE))=TRUE,R161-5,(IF(AND(Start!$H$8=7,(ISEVEN(R161)=TRUE))=TRUE,R161-13,R161-11)))))))))))))))))))))))))))))</f>
        <v>56</v>
      </c>
      <c r="T161" s="64"/>
    </row>
    <row r="162" spans="1:20" ht="35.1" customHeight="1">
      <c r="A162" s="228" t="s">
        <v>37</v>
      </c>
      <c r="B162" s="229"/>
      <c r="C162" s="229"/>
      <c r="D162" s="229"/>
      <c r="E162" s="229"/>
      <c r="F162" s="229"/>
      <c r="G162" s="229"/>
      <c r="H162" s="229"/>
      <c r="I162" s="229"/>
      <c r="J162" s="230"/>
      <c r="K162" s="219" t="s">
        <v>37</v>
      </c>
      <c r="L162" s="220"/>
      <c r="M162" s="220"/>
      <c r="N162" s="220"/>
      <c r="O162" s="220"/>
      <c r="P162" s="220"/>
      <c r="Q162" s="220"/>
      <c r="R162" s="220"/>
      <c r="S162" s="220"/>
      <c r="T162" s="221"/>
    </row>
    <row r="163" spans="1:20" ht="35.1" customHeight="1" thickBot="1">
      <c r="A163" s="222" t="s">
        <v>38</v>
      </c>
      <c r="B163" s="223"/>
      <c r="C163" s="47" t="s">
        <v>21</v>
      </c>
      <c r="D163" s="47" t="s">
        <v>36</v>
      </c>
      <c r="E163" s="47" t="s">
        <v>9</v>
      </c>
      <c r="F163" s="47" t="s">
        <v>13</v>
      </c>
      <c r="G163" s="47" t="s">
        <v>11</v>
      </c>
      <c r="H163" s="47" t="s">
        <v>12</v>
      </c>
      <c r="I163" s="47" t="s">
        <v>14</v>
      </c>
      <c r="J163" s="50" t="s">
        <v>15</v>
      </c>
      <c r="K163" s="222" t="s">
        <v>38</v>
      </c>
      <c r="L163" s="223"/>
      <c r="M163" s="47" t="s">
        <v>21</v>
      </c>
      <c r="N163" s="47" t="s">
        <v>36</v>
      </c>
      <c r="O163" s="47" t="s">
        <v>9</v>
      </c>
      <c r="P163" s="47" t="s">
        <v>13</v>
      </c>
      <c r="Q163" s="47" t="s">
        <v>11</v>
      </c>
      <c r="R163" s="47" t="s">
        <v>12</v>
      </c>
      <c r="S163" s="47" t="s">
        <v>14</v>
      </c>
      <c r="T163" s="50" t="s">
        <v>15</v>
      </c>
    </row>
    <row r="164" spans="1:20" ht="35.1" customHeight="1" thickBot="1">
      <c r="A164" s="48" t="s">
        <v>16</v>
      </c>
      <c r="B164" s="52" t="s">
        <v>31</v>
      </c>
      <c r="C164" s="37" t="str">
        <f>Input!D98</f>
        <v>Patrick McBride</v>
      </c>
      <c r="D164" s="37">
        <f>Input!E98</f>
        <v>0</v>
      </c>
      <c r="E164" s="37" t="str">
        <f>Input!C98</f>
        <v>Macomb Dakota</v>
      </c>
      <c r="F164" s="37"/>
      <c r="G164" s="37"/>
      <c r="H164" s="37"/>
      <c r="I164" s="38"/>
      <c r="J164" s="39"/>
      <c r="K164" s="48" t="s">
        <v>16</v>
      </c>
      <c r="L164" s="52" t="s">
        <v>31</v>
      </c>
      <c r="M164" s="37" t="str">
        <f>Input!N98</f>
        <v>Sheila Roarty</v>
      </c>
      <c r="N164" s="37">
        <f>Input!O98</f>
        <v>0</v>
      </c>
      <c r="O164" s="37" t="str">
        <f>Input!M98</f>
        <v>Warren Regina</v>
      </c>
      <c r="P164" s="37"/>
      <c r="Q164" s="37"/>
      <c r="R164" s="37"/>
      <c r="S164" s="38"/>
      <c r="T164" s="39"/>
    </row>
    <row r="165" spans="1:20" ht="35.1" customHeight="1" thickBot="1">
      <c r="A165" s="49" t="s">
        <v>17</v>
      </c>
      <c r="B165" s="53" t="s">
        <v>32</v>
      </c>
      <c r="C165" s="37" t="str">
        <f>Input!D99</f>
        <v>Mike Davedowski</v>
      </c>
      <c r="D165" s="37">
        <f>Input!E99</f>
        <v>0</v>
      </c>
      <c r="E165" s="37" t="str">
        <f>Input!C99</f>
        <v>Warren Mott</v>
      </c>
      <c r="F165" s="8"/>
      <c r="G165" s="8"/>
      <c r="H165" s="8"/>
      <c r="I165" s="9"/>
      <c r="J165" s="24"/>
      <c r="K165" s="49" t="s">
        <v>17</v>
      </c>
      <c r="L165" s="53" t="s">
        <v>32</v>
      </c>
      <c r="M165" s="37" t="str">
        <f>Input!N99</f>
        <v>Victoria Paquette</v>
      </c>
      <c r="N165" s="37">
        <f>Input!O99</f>
        <v>0</v>
      </c>
      <c r="O165" s="37" t="str">
        <f>Input!M99</f>
        <v>Romeo</v>
      </c>
      <c r="P165" s="8"/>
      <c r="Q165" s="8"/>
      <c r="R165" s="8"/>
      <c r="S165" s="9"/>
      <c r="T165" s="24"/>
    </row>
    <row r="166" spans="1:20" ht="35.1" customHeight="1" thickBot="1">
      <c r="A166" s="49"/>
      <c r="B166" s="53" t="s">
        <v>33</v>
      </c>
      <c r="C166" s="37" t="str">
        <f>Input!D100</f>
        <v>Brendan Erskine</v>
      </c>
      <c r="D166" s="37">
        <f>Input!E100</f>
        <v>0</v>
      </c>
      <c r="E166" s="37" t="str">
        <f>Input!C100</f>
        <v>East Point East Detroit</v>
      </c>
      <c r="F166" s="8"/>
      <c r="G166" s="8"/>
      <c r="H166" s="8"/>
      <c r="I166" s="9"/>
      <c r="J166" s="24"/>
      <c r="K166" s="49"/>
      <c r="L166" s="53" t="s">
        <v>33</v>
      </c>
      <c r="M166" s="37" t="str">
        <f>Input!N100</f>
        <v>Ashley  Renock</v>
      </c>
      <c r="N166" s="37">
        <f>Input!O100</f>
        <v>0</v>
      </c>
      <c r="O166" s="37" t="str">
        <f>Input!M100</f>
        <v>Macomb L'Anse Creuse North</v>
      </c>
      <c r="P166" s="8"/>
      <c r="Q166" s="8"/>
      <c r="R166" s="8"/>
      <c r="S166" s="9"/>
      <c r="T166" s="24"/>
    </row>
    <row r="167" spans="1:20" ht="35.1" customHeight="1" thickBot="1">
      <c r="A167" s="49">
        <f>IF(A159=" "," ",(IF(A159+1&gt;Start!$D$14," ",A159+1)))</f>
        <v>20</v>
      </c>
      <c r="B167" s="53" t="s">
        <v>34</v>
      </c>
      <c r="C167" s="37" t="str">
        <f>Input!D101</f>
        <v>Jake Peyerk</v>
      </c>
      <c r="D167" s="37">
        <f>Input!E101</f>
        <v>0</v>
      </c>
      <c r="E167" s="37" t="str">
        <f>Input!C101</f>
        <v>Romeo</v>
      </c>
      <c r="F167" s="8"/>
      <c r="G167" s="8"/>
      <c r="H167" s="8"/>
      <c r="I167" s="9"/>
      <c r="J167" s="24"/>
      <c r="K167" s="49">
        <f>IF(K159=" "," ",(IF(K159+1&gt;Start!$H$14," ",K159+1)))</f>
        <v>50</v>
      </c>
      <c r="L167" s="53" t="s">
        <v>34</v>
      </c>
      <c r="M167" s="37" t="str">
        <f>Input!N101</f>
        <v>Sarah Graves</v>
      </c>
      <c r="N167" s="37">
        <f>Input!O101</f>
        <v>0</v>
      </c>
      <c r="O167" s="37" t="str">
        <f>Input!M101</f>
        <v>Richmond</v>
      </c>
      <c r="P167" s="8"/>
      <c r="Q167" s="8"/>
      <c r="R167" s="8"/>
      <c r="S167" s="9"/>
      <c r="T167" s="24"/>
    </row>
    <row r="168" spans="1:20" ht="35.1" customHeight="1" thickBot="1">
      <c r="A168" s="36"/>
      <c r="B168" s="53" t="s">
        <v>35</v>
      </c>
      <c r="C168" s="37">
        <f>Input!D102</f>
        <v>0</v>
      </c>
      <c r="D168" s="37">
        <f>Input!E102</f>
        <v>0</v>
      </c>
      <c r="E168" s="37">
        <f>Input!C102</f>
        <v>0</v>
      </c>
      <c r="F168" s="57"/>
      <c r="G168" s="57"/>
      <c r="H168" s="57"/>
      <c r="I168" s="61"/>
      <c r="J168" s="24"/>
      <c r="K168" s="35"/>
      <c r="L168" s="67" t="s">
        <v>35</v>
      </c>
      <c r="M168" s="37" t="str">
        <f>Input!N102</f>
        <v>Johannah Lampinen</v>
      </c>
      <c r="N168" s="37">
        <f>Input!O102</f>
        <v>0</v>
      </c>
      <c r="O168" s="37" t="str">
        <f>Input!M102</f>
        <v>Roseville</v>
      </c>
      <c r="P168" s="57"/>
      <c r="Q168" s="57"/>
      <c r="R168" s="57"/>
      <c r="S168" s="61"/>
      <c r="T168" s="62"/>
    </row>
    <row r="169" spans="1:20" ht="35.1" customHeight="1" thickBot="1">
      <c r="A169" s="43"/>
      <c r="B169" s="58"/>
      <c r="C169" s="224" t="s">
        <v>39</v>
      </c>
      <c r="D169" s="225"/>
      <c r="E169" s="226"/>
      <c r="F169" s="56">
        <f>A167</f>
        <v>20</v>
      </c>
      <c r="G169" s="66">
        <f>IF(F169=" "," ",(IF(AND(F169&gt;Start!$C$18,F169+3&lt;Start!$D$18,F169&lt;Start!$D$18,(ISODD(F169)=TRUE))=TRUE,F169+3,(IF(AND(F169&gt;Start!$C$19,F169+3&lt;Start!$D$19,F169&lt;Start!$D$19,(ISODD(F169)=TRUE),(ISEVEN(Start!$D$8))=TRUE)=TRUE,F169+3,(IF(AND(F169&gt;Start!$C$20,F169+3&lt;Start!$D$20,F169&lt;Start!$D$20,(ISODD(F169)=TRUE),(ISEVEN(Start!$D$8)=TRUE))=TRUE,F169+3,(IF(AND(F169&gt;Start!$C$18,F169+1&lt;Start!$D$18,F169&lt;Start!$D$18,(ISEVEN(F169)=TRUE),(ISEVEN(Start!$D$8)=TRUE))=TRUE,F169+1,(IF(AND(F169&gt;Start!$C$19,F169+1&lt;Start!$D$19,F169&lt;Start!$D$19,(ISEVEN(F169)=TRUE),(ISEVEN(Start!$D$8)=TRUE))=TRUE,F169+1,(IF(AND(F169&gt;Start!$C$20,F169+1&lt;Start!$D$20,F169&lt;Start!$D$20,(ISEVEN(F169)=TRUE),(ISEVEN(Start!$D$8)=TRUE))=TRUE,F169+1,(IF(AND(F169&gt;Start!$C$22,F169+3&lt;Start!$D$22,F169&lt;Start!$D$22,(ISODD(F169)=TRUE))=TRUE,F169+3,(IF(AND(F169&gt;Start!$C$23,F169+3&lt;Start!$D$23,F169&lt;Start!$D$23,(ISODD(F169)=TRUE))=TRUE,F169+3,(IF(AND(F169&gt;Start!$C$24,F169+3&lt;Start!$D$24,F169&lt;Start!$D$24,(ISODD(F169)=TRUE))=TRUE,F169+3,(IF(AND(F169&gt;Start!$C$22,F169+1&lt;Start!$D$22,F169&lt;Start!$D$22,(ISEVEN(F169)=TRUE))=TRUE,F169+1,(IF(AND(F169&gt;Start!$C$23,F169+1&lt;Start!$D$23,F169&lt;Start!$D$23,(ISEVEN(F169)=TRUE))=TRUE,F169+1,(IF(AND(F169&gt;Start!$C$24,F169+1&lt;Start!$D$24,F169&lt;Start!$D$24,(ISEVEN(F169)=TRUE))=TRUE,F169+1,(IF(AND(Start!$F$8=4,(ISEVEN(F169)=TRUE))=TRUE,F169-7,(IF(AND(Start!$D$8=4,(ISODD(F169)=TRUE))=TRUE,F169-5,(IF(AND(Start!$D$8=5,(ISEVEN(F169)=TRUE))=TRUE,F169-9,F169-7)))))))))))))))))))))))))))))))</f>
        <v>11</v>
      </c>
      <c r="H169" s="66">
        <f>IF(G169=" "," ",(IF(AND(G169&gt;Start!$C$18,G169+3&lt;Start!$D$18,G169&lt;Start!$D$18,(ISODD(G169)=TRUE))=TRUE,G169+3,(IF(AND(G169&gt;Start!$C$19,G169+3&lt;Start!$D$19,G169&lt;Start!$D$19,(ISODD(G169)=TRUE),(ISEVEN(Start!$D$8))=TRUE)=TRUE,G169+3,(IF(AND(G169&gt;Start!$C$20,G169+3&lt;Start!$D$20,G169&lt;Start!$D$20,(ISODD(G169)=TRUE),(ISEVEN(Start!$D$8)=TRUE))=TRUE,G169+3,(IF(AND(G169&gt;Start!$C$18,G169+1&lt;Start!$D$18,G169&lt;Start!$D$18,(ISEVEN(G169)=TRUE),(ISEVEN(Start!$D$8)=TRUE))=TRUE,G169+1,(IF(AND(G169&gt;Start!$C$19,G169+1&lt;Start!$D$19,G169&lt;Start!$D$19,(ISEVEN(G169)=TRUE),(ISEVEN(Start!$D$8)=TRUE))=TRUE,G169+1,(IF(AND(G169&gt;Start!$C$20,G169+1&lt;Start!$D$20,G169&lt;Start!$D$20,(ISEVEN(G169)=TRUE),(ISEVEN(Start!$D$8)=TRUE))=TRUE,G169+1,(IF(AND(G169&gt;Start!$C$22,G169+3&lt;Start!$D$22,G169&lt;Start!$D$22,(ISODD(G169)=TRUE))=TRUE,G169+3,(IF(AND(G169&gt;Start!$C$23,G169+3&lt;Start!$D$23,G169&lt;Start!$D$23,(ISODD(G169)=TRUE))=TRUE,G169+3,(IF(AND(G169&gt;Start!$C$24,G169+3&lt;Start!$D$24,G169&lt;Start!$D$24,(ISODD(G169)=TRUE))=TRUE,G169+3,(IF(AND(G169&gt;Start!$C$22,G169+1&lt;Start!$D$22,G169&lt;Start!$D$22,(ISEVEN(G169)=TRUE))=TRUE,G169+1,(IF(AND(G169&gt;Start!$C$23,G169+1&lt;Start!$D$23,G169&lt;Start!$D$23,(ISEVEN(G169)=TRUE))=TRUE,G169+1,(IF(AND(G169&gt;Start!$C$24,G169+1&lt;Start!$D$24,G169&lt;Start!$D$24,(ISEVEN(G169)=TRUE))=TRUE,G169+1,(IF(AND(Start!$F$8=4,(ISEVEN(G169)=TRUE))=TRUE,G169-7,(IF(AND(Start!$D$8=4,(ISODD(G169)=TRUE))=TRUE,G169-5,(IF(AND(Start!$D$8=5,(ISEVEN(G169)=TRUE))=TRUE,G169-9,G169-7)))))))))))))))))))))))))))))))</f>
        <v>14</v>
      </c>
      <c r="I169" s="66">
        <f>IF(H169=" "," ",(IF(AND(H169&gt;Start!$C$18,H169+3&lt;Start!$D$18,H169&lt;Start!$D$18,(ISODD(H169)=TRUE))=TRUE,H169+3,(IF(AND(H169&gt;Start!$C$19,H169+3&lt;Start!$D$19,H169&lt;Start!$D$19,(ISODD(H169)=TRUE),(ISEVEN(Start!$D$8))=TRUE)=TRUE,H169+3,(IF(AND(H169&gt;Start!$C$20,H169+3&lt;Start!$D$20,H169&lt;Start!$D$20,(ISODD(H169)=TRUE),(ISEVEN(Start!$D$8)=TRUE))=TRUE,H169+3,(IF(AND(H169&gt;Start!$C$18,H169+1&lt;Start!$D$18,H169&lt;Start!$D$18,(ISEVEN(H169)=TRUE),(ISEVEN(Start!$D$8)=TRUE))=TRUE,H169+1,(IF(AND(H169&gt;Start!$C$19,H169+1&lt;Start!$D$19,H169&lt;Start!$D$19,(ISEVEN(H169)=TRUE),(ISEVEN(Start!$D$8)=TRUE))=TRUE,H169+1,(IF(AND(H169&gt;Start!$C$20,H169+1&lt;Start!$D$20,H169&lt;Start!$D$20,(ISEVEN(H169)=TRUE),(ISEVEN(Start!$D$8)=TRUE))=TRUE,H169+1,(IF(AND(H169&gt;Start!$C$22,H169+3&lt;Start!$D$22,H169&lt;Start!$D$22,(ISODD(H169)=TRUE))=TRUE,H169+3,(IF(AND(H169&gt;Start!$C$23,H169+3&lt;Start!$D$23,H169&lt;Start!$D$23,(ISODD(H169)=TRUE))=TRUE,H169+3,(IF(AND(H169&gt;Start!$C$24,H169+3&lt;Start!$D$24,H169&lt;Start!$D$24,(ISODD(H169)=TRUE))=TRUE,H169+3,(IF(AND(H169&gt;Start!$C$22,H169+1&lt;Start!$D$22,H169&lt;Start!$D$22,(ISEVEN(H169)=TRUE))=TRUE,H169+1,(IF(AND(H169&gt;Start!$C$23,H169+1&lt;Start!$D$23,H169&lt;Start!$D$23,(ISEVEN(H169)=TRUE))=TRUE,H169+1,(IF(AND(H169&gt;Start!$C$24,H169+1&lt;Start!$D$24,H169&lt;Start!$D$24,(ISEVEN(H169)=TRUE))=TRUE,H169+1,(IF(AND(Start!$F$8=4,(ISEVEN(H169)=TRUE))=TRUE,H169-7,(IF(AND(Start!$D$8=4,(ISODD(H169)=TRUE))=TRUE,H169-5,(IF(AND(Start!$D$8=5,(ISEVEN(H169)=TRUE))=TRUE,H169-9,H169-7)))))))))))))))))))))))))))))))</f>
        <v>15</v>
      </c>
      <c r="J169" s="65"/>
      <c r="K169" s="68"/>
      <c r="L169" s="69"/>
      <c r="M169" s="224" t="s">
        <v>39</v>
      </c>
      <c r="N169" s="225"/>
      <c r="O169" s="226"/>
      <c r="P169" s="63">
        <f>K167</f>
        <v>50</v>
      </c>
      <c r="Q169" s="66">
        <f>IF(P169=" "," ",(IF(AND(P169&gt;Start!$G$18,P169+3&lt;Start!$H$18,P169&lt;Start!$H$18,(ISODD(P169)=TRUE))=TRUE,P169+3,(IF(AND(P169&gt;Start!$G$19,P169+3&lt;Start!$H$19,P169&lt;Start!$H$19,(ISODD(P169)=TRUE),(ISEVEN(Start!$H$8))=TRUE)=TRUE,P169+3,(IF(AND(P169&gt;Start!$G$20,P169+3&lt;Start!$H$20,P169&lt;Start!$H$20,(ISODD(P169)=TRUE),(ISEVEN(Start!$H$8)=TRUE))=TRUE,P169+3,(IF(AND(P169&gt;Start!$G$18,P169+1&lt;Start!$H$18,P169&lt;Start!$H$18,(ISEVEN(P169)=TRUE),(ISEVEN(Start!$H$8)=TRUE))=TRUE,P169+1,(IF(AND(P169&gt;Start!$G$19,P169+1&lt;Start!$H$19,P169&lt;Start!$H$19,(ISEVEN(P169)=TRUE),(ISEVEN(Start!$H$8)=TRUE))=TRUE,P169+1,(IF(AND(P169&gt;Start!$G$20,P169+1&lt;Start!$H$20,P169&lt;Start!$H$20,(ISEVEN(P169)=TRUE),(ISEVEN(Start!$H$8)=TRUE))=TRUE,P169+1,(IF(AND(P169&gt;Start!$G$22,P169+3&lt;Start!$H$22,P169&lt;Start!$H$22,(ISODD(P169)=TRUE),(ISODD(Start!$H$8)=TRUE))=TRUE,P169+3,(IF(AND(P169&gt;Start!$G$23,P169+3&lt;Start!$H$23,P169&lt;Start!$H$23,(ISODD(P169)=TRUE),(ISODD(Start!$H$8)=TRUE))=TRUE,P169+3,(IF(AND(P169&gt;Start!$G$24,P169+3&lt;Start!$H$24,P169&lt;Start!$H$24,(ISODD(P169)=TRUE),(ISEVEN(Start!$H$8)=TRUE))=TRUE,P169+3,(IF(AND(P169&gt;Start!$G$22,P169+1&lt;Start!$H$22,P169&lt;Start!$H$22,(ISEVEN(P169)=TRUE),(ISODD(Start!$H$8)=TRUE))=TRUE,P169+1,(IF(AND(P169&gt;Start!$G$23,P169+1&lt;Start!$H$23,P169&lt;Start!$H$23,(ISEVEN(P169)=TRUE),(ISODD(Start!$H$8)=TRUE))=TRUE,P169+1,(IF(AND(Start!$H$8=4,(ISEVEN(P169)=TRUE))=TRUE,P169-7,(IF(AND(Start!$H$8=4,(ISODD(P169)=TRUE))=TRUE,P169-5,(IF(AND(Start!$H$8=7,(ISEVEN(P169)=TRUE))=TRUE,P169-13,P169-11)))))))))))))))))))))))))))))</f>
        <v>51</v>
      </c>
      <c r="R169" s="66">
        <f>IF(Q169=" "," ",(IF(AND(Q169&gt;Start!$G$18,Q169+3&lt;Start!$H$18,Q169&lt;Start!$H$18,(ISODD(Q169)=TRUE))=TRUE,Q169+3,(IF(AND(Q169&gt;Start!$G$19,Q169+3&lt;Start!$H$19,Q169&lt;Start!$H$19,(ISODD(Q169)=TRUE),(ISEVEN(Start!$H$8))=TRUE)=TRUE,Q169+3,(IF(AND(Q169&gt;Start!$G$20,Q169+3&lt;Start!$H$20,Q169&lt;Start!$H$20,(ISODD(Q169)=TRUE),(ISEVEN(Start!$H$8)=TRUE))=TRUE,Q169+3,(IF(AND(Q169&gt;Start!$G$18,Q169+1&lt;Start!$H$18,Q169&lt;Start!$H$18,(ISEVEN(Q169)=TRUE),(ISEVEN(Start!$H$8)=TRUE))=TRUE,Q169+1,(IF(AND(Q169&gt;Start!$G$19,Q169+1&lt;Start!$H$19,Q169&lt;Start!$H$19,(ISEVEN(Q169)=TRUE),(ISEVEN(Start!$H$8)=TRUE))=TRUE,Q169+1,(IF(AND(Q169&gt;Start!$G$20,Q169+1&lt;Start!$H$20,Q169&lt;Start!$H$20,(ISEVEN(Q169)=TRUE),(ISEVEN(Start!$H$8)=TRUE))=TRUE,Q169+1,(IF(AND(Q169&gt;Start!$G$22,Q169+3&lt;Start!$H$22,Q169&lt;Start!$H$22,(ISODD(Q169)=TRUE),(ISODD(Start!$H$8)=TRUE))=TRUE,Q169+3,(IF(AND(Q169&gt;Start!$G$23,Q169+3&lt;Start!$H$23,Q169&lt;Start!$H$23,(ISODD(Q169)=TRUE),(ISODD(Start!$H$8)=TRUE))=TRUE,Q169+3,(IF(AND(Q169&gt;Start!$G$24,Q169+3&lt;Start!$H$24,Q169&lt;Start!$H$24,(ISODD(Q169)=TRUE),(ISEVEN(Start!$H$8)=TRUE))=TRUE,Q169+3,(IF(AND(Q169&gt;Start!$G$22,Q169+1&lt;Start!$H$22,Q169&lt;Start!$H$22,(ISEVEN(Q169)=TRUE),(ISODD(Start!$H$8)=TRUE))=TRUE,Q169+1,(IF(AND(Q169&gt;Start!$G$23,Q169+1&lt;Start!$H$23,Q169&lt;Start!$H$23,(ISEVEN(Q169)=TRUE),(ISODD(Start!$H$8)=TRUE))=TRUE,Q169+1,(IF(AND(Start!$H$8=4,(ISEVEN(Q169)=TRUE))=TRUE,Q169-7,(IF(AND(Start!$H$8=4,(ISODD(Q169)=TRUE))=TRUE,Q169-5,(IF(AND(Start!$H$8=7,(ISEVEN(Q169)=TRUE))=TRUE,Q169-13,Q169-11)))))))))))))))))))))))))))))</f>
        <v>54</v>
      </c>
      <c r="S169" s="66">
        <f>IF(R169=" "," ",(IF(AND(R169&gt;Start!$G$18,R169+3&lt;Start!$H$18,R169&lt;Start!$H$18,(ISODD(R169)=TRUE))=TRUE,R169+3,(IF(AND(R169&gt;Start!$G$19,R169+3&lt;Start!$H$19,R169&lt;Start!$H$19,(ISODD(R169)=TRUE),(ISEVEN(Start!$H$8))=TRUE)=TRUE,R169+3,(IF(AND(R169&gt;Start!$G$20,R169+3&lt;Start!$H$20,R169&lt;Start!$H$20,(ISODD(R169)=TRUE),(ISEVEN(Start!$H$8)=TRUE))=TRUE,R169+3,(IF(AND(R169&gt;Start!$G$18,R169+1&lt;Start!$H$18,R169&lt;Start!$H$18,(ISEVEN(R169)=TRUE),(ISEVEN(Start!$H$8)=TRUE))=TRUE,R169+1,(IF(AND(R169&gt;Start!$G$19,R169+1&lt;Start!$H$19,R169&lt;Start!$H$19,(ISEVEN(R169)=TRUE),(ISEVEN(Start!$H$8)=TRUE))=TRUE,R169+1,(IF(AND(R169&gt;Start!$G$20,R169+1&lt;Start!$H$20,R169&lt;Start!$H$20,(ISEVEN(R169)=TRUE),(ISEVEN(Start!$H$8)=TRUE))=TRUE,R169+1,(IF(AND(R169&gt;Start!$G$22,R169+3&lt;Start!$H$22,R169&lt;Start!$H$22,(ISODD(R169)=TRUE),(ISODD(Start!$H$8)=TRUE))=TRUE,R169+3,(IF(AND(R169&gt;Start!$G$23,R169+3&lt;Start!$H$23,R169&lt;Start!$H$23,(ISODD(R169)=TRUE),(ISODD(Start!$H$8)=TRUE))=TRUE,R169+3,(IF(AND(R169&gt;Start!$G$24,R169+3&lt;Start!$H$24,R169&lt;Start!$H$24,(ISODD(R169)=TRUE),(ISEVEN(Start!$H$8)=TRUE))=TRUE,R169+3,(IF(AND(R169&gt;Start!$G$22,R169+1&lt;Start!$H$22,R169&lt;Start!$H$22,(ISEVEN(R169)=TRUE),(ISODD(Start!$H$8)=TRUE))=TRUE,R169+1,(IF(AND(R169&gt;Start!$G$23,R169+1&lt;Start!$H$23,R169&lt;Start!$H$23,(ISEVEN(R169)=TRUE),(ISODD(Start!$H$8)=TRUE))=TRUE,R169+1,(IF(AND(Start!$H$8=4,(ISEVEN(R169)=TRUE))=TRUE,R169-7,(IF(AND(Start!$H$8=4,(ISODD(R169)=TRUE))=TRUE,R169-5,(IF(AND(Start!$H$8=7,(ISEVEN(R169)=TRUE))=TRUE,R169-13,R169-11)))))))))))))))))))))))))))))</f>
        <v>55</v>
      </c>
      <c r="T169" s="64"/>
    </row>
    <row r="170" spans="1:20" ht="35.1" customHeight="1" thickBot="1">
      <c r="A170" s="42"/>
      <c r="B170" s="54"/>
      <c r="C170" s="227" t="s">
        <v>40</v>
      </c>
      <c r="D170" s="227"/>
      <c r="E170" s="227"/>
      <c r="F170" s="227"/>
      <c r="G170" s="227"/>
      <c r="H170" s="227"/>
      <c r="I170" s="59"/>
      <c r="J170" s="60"/>
      <c r="K170" s="42"/>
      <c r="L170" s="45"/>
      <c r="M170" s="227" t="s">
        <v>40</v>
      </c>
      <c r="N170" s="227"/>
      <c r="O170" s="227"/>
      <c r="P170" s="227"/>
      <c r="Q170" s="227"/>
      <c r="R170" s="227"/>
      <c r="S170" s="55"/>
      <c r="T170" s="41"/>
    </row>
    <row r="171" spans="1:20" ht="35.1" customHeight="1">
      <c r="A171" s="228" t="s">
        <v>37</v>
      </c>
      <c r="B171" s="229"/>
      <c r="C171" s="229"/>
      <c r="D171" s="229"/>
      <c r="E171" s="229"/>
      <c r="F171" s="229"/>
      <c r="G171" s="229"/>
      <c r="H171" s="229"/>
      <c r="I171" s="229"/>
      <c r="J171" s="230"/>
      <c r="K171" s="219" t="s">
        <v>37</v>
      </c>
      <c r="L171" s="220"/>
      <c r="M171" s="220"/>
      <c r="N171" s="220"/>
      <c r="O171" s="220"/>
      <c r="P171" s="220"/>
      <c r="Q171" s="220"/>
      <c r="R171" s="220"/>
      <c r="S171" s="220"/>
      <c r="T171" s="221"/>
    </row>
    <row r="172" spans="1:20" ht="35.1" customHeight="1" thickBot="1">
      <c r="A172" s="222" t="s">
        <v>38</v>
      </c>
      <c r="B172" s="223"/>
      <c r="C172" s="47" t="s">
        <v>21</v>
      </c>
      <c r="D172" s="47" t="s">
        <v>36</v>
      </c>
      <c r="E172" s="47" t="s">
        <v>9</v>
      </c>
      <c r="F172" s="47" t="s">
        <v>13</v>
      </c>
      <c r="G172" s="47" t="s">
        <v>11</v>
      </c>
      <c r="H172" s="47" t="s">
        <v>12</v>
      </c>
      <c r="I172" s="47" t="s">
        <v>14</v>
      </c>
      <c r="J172" s="50" t="s">
        <v>15</v>
      </c>
      <c r="K172" s="222" t="s">
        <v>38</v>
      </c>
      <c r="L172" s="223"/>
      <c r="M172" s="47" t="s">
        <v>21</v>
      </c>
      <c r="N172" s="47" t="s">
        <v>36</v>
      </c>
      <c r="O172" s="47" t="s">
        <v>9</v>
      </c>
      <c r="P172" s="47" t="s">
        <v>13</v>
      </c>
      <c r="Q172" s="47" t="s">
        <v>11</v>
      </c>
      <c r="R172" s="47" t="s">
        <v>12</v>
      </c>
      <c r="S172" s="47" t="s">
        <v>14</v>
      </c>
      <c r="T172" s="50" t="s">
        <v>15</v>
      </c>
    </row>
    <row r="173" spans="1:20" ht="35.1" customHeight="1" thickBot="1">
      <c r="A173" s="48" t="s">
        <v>16</v>
      </c>
      <c r="B173" s="52" t="s">
        <v>22</v>
      </c>
      <c r="C173" s="37" t="str">
        <f>Input!D103</f>
        <v>Garrett Bork</v>
      </c>
      <c r="D173" s="37">
        <f>Input!E103</f>
        <v>0</v>
      </c>
      <c r="E173" s="37" t="str">
        <f>Input!C103</f>
        <v>Armada</v>
      </c>
      <c r="F173" s="37"/>
      <c r="G173" s="37"/>
      <c r="H173" s="37"/>
      <c r="I173" s="38"/>
      <c r="J173" s="39"/>
      <c r="K173" s="48" t="s">
        <v>16</v>
      </c>
      <c r="L173" s="52" t="s">
        <v>22</v>
      </c>
      <c r="M173" s="37" t="str">
        <f>Input!N103</f>
        <v>Danielle Frazho</v>
      </c>
      <c r="N173" s="37">
        <f>Input!O103</f>
        <v>0</v>
      </c>
      <c r="O173" s="37" t="str">
        <f>Input!M103</f>
        <v>Warren Mott</v>
      </c>
      <c r="P173" s="37"/>
      <c r="Q173" s="37"/>
      <c r="R173" s="37"/>
      <c r="S173" s="38"/>
      <c r="T173" s="39"/>
    </row>
    <row r="174" spans="1:20" ht="35.1" customHeight="1" thickBot="1">
      <c r="A174" s="49" t="s">
        <v>17</v>
      </c>
      <c r="B174" s="53" t="s">
        <v>23</v>
      </c>
      <c r="C174" s="37" t="str">
        <f>Input!D104</f>
        <v>Jan Castillo</v>
      </c>
      <c r="D174" s="37">
        <f>Input!E104</f>
        <v>0</v>
      </c>
      <c r="E174" s="37" t="str">
        <f>Input!C104</f>
        <v>Sterling Heights</v>
      </c>
      <c r="F174" s="8"/>
      <c r="G174" s="8"/>
      <c r="H174" s="8"/>
      <c r="I174" s="9"/>
      <c r="J174" s="24"/>
      <c r="K174" s="49" t="s">
        <v>17</v>
      </c>
      <c r="L174" s="53" t="s">
        <v>23</v>
      </c>
      <c r="M174" s="37" t="str">
        <f>Input!N104</f>
        <v>Shana Torkelson</v>
      </c>
      <c r="N174" s="37">
        <f>Input!O104</f>
        <v>0</v>
      </c>
      <c r="O174" s="37" t="str">
        <f>Input!M104</f>
        <v>Romeo</v>
      </c>
      <c r="P174" s="8"/>
      <c r="Q174" s="8"/>
      <c r="R174" s="8"/>
      <c r="S174" s="9"/>
      <c r="T174" s="24"/>
    </row>
    <row r="175" spans="1:20" ht="35.1" customHeight="1" thickBot="1">
      <c r="A175" s="49"/>
      <c r="B175" s="53" t="s">
        <v>24</v>
      </c>
      <c r="C175" s="37" t="str">
        <f>Input!D105</f>
        <v>Damon Garan</v>
      </c>
      <c r="D175" s="37">
        <f>Input!E105</f>
        <v>0</v>
      </c>
      <c r="E175" s="37" t="str">
        <f>Input!C105</f>
        <v>Richmond</v>
      </c>
      <c r="F175" s="8"/>
      <c r="G175" s="8"/>
      <c r="H175" s="8"/>
      <c r="I175" s="9"/>
      <c r="J175" s="24"/>
      <c r="K175" s="49"/>
      <c r="L175" s="53" t="s">
        <v>24</v>
      </c>
      <c r="M175" s="37" t="str">
        <f>Input!N105</f>
        <v>Kayla Belanger</v>
      </c>
      <c r="N175" s="37">
        <f>Input!O105</f>
        <v>0</v>
      </c>
      <c r="O175" s="37" t="str">
        <f>Input!M105</f>
        <v>Macomb L'Anse Creuse North</v>
      </c>
      <c r="P175" s="8"/>
      <c r="Q175" s="8"/>
      <c r="R175" s="8"/>
      <c r="S175" s="9"/>
      <c r="T175" s="24"/>
    </row>
    <row r="176" spans="1:20" ht="35.1" customHeight="1" thickBot="1">
      <c r="A176" s="49">
        <f>IF(A167=" "," ",(IF(A167+1&gt;Start!$D$14," ",A167+1)))</f>
        <v>21</v>
      </c>
      <c r="B176" s="53" t="s">
        <v>25</v>
      </c>
      <c r="C176" s="37" t="str">
        <f>Input!D106</f>
        <v>Brock Walquist</v>
      </c>
      <c r="D176" s="37">
        <f>Input!E106</f>
        <v>0</v>
      </c>
      <c r="E176" s="37" t="str">
        <f>Input!C106</f>
        <v>Centerline</v>
      </c>
      <c r="F176" s="8"/>
      <c r="G176" s="8"/>
      <c r="H176" s="8"/>
      <c r="I176" s="9"/>
      <c r="J176" s="24"/>
      <c r="K176" s="49">
        <f>IF(K167=" "," ",(IF(K167+1&gt;Start!$H$14," ",K167+1)))</f>
        <v>51</v>
      </c>
      <c r="L176" s="53" t="s">
        <v>25</v>
      </c>
      <c r="M176" s="37" t="str">
        <f>Input!N106</f>
        <v>Rebecca Richards</v>
      </c>
      <c r="N176" s="37">
        <f>Input!O106</f>
        <v>0</v>
      </c>
      <c r="O176" s="37" t="str">
        <f>Input!M106</f>
        <v>Warren Fitzgerald</v>
      </c>
      <c r="P176" s="8"/>
      <c r="Q176" s="8"/>
      <c r="R176" s="8"/>
      <c r="S176" s="9"/>
      <c r="T176" s="24"/>
    </row>
    <row r="177" spans="1:20" ht="35.1" customHeight="1" thickBot="1">
      <c r="A177" s="36"/>
      <c r="B177" s="67" t="s">
        <v>26</v>
      </c>
      <c r="C177" s="37" t="str">
        <f>Input!D107</f>
        <v>Josh Rolder</v>
      </c>
      <c r="D177" s="37">
        <f>Input!E107</f>
        <v>0</v>
      </c>
      <c r="E177" s="37" t="str">
        <f>Input!C107</f>
        <v>Roseville</v>
      </c>
      <c r="F177" s="57"/>
      <c r="G177" s="57"/>
      <c r="H177" s="57"/>
      <c r="I177" s="61"/>
      <c r="J177" s="62"/>
      <c r="K177" s="35"/>
      <c r="L177" s="67" t="s">
        <v>26</v>
      </c>
      <c r="M177" s="37" t="str">
        <f>Input!N107</f>
        <v>Jackie Cardno</v>
      </c>
      <c r="N177" s="37">
        <f>Input!O107</f>
        <v>0</v>
      </c>
      <c r="O177" s="37" t="str">
        <f>Input!M107</f>
        <v>St. Clair Shores South Lake</v>
      </c>
      <c r="P177" s="57"/>
      <c r="Q177" s="57"/>
      <c r="R177" s="57"/>
      <c r="S177" s="61"/>
      <c r="T177" s="62"/>
    </row>
    <row r="178" spans="1:20" ht="35.1" customHeight="1" thickBot="1">
      <c r="A178" s="43"/>
      <c r="B178" s="58"/>
      <c r="C178" s="224" t="s">
        <v>39</v>
      </c>
      <c r="D178" s="225"/>
      <c r="E178" s="226"/>
      <c r="F178" s="56">
        <f>A176</f>
        <v>21</v>
      </c>
      <c r="G178" s="66">
        <f>IF(F178=" "," ",(IF(AND(F178&gt;Start!$C$18,F178+3&lt;Start!$D$18,F178&lt;Start!$D$18,(ISODD(F178)=TRUE))=TRUE,F178+3,(IF(AND(F178&gt;Start!$C$19,F178+3&lt;Start!$D$19,F178&lt;Start!$D$19,(ISODD(F178)=TRUE),(ISEVEN(Start!$D$8))=TRUE)=TRUE,F178+3,(IF(AND(F178&gt;Start!$C$20,F178+3&lt;Start!$D$20,F178&lt;Start!$D$20,(ISODD(F178)=TRUE),(ISEVEN(Start!$D$8)=TRUE))=TRUE,F178+3,(IF(AND(F178&gt;Start!$C$18,F178+1&lt;Start!$D$18,F178&lt;Start!$D$18,(ISEVEN(F178)=TRUE),(ISEVEN(Start!$D$8)=TRUE))=TRUE,F178+1,(IF(AND(F178&gt;Start!$C$19,F178+1&lt;Start!$D$19,F178&lt;Start!$D$19,(ISEVEN(F178)=TRUE),(ISEVEN(Start!$D$8)=TRUE))=TRUE,F178+1,(IF(AND(F178&gt;Start!$C$20,F178+1&lt;Start!$D$20,F178&lt;Start!$D$20,(ISEVEN(F178)=TRUE),(ISEVEN(Start!$D$8)=TRUE))=TRUE,F178+1,(IF(AND(F178&gt;Start!$C$22,F178+3&lt;Start!$D$22,F178&lt;Start!$D$22,(ISODD(F178)=TRUE))=TRUE,F178+3,(IF(AND(F178&gt;Start!$C$23,F178+3&lt;Start!$D$23,F178&lt;Start!$D$23,(ISODD(F178)=TRUE))=TRUE,F178+3,(IF(AND(F178&gt;Start!$C$24,F178+3&lt;Start!$D$24,F178&lt;Start!$D$24,(ISODD(F178)=TRUE))=TRUE,F178+3,(IF(AND(F178&gt;Start!$C$22,F178+1&lt;Start!$D$22,F178&lt;Start!$D$22,(ISEVEN(F178)=TRUE))=TRUE,F178+1,(IF(AND(F178&gt;Start!$C$23,F178+1&lt;Start!$D$23,F178&lt;Start!$D$23,(ISEVEN(F178)=TRUE))=TRUE,F178+1,(IF(AND(F178&gt;Start!$C$24,F178+1&lt;Start!$D$24,F178&lt;Start!$D$24,(ISEVEN(F178)=TRUE))=TRUE,F178+1,(IF(AND(Start!$F$8=4,(ISEVEN(F178)=TRUE))=TRUE,F178-7,(IF(AND(Start!$D$8=4,(ISODD(F178)=TRUE))=TRUE,F178-5,(IF(AND(Start!$D$8=5,(ISEVEN(F178)=TRUE))=TRUE,F178-9,F178-7)))))))))))))))))))))))))))))))</f>
        <v>24</v>
      </c>
      <c r="H178" s="66">
        <f>IF(G178=" "," ",(IF(AND(G178&gt;Start!$C$18,G178+3&lt;Start!$D$18,G178&lt;Start!$D$18,(ISODD(G178)=TRUE))=TRUE,G178+3,(IF(AND(G178&gt;Start!$C$19,G178+3&lt;Start!$D$19,G178&lt;Start!$D$19,(ISODD(G178)=TRUE),(ISEVEN(Start!$D$8))=TRUE)=TRUE,G178+3,(IF(AND(G178&gt;Start!$C$20,G178+3&lt;Start!$D$20,G178&lt;Start!$D$20,(ISODD(G178)=TRUE),(ISEVEN(Start!$D$8)=TRUE))=TRUE,G178+3,(IF(AND(G178&gt;Start!$C$18,G178+1&lt;Start!$D$18,G178&lt;Start!$D$18,(ISEVEN(G178)=TRUE),(ISEVEN(Start!$D$8)=TRUE))=TRUE,G178+1,(IF(AND(G178&gt;Start!$C$19,G178+1&lt;Start!$D$19,G178&lt;Start!$D$19,(ISEVEN(G178)=TRUE),(ISEVEN(Start!$D$8)=TRUE))=TRUE,G178+1,(IF(AND(G178&gt;Start!$C$20,G178+1&lt;Start!$D$20,G178&lt;Start!$D$20,(ISEVEN(G178)=TRUE),(ISEVEN(Start!$D$8)=TRUE))=TRUE,G178+1,(IF(AND(G178&gt;Start!$C$22,G178+3&lt;Start!$D$22,G178&lt;Start!$D$22,(ISODD(G178)=TRUE))=TRUE,G178+3,(IF(AND(G178&gt;Start!$C$23,G178+3&lt;Start!$D$23,G178&lt;Start!$D$23,(ISODD(G178)=TRUE))=TRUE,G178+3,(IF(AND(G178&gt;Start!$C$24,G178+3&lt;Start!$D$24,G178&lt;Start!$D$24,(ISODD(G178)=TRUE))=TRUE,G178+3,(IF(AND(G178&gt;Start!$C$22,G178+1&lt;Start!$D$22,G178&lt;Start!$D$22,(ISEVEN(G178)=TRUE))=TRUE,G178+1,(IF(AND(G178&gt;Start!$C$23,G178+1&lt;Start!$D$23,G178&lt;Start!$D$23,(ISEVEN(G178)=TRUE))=TRUE,G178+1,(IF(AND(G178&gt;Start!$C$24,G178+1&lt;Start!$D$24,G178&lt;Start!$D$24,(ISEVEN(G178)=TRUE))=TRUE,G178+1,(IF(AND(Start!$F$8=4,(ISEVEN(G178)=TRUE))=TRUE,G178-7,(IF(AND(Start!$D$8=4,(ISODD(G178)=TRUE))=TRUE,G178-5,(IF(AND(Start!$D$8=5,(ISEVEN(G178)=TRUE))=TRUE,G178-9,G178-7)))))))))))))))))))))))))))))))</f>
        <v>25</v>
      </c>
      <c r="I178" s="66">
        <f>IF(H178=" "," ",(IF(AND(H178&gt;Start!$C$18,H178+3&lt;Start!$D$18,H178&lt;Start!$D$18,(ISODD(H178)=TRUE))=TRUE,H178+3,(IF(AND(H178&gt;Start!$C$19,H178+3&lt;Start!$D$19,H178&lt;Start!$D$19,(ISODD(H178)=TRUE),(ISEVEN(Start!$D$8))=TRUE)=TRUE,H178+3,(IF(AND(H178&gt;Start!$C$20,H178+3&lt;Start!$D$20,H178&lt;Start!$D$20,(ISODD(H178)=TRUE),(ISEVEN(Start!$D$8)=TRUE))=TRUE,H178+3,(IF(AND(H178&gt;Start!$C$18,H178+1&lt;Start!$D$18,H178&lt;Start!$D$18,(ISEVEN(H178)=TRUE),(ISEVEN(Start!$D$8)=TRUE))=TRUE,H178+1,(IF(AND(H178&gt;Start!$C$19,H178+1&lt;Start!$D$19,H178&lt;Start!$D$19,(ISEVEN(H178)=TRUE),(ISEVEN(Start!$D$8)=TRUE))=TRUE,H178+1,(IF(AND(H178&gt;Start!$C$20,H178+1&lt;Start!$D$20,H178&lt;Start!$D$20,(ISEVEN(H178)=TRUE),(ISEVEN(Start!$D$8)=TRUE))=TRUE,H178+1,(IF(AND(H178&gt;Start!$C$22,H178+3&lt;Start!$D$22,H178&lt;Start!$D$22,(ISODD(H178)=TRUE))=TRUE,H178+3,(IF(AND(H178&gt;Start!$C$23,H178+3&lt;Start!$D$23,H178&lt;Start!$D$23,(ISODD(H178)=TRUE))=TRUE,H178+3,(IF(AND(H178&gt;Start!$C$24,H178+3&lt;Start!$D$24,H178&lt;Start!$D$24,(ISODD(H178)=TRUE))=TRUE,H178+3,(IF(AND(H178&gt;Start!$C$22,H178+1&lt;Start!$D$22,H178&lt;Start!$D$22,(ISEVEN(H178)=TRUE))=TRUE,H178+1,(IF(AND(H178&gt;Start!$C$23,H178+1&lt;Start!$D$23,H178&lt;Start!$D$23,(ISEVEN(H178)=TRUE))=TRUE,H178+1,(IF(AND(H178&gt;Start!$C$24,H178+1&lt;Start!$D$24,H178&lt;Start!$D$24,(ISEVEN(H178)=TRUE))=TRUE,H178+1,(IF(AND(Start!$F$8=4,(ISEVEN(H178)=TRUE))=TRUE,H178-7,(IF(AND(Start!$D$8=4,(ISODD(H178)=TRUE))=TRUE,H178-5,(IF(AND(Start!$D$8=5,(ISEVEN(H178)=TRUE))=TRUE,H178-9,H178-7)))))))))))))))))))))))))))))))</f>
        <v>28</v>
      </c>
      <c r="J178" s="64"/>
      <c r="K178" s="68"/>
      <c r="L178" s="69"/>
      <c r="M178" s="224" t="s">
        <v>39</v>
      </c>
      <c r="N178" s="225"/>
      <c r="O178" s="226"/>
      <c r="P178" s="63">
        <f>K176</f>
        <v>51</v>
      </c>
      <c r="Q178" s="66">
        <f>IF(P178=" "," ",(IF(AND(P178&gt;Start!$G$18,P178+3&lt;Start!$H$18,P178&lt;Start!$H$18,(ISODD(P178)=TRUE))=TRUE,P178+3,(IF(AND(P178&gt;Start!$G$19,P178+3&lt;Start!$H$19,P178&lt;Start!$H$19,(ISODD(P178)=TRUE),(ISEVEN(Start!$H$8))=TRUE)=TRUE,P178+3,(IF(AND(P178&gt;Start!$G$20,P178+3&lt;Start!$H$20,P178&lt;Start!$H$20,(ISODD(P178)=TRUE),(ISEVEN(Start!$H$8)=TRUE))=TRUE,P178+3,(IF(AND(P178&gt;Start!$G$18,P178+1&lt;Start!$H$18,P178&lt;Start!$H$18,(ISEVEN(P178)=TRUE),(ISEVEN(Start!$H$8)=TRUE))=TRUE,P178+1,(IF(AND(P178&gt;Start!$G$19,P178+1&lt;Start!$H$19,P178&lt;Start!$H$19,(ISEVEN(P178)=TRUE),(ISEVEN(Start!$H$8)=TRUE))=TRUE,P178+1,(IF(AND(P178&gt;Start!$G$20,P178+1&lt;Start!$H$20,P178&lt;Start!$H$20,(ISEVEN(P178)=TRUE),(ISEVEN(Start!$H$8)=TRUE))=TRUE,P178+1,(IF(AND(P178&gt;Start!$G$22,P178+3&lt;Start!$H$22,P178&lt;Start!$H$22,(ISODD(P178)=TRUE),(ISODD(Start!$H$8)=TRUE))=TRUE,P178+3,(IF(AND(P178&gt;Start!$G$23,P178+3&lt;Start!$H$23,P178&lt;Start!$H$23,(ISODD(P178)=TRUE),(ISODD(Start!$H$8)=TRUE))=TRUE,P178+3,(IF(AND(P178&gt;Start!$G$24,P178+3&lt;Start!$H$24,P178&lt;Start!$H$24,(ISODD(P178)=TRUE),(ISEVEN(Start!$H$8)=TRUE))=TRUE,P178+3,(IF(AND(P178&gt;Start!$G$22,P178+1&lt;Start!$H$22,P178&lt;Start!$H$22,(ISEVEN(P178)=TRUE),(ISODD(Start!$H$8)=TRUE))=TRUE,P178+1,(IF(AND(P178&gt;Start!$G$23,P178+1&lt;Start!$H$23,P178&lt;Start!$H$23,(ISEVEN(P178)=TRUE),(ISODD(Start!$H$8)=TRUE))=TRUE,P178+1,(IF(AND(Start!$H$8=4,(ISEVEN(P178)=TRUE))=TRUE,P178-7,(IF(AND(Start!$H$8=4,(ISODD(P178)=TRUE))=TRUE,P178-5,(IF(AND(Start!$H$8=7,(ISEVEN(P178)=TRUE))=TRUE,P178-13,P178-11)))))))))))))))))))))))))))))</f>
        <v>54</v>
      </c>
      <c r="R178" s="66">
        <f>IF(Q178=" "," ",(IF(AND(Q178&gt;Start!$G$18,Q178+3&lt;Start!$H$18,Q178&lt;Start!$H$18,(ISODD(Q178)=TRUE))=TRUE,Q178+3,(IF(AND(Q178&gt;Start!$G$19,Q178+3&lt;Start!$H$19,Q178&lt;Start!$H$19,(ISODD(Q178)=TRUE),(ISEVEN(Start!$H$8))=TRUE)=TRUE,Q178+3,(IF(AND(Q178&gt;Start!$G$20,Q178+3&lt;Start!$H$20,Q178&lt;Start!$H$20,(ISODD(Q178)=TRUE),(ISEVEN(Start!$H$8)=TRUE))=TRUE,Q178+3,(IF(AND(Q178&gt;Start!$G$18,Q178+1&lt;Start!$H$18,Q178&lt;Start!$H$18,(ISEVEN(Q178)=TRUE),(ISEVEN(Start!$H$8)=TRUE))=TRUE,Q178+1,(IF(AND(Q178&gt;Start!$G$19,Q178+1&lt;Start!$H$19,Q178&lt;Start!$H$19,(ISEVEN(Q178)=TRUE),(ISEVEN(Start!$H$8)=TRUE))=TRUE,Q178+1,(IF(AND(Q178&gt;Start!$G$20,Q178+1&lt;Start!$H$20,Q178&lt;Start!$H$20,(ISEVEN(Q178)=TRUE),(ISEVEN(Start!$H$8)=TRUE))=TRUE,Q178+1,(IF(AND(Q178&gt;Start!$G$22,Q178+3&lt;Start!$H$22,Q178&lt;Start!$H$22,(ISODD(Q178)=TRUE),(ISODD(Start!$H$8)=TRUE))=TRUE,Q178+3,(IF(AND(Q178&gt;Start!$G$23,Q178+3&lt;Start!$H$23,Q178&lt;Start!$H$23,(ISODD(Q178)=TRUE),(ISODD(Start!$H$8)=TRUE))=TRUE,Q178+3,(IF(AND(Q178&gt;Start!$G$24,Q178+3&lt;Start!$H$24,Q178&lt;Start!$H$24,(ISODD(Q178)=TRUE),(ISEVEN(Start!$H$8)=TRUE))=TRUE,Q178+3,(IF(AND(Q178&gt;Start!$G$22,Q178+1&lt;Start!$H$22,Q178&lt;Start!$H$22,(ISEVEN(Q178)=TRUE),(ISODD(Start!$H$8)=TRUE))=TRUE,Q178+1,(IF(AND(Q178&gt;Start!$G$23,Q178+1&lt;Start!$H$23,Q178&lt;Start!$H$23,(ISEVEN(Q178)=TRUE),(ISODD(Start!$H$8)=TRUE))=TRUE,Q178+1,(IF(AND(Start!$H$8=4,(ISEVEN(Q178)=TRUE))=TRUE,Q178-7,(IF(AND(Start!$H$8=4,(ISODD(Q178)=TRUE))=TRUE,Q178-5,(IF(AND(Start!$H$8=7,(ISEVEN(Q178)=TRUE))=TRUE,Q178-13,Q178-11)))))))))))))))))))))))))))))</f>
        <v>55</v>
      </c>
      <c r="S178" s="66">
        <f>IF(R178=" "," ",(IF(AND(R178&gt;Start!$G$18,R178+3&lt;Start!$H$18,R178&lt;Start!$H$18,(ISODD(R178)=TRUE))=TRUE,R178+3,(IF(AND(R178&gt;Start!$G$19,R178+3&lt;Start!$H$19,R178&lt;Start!$H$19,(ISODD(R178)=TRUE),(ISEVEN(Start!$H$8))=TRUE)=TRUE,R178+3,(IF(AND(R178&gt;Start!$G$20,R178+3&lt;Start!$H$20,R178&lt;Start!$H$20,(ISODD(R178)=TRUE),(ISEVEN(Start!$H$8)=TRUE))=TRUE,R178+3,(IF(AND(R178&gt;Start!$G$18,R178+1&lt;Start!$H$18,R178&lt;Start!$H$18,(ISEVEN(R178)=TRUE),(ISEVEN(Start!$H$8)=TRUE))=TRUE,R178+1,(IF(AND(R178&gt;Start!$G$19,R178+1&lt;Start!$H$19,R178&lt;Start!$H$19,(ISEVEN(R178)=TRUE),(ISEVEN(Start!$H$8)=TRUE))=TRUE,R178+1,(IF(AND(R178&gt;Start!$G$20,R178+1&lt;Start!$H$20,R178&lt;Start!$H$20,(ISEVEN(R178)=TRUE),(ISEVEN(Start!$H$8)=TRUE))=TRUE,R178+1,(IF(AND(R178&gt;Start!$G$22,R178+3&lt;Start!$H$22,R178&lt;Start!$H$22,(ISODD(R178)=TRUE),(ISODD(Start!$H$8)=TRUE))=TRUE,R178+3,(IF(AND(R178&gt;Start!$G$23,R178+3&lt;Start!$H$23,R178&lt;Start!$H$23,(ISODD(R178)=TRUE),(ISODD(Start!$H$8)=TRUE))=TRUE,R178+3,(IF(AND(R178&gt;Start!$G$24,R178+3&lt;Start!$H$24,R178&lt;Start!$H$24,(ISODD(R178)=TRUE),(ISEVEN(Start!$H$8)=TRUE))=TRUE,R178+3,(IF(AND(R178&gt;Start!$G$22,R178+1&lt;Start!$H$22,R178&lt;Start!$H$22,(ISEVEN(R178)=TRUE),(ISODD(Start!$H$8)=TRUE))=TRUE,R178+1,(IF(AND(R178&gt;Start!$G$23,R178+1&lt;Start!$H$23,R178&lt;Start!$H$23,(ISEVEN(R178)=TRUE),(ISODD(Start!$H$8)=TRUE))=TRUE,R178+1,(IF(AND(Start!$H$8=4,(ISEVEN(R178)=TRUE))=TRUE,R178-7,(IF(AND(Start!$H$8=4,(ISODD(R178)=TRUE))=TRUE,R178-5,(IF(AND(Start!$H$8=7,(ISEVEN(R178)=TRUE))=TRUE,R178-13,R178-11)))))))))))))))))))))))))))))</f>
        <v>58</v>
      </c>
      <c r="T178" s="64"/>
    </row>
    <row r="179" spans="1:20" ht="35.1" customHeight="1">
      <c r="A179" s="228" t="s">
        <v>37</v>
      </c>
      <c r="B179" s="229"/>
      <c r="C179" s="229"/>
      <c r="D179" s="229"/>
      <c r="E179" s="229"/>
      <c r="F179" s="229"/>
      <c r="G179" s="229"/>
      <c r="H179" s="229"/>
      <c r="I179" s="229"/>
      <c r="J179" s="230"/>
      <c r="K179" s="219" t="s">
        <v>37</v>
      </c>
      <c r="L179" s="220"/>
      <c r="M179" s="220"/>
      <c r="N179" s="220"/>
      <c r="O179" s="220"/>
      <c r="P179" s="220"/>
      <c r="Q179" s="220"/>
      <c r="R179" s="220"/>
      <c r="S179" s="220"/>
      <c r="T179" s="221"/>
    </row>
    <row r="180" spans="1:20" ht="35.1" customHeight="1" thickBot="1">
      <c r="A180" s="222" t="s">
        <v>38</v>
      </c>
      <c r="B180" s="223"/>
      <c r="C180" s="47" t="s">
        <v>21</v>
      </c>
      <c r="D180" s="47" t="s">
        <v>36</v>
      </c>
      <c r="E180" s="47" t="s">
        <v>9</v>
      </c>
      <c r="F180" s="47" t="s">
        <v>13</v>
      </c>
      <c r="G180" s="47" t="s">
        <v>11</v>
      </c>
      <c r="H180" s="47" t="s">
        <v>12</v>
      </c>
      <c r="I180" s="47" t="s">
        <v>14</v>
      </c>
      <c r="J180" s="50" t="s">
        <v>15</v>
      </c>
      <c r="K180" s="222" t="s">
        <v>38</v>
      </c>
      <c r="L180" s="223"/>
      <c r="M180" s="47" t="s">
        <v>21</v>
      </c>
      <c r="N180" s="47" t="s">
        <v>36</v>
      </c>
      <c r="O180" s="47" t="s">
        <v>9</v>
      </c>
      <c r="P180" s="47" t="s">
        <v>13</v>
      </c>
      <c r="Q180" s="47" t="s">
        <v>11</v>
      </c>
      <c r="R180" s="47" t="s">
        <v>12</v>
      </c>
      <c r="S180" s="47" t="s">
        <v>14</v>
      </c>
      <c r="T180" s="50" t="s">
        <v>15</v>
      </c>
    </row>
    <row r="181" spans="1:20" ht="35.1" customHeight="1" thickBot="1">
      <c r="A181" s="48" t="s">
        <v>16</v>
      </c>
      <c r="B181" s="52" t="s">
        <v>31</v>
      </c>
      <c r="C181" s="37" t="str">
        <f>Input!D108</f>
        <v>Jeremy Geisler</v>
      </c>
      <c r="D181" s="37">
        <f>Input!E108</f>
        <v>0</v>
      </c>
      <c r="E181" s="37" t="str">
        <f>Input!C108</f>
        <v>Armada</v>
      </c>
      <c r="F181" s="37"/>
      <c r="G181" s="37"/>
      <c r="H181" s="37"/>
      <c r="I181" s="38"/>
      <c r="J181" s="39"/>
      <c r="K181" s="48" t="s">
        <v>16</v>
      </c>
      <c r="L181" s="52" t="s">
        <v>31</v>
      </c>
      <c r="M181" s="37" t="str">
        <f>Input!N108</f>
        <v>Lauren Kroll</v>
      </c>
      <c r="N181" s="37">
        <f>Input!O108</f>
        <v>0</v>
      </c>
      <c r="O181" s="37" t="str">
        <f>Input!M108</f>
        <v>Warren Mott</v>
      </c>
      <c r="P181" s="37"/>
      <c r="Q181" s="37"/>
      <c r="R181" s="37"/>
      <c r="S181" s="38"/>
      <c r="T181" s="39"/>
    </row>
    <row r="182" spans="1:20" ht="35.1" customHeight="1" thickBot="1">
      <c r="A182" s="49" t="s">
        <v>17</v>
      </c>
      <c r="B182" s="53" t="s">
        <v>32</v>
      </c>
      <c r="C182" s="37" t="str">
        <f>Input!D109</f>
        <v>Joe Borowski</v>
      </c>
      <c r="D182" s="37">
        <f>Input!E109</f>
        <v>0</v>
      </c>
      <c r="E182" s="37" t="str">
        <f>Input!C109</f>
        <v>Sterling Heights</v>
      </c>
      <c r="F182" s="8"/>
      <c r="G182" s="8"/>
      <c r="H182" s="8"/>
      <c r="I182" s="9"/>
      <c r="J182" s="24"/>
      <c r="K182" s="49" t="s">
        <v>17</v>
      </c>
      <c r="L182" s="53" t="s">
        <v>32</v>
      </c>
      <c r="M182" s="37" t="str">
        <f>Input!N109</f>
        <v>Lexi Brewer</v>
      </c>
      <c r="N182" s="37">
        <f>Input!O109</f>
        <v>0</v>
      </c>
      <c r="O182" s="37" t="str">
        <f>Input!M109</f>
        <v>Romeo</v>
      </c>
      <c r="P182" s="8"/>
      <c r="Q182" s="8"/>
      <c r="R182" s="8"/>
      <c r="S182" s="9"/>
      <c r="T182" s="24"/>
    </row>
    <row r="183" spans="1:20" ht="35.1" customHeight="1" thickBot="1">
      <c r="A183" s="49"/>
      <c r="B183" s="53" t="s">
        <v>33</v>
      </c>
      <c r="C183" s="37" t="str">
        <f>Input!D110</f>
        <v>Michael Tyll</v>
      </c>
      <c r="D183" s="37">
        <f>Input!E110</f>
        <v>0</v>
      </c>
      <c r="E183" s="37" t="str">
        <f>Input!C110</f>
        <v>Richmond</v>
      </c>
      <c r="F183" s="8"/>
      <c r="G183" s="8"/>
      <c r="H183" s="8"/>
      <c r="I183" s="9"/>
      <c r="J183" s="24"/>
      <c r="K183" s="49"/>
      <c r="L183" s="53" t="s">
        <v>33</v>
      </c>
      <c r="M183" s="37">
        <f>Input!N110</f>
        <v>0</v>
      </c>
      <c r="N183" s="37">
        <f>Input!O110</f>
        <v>0</v>
      </c>
      <c r="O183" s="37">
        <f>Input!M110</f>
        <v>0</v>
      </c>
      <c r="P183" s="8"/>
      <c r="Q183" s="8"/>
      <c r="R183" s="8"/>
      <c r="S183" s="9"/>
      <c r="T183" s="24"/>
    </row>
    <row r="184" spans="1:20" ht="35.1" customHeight="1" thickBot="1">
      <c r="A184" s="49">
        <f>IF(A176=" "," ",(IF(A176+1&gt;Start!$D$14," ",A176+1)))</f>
        <v>22</v>
      </c>
      <c r="B184" s="53" t="s">
        <v>34</v>
      </c>
      <c r="C184" s="37" t="str">
        <f>Input!D111</f>
        <v>Corey Boling</v>
      </c>
      <c r="D184" s="37">
        <f>Input!E111</f>
        <v>0</v>
      </c>
      <c r="E184" s="37" t="str">
        <f>Input!C111</f>
        <v>Roseville</v>
      </c>
      <c r="F184" s="8"/>
      <c r="G184" s="8"/>
      <c r="H184" s="8"/>
      <c r="I184" s="9"/>
      <c r="J184" s="24"/>
      <c r="K184" s="49">
        <f>IF(K176=" "," ",(IF(K176+1&gt;Start!$H$14," ",K176+1)))</f>
        <v>52</v>
      </c>
      <c r="L184" s="53" t="s">
        <v>34</v>
      </c>
      <c r="M184" s="37" t="str">
        <f>Input!N111</f>
        <v>Angela Bondon</v>
      </c>
      <c r="N184" s="37">
        <f>Input!O111</f>
        <v>0</v>
      </c>
      <c r="O184" s="37" t="str">
        <f>Input!M111</f>
        <v>Warren Fitzgerald</v>
      </c>
      <c r="P184" s="8"/>
      <c r="Q184" s="8"/>
      <c r="R184" s="8"/>
      <c r="S184" s="9"/>
      <c r="T184" s="24"/>
    </row>
    <row r="185" spans="1:20" ht="35.1" customHeight="1" thickBot="1">
      <c r="A185" s="36"/>
      <c r="B185" s="53" t="s">
        <v>35</v>
      </c>
      <c r="C185" s="37">
        <f>Input!D112</f>
        <v>0</v>
      </c>
      <c r="D185" s="37">
        <f>Input!E112</f>
        <v>0</v>
      </c>
      <c r="E185" s="37">
        <f>Input!C112</f>
        <v>0</v>
      </c>
      <c r="F185" s="57"/>
      <c r="G185" s="57"/>
      <c r="H185" s="57"/>
      <c r="I185" s="61"/>
      <c r="J185" s="24"/>
      <c r="K185" s="35"/>
      <c r="L185" s="67" t="s">
        <v>35</v>
      </c>
      <c r="M185" s="37" t="str">
        <f>Input!N112</f>
        <v>Sarah Nelson</v>
      </c>
      <c r="N185" s="37">
        <f>Input!O112</f>
        <v>0</v>
      </c>
      <c r="O185" s="37" t="str">
        <f>Input!M112</f>
        <v>St. Clair Shores South Lake</v>
      </c>
      <c r="P185" s="57"/>
      <c r="Q185" s="57"/>
      <c r="R185" s="57"/>
      <c r="S185" s="61"/>
      <c r="T185" s="62"/>
    </row>
    <row r="186" spans="1:20" ht="35.1" customHeight="1" thickBot="1">
      <c r="A186" s="43"/>
      <c r="B186" s="58"/>
      <c r="C186" s="224" t="s">
        <v>39</v>
      </c>
      <c r="D186" s="225"/>
      <c r="E186" s="226"/>
      <c r="F186" s="56">
        <f>A184</f>
        <v>22</v>
      </c>
      <c r="G186" s="66">
        <f>IF(F186=" "," ",(IF(AND(F186&gt;Start!$C$18,F186+3&lt;Start!$D$18,F186&lt;Start!$D$18,(ISODD(F186)=TRUE))=TRUE,F186+3,(IF(AND(F186&gt;Start!$C$19,F186+3&lt;Start!$D$19,F186&lt;Start!$D$19,(ISODD(F186)=TRUE),(ISEVEN(Start!$D$8))=TRUE)=TRUE,F186+3,(IF(AND(F186&gt;Start!$C$20,F186+3&lt;Start!$D$20,F186&lt;Start!$D$20,(ISODD(F186)=TRUE),(ISEVEN(Start!$D$8)=TRUE))=TRUE,F186+3,(IF(AND(F186&gt;Start!$C$18,F186+1&lt;Start!$D$18,F186&lt;Start!$D$18,(ISEVEN(F186)=TRUE),(ISEVEN(Start!$D$8)=TRUE))=TRUE,F186+1,(IF(AND(F186&gt;Start!$C$19,F186+1&lt;Start!$D$19,F186&lt;Start!$D$19,(ISEVEN(F186)=TRUE),(ISEVEN(Start!$D$8)=TRUE))=TRUE,F186+1,(IF(AND(F186&gt;Start!$C$20,F186+1&lt;Start!$D$20,F186&lt;Start!$D$20,(ISEVEN(F186)=TRUE),(ISEVEN(Start!$D$8)=TRUE))=TRUE,F186+1,(IF(AND(F186&gt;Start!$C$22,F186+3&lt;Start!$D$22,F186&lt;Start!$D$22,(ISODD(F186)=TRUE))=TRUE,F186+3,(IF(AND(F186&gt;Start!$C$23,F186+3&lt;Start!$D$23,F186&lt;Start!$D$23,(ISODD(F186)=TRUE))=TRUE,F186+3,(IF(AND(F186&gt;Start!$C$24,F186+3&lt;Start!$D$24,F186&lt;Start!$D$24,(ISODD(F186)=TRUE))=TRUE,F186+3,(IF(AND(F186&gt;Start!$C$22,F186+1&lt;Start!$D$22,F186&lt;Start!$D$22,(ISEVEN(F186)=TRUE))=TRUE,F186+1,(IF(AND(F186&gt;Start!$C$23,F186+1&lt;Start!$D$23,F186&lt;Start!$D$23,(ISEVEN(F186)=TRUE))=TRUE,F186+1,(IF(AND(F186&gt;Start!$C$24,F186+1&lt;Start!$D$24,F186&lt;Start!$D$24,(ISEVEN(F186)=TRUE))=TRUE,F186+1,(IF(AND(Start!$F$8=4,(ISEVEN(F186)=TRUE))=TRUE,F186-7,(IF(AND(Start!$D$8=4,(ISODD(F186)=TRUE))=TRUE,F186-5,(IF(AND(Start!$D$8=5,(ISEVEN(F186)=TRUE))=TRUE,F186-9,F186-7)))))))))))))))))))))))))))))))</f>
        <v>23</v>
      </c>
      <c r="H186" s="66">
        <f>IF(G186=" "," ",(IF(AND(G186&gt;Start!$C$18,G186+3&lt;Start!$D$18,G186&lt;Start!$D$18,(ISODD(G186)=TRUE))=TRUE,G186+3,(IF(AND(G186&gt;Start!$C$19,G186+3&lt;Start!$D$19,G186&lt;Start!$D$19,(ISODD(G186)=TRUE),(ISEVEN(Start!$D$8))=TRUE)=TRUE,G186+3,(IF(AND(G186&gt;Start!$C$20,G186+3&lt;Start!$D$20,G186&lt;Start!$D$20,(ISODD(G186)=TRUE),(ISEVEN(Start!$D$8)=TRUE))=TRUE,G186+3,(IF(AND(G186&gt;Start!$C$18,G186+1&lt;Start!$D$18,G186&lt;Start!$D$18,(ISEVEN(G186)=TRUE),(ISEVEN(Start!$D$8)=TRUE))=TRUE,G186+1,(IF(AND(G186&gt;Start!$C$19,G186+1&lt;Start!$D$19,G186&lt;Start!$D$19,(ISEVEN(G186)=TRUE),(ISEVEN(Start!$D$8)=TRUE))=TRUE,G186+1,(IF(AND(G186&gt;Start!$C$20,G186+1&lt;Start!$D$20,G186&lt;Start!$D$20,(ISEVEN(G186)=TRUE),(ISEVEN(Start!$D$8)=TRUE))=TRUE,G186+1,(IF(AND(G186&gt;Start!$C$22,G186+3&lt;Start!$D$22,G186&lt;Start!$D$22,(ISODD(G186)=TRUE))=TRUE,G186+3,(IF(AND(G186&gt;Start!$C$23,G186+3&lt;Start!$D$23,G186&lt;Start!$D$23,(ISODD(G186)=TRUE))=TRUE,G186+3,(IF(AND(G186&gt;Start!$C$24,G186+3&lt;Start!$D$24,G186&lt;Start!$D$24,(ISODD(G186)=TRUE))=TRUE,G186+3,(IF(AND(G186&gt;Start!$C$22,G186+1&lt;Start!$D$22,G186&lt;Start!$D$22,(ISEVEN(G186)=TRUE))=TRUE,G186+1,(IF(AND(G186&gt;Start!$C$23,G186+1&lt;Start!$D$23,G186&lt;Start!$D$23,(ISEVEN(G186)=TRUE))=TRUE,G186+1,(IF(AND(G186&gt;Start!$C$24,G186+1&lt;Start!$D$24,G186&lt;Start!$D$24,(ISEVEN(G186)=TRUE))=TRUE,G186+1,(IF(AND(Start!$F$8=4,(ISEVEN(G186)=TRUE))=TRUE,G186-7,(IF(AND(Start!$D$8=4,(ISODD(G186)=TRUE))=TRUE,G186-5,(IF(AND(Start!$D$8=5,(ISEVEN(G186)=TRUE))=TRUE,G186-9,G186-7)))))))))))))))))))))))))))))))</f>
        <v>26</v>
      </c>
      <c r="I186" s="66">
        <f>IF(H186=" "," ",(IF(AND(H186&gt;Start!$C$18,H186+3&lt;Start!$D$18,H186&lt;Start!$D$18,(ISODD(H186)=TRUE))=TRUE,H186+3,(IF(AND(H186&gt;Start!$C$19,H186+3&lt;Start!$D$19,H186&lt;Start!$D$19,(ISODD(H186)=TRUE),(ISEVEN(Start!$D$8))=TRUE)=TRUE,H186+3,(IF(AND(H186&gt;Start!$C$20,H186+3&lt;Start!$D$20,H186&lt;Start!$D$20,(ISODD(H186)=TRUE),(ISEVEN(Start!$D$8)=TRUE))=TRUE,H186+3,(IF(AND(H186&gt;Start!$C$18,H186+1&lt;Start!$D$18,H186&lt;Start!$D$18,(ISEVEN(H186)=TRUE),(ISEVEN(Start!$D$8)=TRUE))=TRUE,H186+1,(IF(AND(H186&gt;Start!$C$19,H186+1&lt;Start!$D$19,H186&lt;Start!$D$19,(ISEVEN(H186)=TRUE),(ISEVEN(Start!$D$8)=TRUE))=TRUE,H186+1,(IF(AND(H186&gt;Start!$C$20,H186+1&lt;Start!$D$20,H186&lt;Start!$D$20,(ISEVEN(H186)=TRUE),(ISEVEN(Start!$D$8)=TRUE))=TRUE,H186+1,(IF(AND(H186&gt;Start!$C$22,H186+3&lt;Start!$D$22,H186&lt;Start!$D$22,(ISODD(H186)=TRUE))=TRUE,H186+3,(IF(AND(H186&gt;Start!$C$23,H186+3&lt;Start!$D$23,H186&lt;Start!$D$23,(ISODD(H186)=TRUE))=TRUE,H186+3,(IF(AND(H186&gt;Start!$C$24,H186+3&lt;Start!$D$24,H186&lt;Start!$D$24,(ISODD(H186)=TRUE))=TRUE,H186+3,(IF(AND(H186&gt;Start!$C$22,H186+1&lt;Start!$D$22,H186&lt;Start!$D$22,(ISEVEN(H186)=TRUE))=TRUE,H186+1,(IF(AND(H186&gt;Start!$C$23,H186+1&lt;Start!$D$23,H186&lt;Start!$D$23,(ISEVEN(H186)=TRUE))=TRUE,H186+1,(IF(AND(H186&gt;Start!$C$24,H186+1&lt;Start!$D$24,H186&lt;Start!$D$24,(ISEVEN(H186)=TRUE))=TRUE,H186+1,(IF(AND(Start!$F$8=4,(ISEVEN(H186)=TRUE))=TRUE,H186-7,(IF(AND(Start!$D$8=4,(ISODD(H186)=TRUE))=TRUE,H186-5,(IF(AND(Start!$D$8=5,(ISEVEN(H186)=TRUE))=TRUE,H186-9,H186-7)))))))))))))))))))))))))))))))</f>
        <v>27</v>
      </c>
      <c r="J186" s="65"/>
      <c r="K186" s="68"/>
      <c r="L186" s="69"/>
      <c r="M186" s="224" t="s">
        <v>39</v>
      </c>
      <c r="N186" s="225"/>
      <c r="O186" s="226"/>
      <c r="P186" s="63">
        <f>K184</f>
        <v>52</v>
      </c>
      <c r="Q186" s="66">
        <f>IF(P186=" "," ",(IF(AND(P186&gt;Start!$G$18,P186+3&lt;Start!$H$18,P186&lt;Start!$H$18,(ISODD(P186)=TRUE))=TRUE,P186+3,(IF(AND(P186&gt;Start!$G$19,P186+3&lt;Start!$H$19,P186&lt;Start!$H$19,(ISODD(P186)=TRUE),(ISEVEN(Start!$H$8))=TRUE)=TRUE,P186+3,(IF(AND(P186&gt;Start!$G$20,P186+3&lt;Start!$H$20,P186&lt;Start!$H$20,(ISODD(P186)=TRUE),(ISEVEN(Start!$H$8)=TRUE))=TRUE,P186+3,(IF(AND(P186&gt;Start!$G$18,P186+1&lt;Start!$H$18,P186&lt;Start!$H$18,(ISEVEN(P186)=TRUE),(ISEVEN(Start!$H$8)=TRUE))=TRUE,P186+1,(IF(AND(P186&gt;Start!$G$19,P186+1&lt;Start!$H$19,P186&lt;Start!$H$19,(ISEVEN(P186)=TRUE),(ISEVEN(Start!$H$8)=TRUE))=TRUE,P186+1,(IF(AND(P186&gt;Start!$G$20,P186+1&lt;Start!$H$20,P186&lt;Start!$H$20,(ISEVEN(P186)=TRUE),(ISEVEN(Start!$H$8)=TRUE))=TRUE,P186+1,(IF(AND(P186&gt;Start!$G$22,P186+3&lt;Start!$H$22,P186&lt;Start!$H$22,(ISODD(P186)=TRUE),(ISODD(Start!$H$8)=TRUE))=TRUE,P186+3,(IF(AND(P186&gt;Start!$G$23,P186+3&lt;Start!$H$23,P186&lt;Start!$H$23,(ISODD(P186)=TRUE),(ISODD(Start!$H$8)=TRUE))=TRUE,P186+3,(IF(AND(P186&gt;Start!$G$24,P186+3&lt;Start!$H$24,P186&lt;Start!$H$24,(ISODD(P186)=TRUE),(ISEVEN(Start!$H$8)=TRUE))=TRUE,P186+3,(IF(AND(P186&gt;Start!$G$22,P186+1&lt;Start!$H$22,P186&lt;Start!$H$22,(ISEVEN(P186)=TRUE),(ISODD(Start!$H$8)=TRUE))=TRUE,P186+1,(IF(AND(P186&gt;Start!$G$23,P186+1&lt;Start!$H$23,P186&lt;Start!$H$23,(ISEVEN(P186)=TRUE),(ISODD(Start!$H$8)=TRUE))=TRUE,P186+1,(IF(AND(Start!$H$8=4,(ISEVEN(P186)=TRUE))=TRUE,P186-7,(IF(AND(Start!$H$8=4,(ISODD(P186)=TRUE))=TRUE,P186-5,(IF(AND(Start!$H$8=7,(ISEVEN(P186)=TRUE))=TRUE,P186-13,P186-11)))))))))))))))))))))))))))))</f>
        <v>53</v>
      </c>
      <c r="R186" s="66">
        <f>IF(Q186=" "," ",(IF(AND(Q186&gt;Start!$G$18,Q186+3&lt;Start!$H$18,Q186&lt;Start!$H$18,(ISODD(Q186)=TRUE))=TRUE,Q186+3,(IF(AND(Q186&gt;Start!$G$19,Q186+3&lt;Start!$H$19,Q186&lt;Start!$H$19,(ISODD(Q186)=TRUE),(ISEVEN(Start!$H$8))=TRUE)=TRUE,Q186+3,(IF(AND(Q186&gt;Start!$G$20,Q186+3&lt;Start!$H$20,Q186&lt;Start!$H$20,(ISODD(Q186)=TRUE),(ISEVEN(Start!$H$8)=TRUE))=TRUE,Q186+3,(IF(AND(Q186&gt;Start!$G$18,Q186+1&lt;Start!$H$18,Q186&lt;Start!$H$18,(ISEVEN(Q186)=TRUE),(ISEVEN(Start!$H$8)=TRUE))=TRUE,Q186+1,(IF(AND(Q186&gt;Start!$G$19,Q186+1&lt;Start!$H$19,Q186&lt;Start!$H$19,(ISEVEN(Q186)=TRUE),(ISEVEN(Start!$H$8)=TRUE))=TRUE,Q186+1,(IF(AND(Q186&gt;Start!$G$20,Q186+1&lt;Start!$H$20,Q186&lt;Start!$H$20,(ISEVEN(Q186)=TRUE),(ISEVEN(Start!$H$8)=TRUE))=TRUE,Q186+1,(IF(AND(Q186&gt;Start!$G$22,Q186+3&lt;Start!$H$22,Q186&lt;Start!$H$22,(ISODD(Q186)=TRUE),(ISODD(Start!$H$8)=TRUE))=TRUE,Q186+3,(IF(AND(Q186&gt;Start!$G$23,Q186+3&lt;Start!$H$23,Q186&lt;Start!$H$23,(ISODD(Q186)=TRUE),(ISODD(Start!$H$8)=TRUE))=TRUE,Q186+3,(IF(AND(Q186&gt;Start!$G$24,Q186+3&lt;Start!$H$24,Q186&lt;Start!$H$24,(ISODD(Q186)=TRUE),(ISEVEN(Start!$H$8)=TRUE))=TRUE,Q186+3,(IF(AND(Q186&gt;Start!$G$22,Q186+1&lt;Start!$H$22,Q186&lt;Start!$H$22,(ISEVEN(Q186)=TRUE),(ISODD(Start!$H$8)=TRUE))=TRUE,Q186+1,(IF(AND(Q186&gt;Start!$G$23,Q186+1&lt;Start!$H$23,Q186&lt;Start!$H$23,(ISEVEN(Q186)=TRUE),(ISODD(Start!$H$8)=TRUE))=TRUE,Q186+1,(IF(AND(Start!$H$8=4,(ISEVEN(Q186)=TRUE))=TRUE,Q186-7,(IF(AND(Start!$H$8=4,(ISODD(Q186)=TRUE))=TRUE,Q186-5,(IF(AND(Start!$H$8=7,(ISEVEN(Q186)=TRUE))=TRUE,Q186-13,Q186-11)))))))))))))))))))))))))))))</f>
        <v>56</v>
      </c>
      <c r="S186" s="66">
        <f>IF(R186=" "," ",(IF(AND(R186&gt;Start!$G$18,R186+3&lt;Start!$H$18,R186&lt;Start!$H$18,(ISODD(R186)=TRUE))=TRUE,R186+3,(IF(AND(R186&gt;Start!$G$19,R186+3&lt;Start!$H$19,R186&lt;Start!$H$19,(ISODD(R186)=TRUE),(ISEVEN(Start!$H$8))=TRUE)=TRUE,R186+3,(IF(AND(R186&gt;Start!$G$20,R186+3&lt;Start!$H$20,R186&lt;Start!$H$20,(ISODD(R186)=TRUE),(ISEVEN(Start!$H$8)=TRUE))=TRUE,R186+3,(IF(AND(R186&gt;Start!$G$18,R186+1&lt;Start!$H$18,R186&lt;Start!$H$18,(ISEVEN(R186)=TRUE),(ISEVEN(Start!$H$8)=TRUE))=TRUE,R186+1,(IF(AND(R186&gt;Start!$G$19,R186+1&lt;Start!$H$19,R186&lt;Start!$H$19,(ISEVEN(R186)=TRUE),(ISEVEN(Start!$H$8)=TRUE))=TRUE,R186+1,(IF(AND(R186&gt;Start!$G$20,R186+1&lt;Start!$H$20,R186&lt;Start!$H$20,(ISEVEN(R186)=TRUE),(ISEVEN(Start!$H$8)=TRUE))=TRUE,R186+1,(IF(AND(R186&gt;Start!$G$22,R186+3&lt;Start!$H$22,R186&lt;Start!$H$22,(ISODD(R186)=TRUE),(ISODD(Start!$H$8)=TRUE))=TRUE,R186+3,(IF(AND(R186&gt;Start!$G$23,R186+3&lt;Start!$H$23,R186&lt;Start!$H$23,(ISODD(R186)=TRUE),(ISODD(Start!$H$8)=TRUE))=TRUE,R186+3,(IF(AND(R186&gt;Start!$G$24,R186+3&lt;Start!$H$24,R186&lt;Start!$H$24,(ISODD(R186)=TRUE),(ISEVEN(Start!$H$8)=TRUE))=TRUE,R186+3,(IF(AND(R186&gt;Start!$G$22,R186+1&lt;Start!$H$22,R186&lt;Start!$H$22,(ISEVEN(R186)=TRUE),(ISODD(Start!$H$8)=TRUE))=TRUE,R186+1,(IF(AND(R186&gt;Start!$G$23,R186+1&lt;Start!$H$23,R186&lt;Start!$H$23,(ISEVEN(R186)=TRUE),(ISODD(Start!$H$8)=TRUE))=TRUE,R186+1,(IF(AND(Start!$H$8=4,(ISEVEN(R186)=TRUE))=TRUE,R186-7,(IF(AND(Start!$H$8=4,(ISODD(R186)=TRUE))=TRUE,R186-5,(IF(AND(Start!$H$8=7,(ISEVEN(R186)=TRUE))=TRUE,R186-13,R186-11)))))))))))))))))))))))))))))</f>
        <v>57</v>
      </c>
      <c r="T186" s="64"/>
    </row>
    <row r="187" spans="1:20" ht="35.1" customHeight="1" thickBot="1">
      <c r="A187" s="42"/>
      <c r="B187" s="54"/>
      <c r="C187" s="227" t="s">
        <v>40</v>
      </c>
      <c r="D187" s="227"/>
      <c r="E187" s="227"/>
      <c r="F187" s="227"/>
      <c r="G187" s="227"/>
      <c r="H187" s="227"/>
      <c r="I187" s="59"/>
      <c r="J187" s="60"/>
      <c r="K187" s="42"/>
      <c r="L187" s="45"/>
      <c r="M187" s="227" t="s">
        <v>40</v>
      </c>
      <c r="N187" s="227"/>
      <c r="O187" s="227"/>
      <c r="P187" s="227"/>
      <c r="Q187" s="227"/>
      <c r="R187" s="227"/>
      <c r="S187" s="55"/>
      <c r="T187" s="41"/>
    </row>
    <row r="188" spans="1:20" ht="35.1" customHeight="1">
      <c r="A188" s="228" t="s">
        <v>37</v>
      </c>
      <c r="B188" s="229"/>
      <c r="C188" s="229"/>
      <c r="D188" s="229"/>
      <c r="E188" s="229"/>
      <c r="F188" s="229"/>
      <c r="G188" s="229"/>
      <c r="H188" s="229"/>
      <c r="I188" s="229"/>
      <c r="J188" s="230"/>
      <c r="K188" s="219" t="s">
        <v>37</v>
      </c>
      <c r="L188" s="220"/>
      <c r="M188" s="220"/>
      <c r="N188" s="220"/>
      <c r="O188" s="220"/>
      <c r="P188" s="220"/>
      <c r="Q188" s="220"/>
      <c r="R188" s="220"/>
      <c r="S188" s="220"/>
      <c r="T188" s="221"/>
    </row>
    <row r="189" spans="1:20" ht="35.1" customHeight="1" thickBot="1">
      <c r="A189" s="222" t="s">
        <v>38</v>
      </c>
      <c r="B189" s="223"/>
      <c r="C189" s="47" t="s">
        <v>21</v>
      </c>
      <c r="D189" s="47" t="s">
        <v>36</v>
      </c>
      <c r="E189" s="47" t="s">
        <v>9</v>
      </c>
      <c r="F189" s="47" t="s">
        <v>13</v>
      </c>
      <c r="G189" s="47" t="s">
        <v>11</v>
      </c>
      <c r="H189" s="47" t="s">
        <v>12</v>
      </c>
      <c r="I189" s="47" t="s">
        <v>14</v>
      </c>
      <c r="J189" s="50" t="s">
        <v>15</v>
      </c>
      <c r="K189" s="222" t="s">
        <v>38</v>
      </c>
      <c r="L189" s="223"/>
      <c r="M189" s="47" t="s">
        <v>21</v>
      </c>
      <c r="N189" s="47" t="s">
        <v>36</v>
      </c>
      <c r="O189" s="47" t="s">
        <v>9</v>
      </c>
      <c r="P189" s="47" t="s">
        <v>13</v>
      </c>
      <c r="Q189" s="47" t="s">
        <v>11</v>
      </c>
      <c r="R189" s="47" t="s">
        <v>12</v>
      </c>
      <c r="S189" s="47" t="s">
        <v>14</v>
      </c>
      <c r="T189" s="50" t="s">
        <v>15</v>
      </c>
    </row>
    <row r="190" spans="1:20" ht="35.1" customHeight="1" thickBot="1">
      <c r="A190" s="48" t="s">
        <v>16</v>
      </c>
      <c r="B190" s="52" t="s">
        <v>22</v>
      </c>
      <c r="C190" s="37" t="str">
        <f>Input!D113</f>
        <v>Matt Thoel</v>
      </c>
      <c r="D190" s="37">
        <f>Input!E113</f>
        <v>0</v>
      </c>
      <c r="E190" s="37" t="str">
        <f>Input!C113</f>
        <v>Armada</v>
      </c>
      <c r="F190" s="37"/>
      <c r="G190" s="37"/>
      <c r="H190" s="37"/>
      <c r="I190" s="38"/>
      <c r="J190" s="39"/>
      <c r="K190" s="48" t="s">
        <v>16</v>
      </c>
      <c r="L190" s="52" t="s">
        <v>22</v>
      </c>
      <c r="M190" s="37" t="str">
        <f>Input!N113</f>
        <v>Hannah Walters</v>
      </c>
      <c r="N190" s="37">
        <f>Input!O113</f>
        <v>0</v>
      </c>
      <c r="O190" s="37" t="str">
        <f>Input!M113</f>
        <v>Warren Mott</v>
      </c>
      <c r="P190" s="37"/>
      <c r="Q190" s="37"/>
      <c r="R190" s="37"/>
      <c r="S190" s="38"/>
      <c r="T190" s="39"/>
    </row>
    <row r="191" spans="1:20" ht="35.1" customHeight="1" thickBot="1">
      <c r="A191" s="49" t="s">
        <v>17</v>
      </c>
      <c r="B191" s="53" t="s">
        <v>23</v>
      </c>
      <c r="C191" s="37" t="str">
        <f>Input!D114</f>
        <v>Trevor Mackowiak</v>
      </c>
      <c r="D191" s="37">
        <f>Input!E114</f>
        <v>0</v>
      </c>
      <c r="E191" s="37" t="str">
        <f>Input!C114</f>
        <v>Macomb L'Anse Creuse North</v>
      </c>
      <c r="F191" s="8"/>
      <c r="G191" s="8"/>
      <c r="H191" s="8"/>
      <c r="I191" s="9"/>
      <c r="J191" s="24"/>
      <c r="K191" s="49" t="s">
        <v>17</v>
      </c>
      <c r="L191" s="53" t="s">
        <v>23</v>
      </c>
      <c r="M191" s="37" t="str">
        <f>Input!N114</f>
        <v>Geordin Craun</v>
      </c>
      <c r="N191" s="37">
        <f>Input!O114</f>
        <v>0</v>
      </c>
      <c r="O191" s="37" t="str">
        <f>Input!M114</f>
        <v>Romeo</v>
      </c>
      <c r="P191" s="8"/>
      <c r="Q191" s="8"/>
      <c r="R191" s="8"/>
      <c r="S191" s="9"/>
      <c r="T191" s="24"/>
    </row>
    <row r="192" spans="1:20" ht="35.1" customHeight="1" thickBot="1">
      <c r="A192" s="49"/>
      <c r="B192" s="53" t="s">
        <v>24</v>
      </c>
      <c r="C192" s="37" t="str">
        <f>Input!D115</f>
        <v>James Hendrix</v>
      </c>
      <c r="D192" s="37">
        <f>Input!E115</f>
        <v>0</v>
      </c>
      <c r="E192" s="37" t="str">
        <f>Input!C115</f>
        <v>Richmond</v>
      </c>
      <c r="F192" s="8"/>
      <c r="G192" s="8"/>
      <c r="H192" s="8"/>
      <c r="I192" s="9"/>
      <c r="J192" s="24"/>
      <c r="K192" s="49"/>
      <c r="L192" s="53" t="s">
        <v>24</v>
      </c>
      <c r="M192" s="37" t="str">
        <f>Input!N115</f>
        <v>Makaila Spencer</v>
      </c>
      <c r="N192" s="37">
        <f>Input!O115</f>
        <v>0</v>
      </c>
      <c r="O192" s="37" t="str">
        <f>Input!M115</f>
        <v>Armada</v>
      </c>
      <c r="P192" s="8"/>
      <c r="Q192" s="8"/>
      <c r="R192" s="8"/>
      <c r="S192" s="9"/>
      <c r="T192" s="24"/>
    </row>
    <row r="193" spans="1:20" ht="35.1" customHeight="1" thickBot="1">
      <c r="A193" s="49">
        <f>IF(A184=" "," ",(IF(A184+1&gt;Start!$D$14," ",A184+1)))</f>
        <v>23</v>
      </c>
      <c r="B193" s="53" t="s">
        <v>25</v>
      </c>
      <c r="C193" s="37" t="str">
        <f>Input!D116</f>
        <v>Kyle Stanczak</v>
      </c>
      <c r="D193" s="37">
        <f>Input!E116</f>
        <v>0</v>
      </c>
      <c r="E193" s="37" t="str">
        <f>Input!C116</f>
        <v>Centerline</v>
      </c>
      <c r="F193" s="8"/>
      <c r="G193" s="8"/>
      <c r="H193" s="8"/>
      <c r="I193" s="9"/>
      <c r="J193" s="24"/>
      <c r="K193" s="49">
        <f>IF(K184=" "," ",(IF(K184+1&gt;Start!$H$14," ",K184+1)))</f>
        <v>53</v>
      </c>
      <c r="L193" s="53" t="s">
        <v>25</v>
      </c>
      <c r="M193" s="37" t="str">
        <f>Input!N116</f>
        <v>Cierra Fitzgerald</v>
      </c>
      <c r="N193" s="37">
        <f>Input!O116</f>
        <v>0</v>
      </c>
      <c r="O193" s="37" t="str">
        <f>Input!M116</f>
        <v>Warren Fitzgerald</v>
      </c>
      <c r="P193" s="8"/>
      <c r="Q193" s="8"/>
      <c r="R193" s="8"/>
      <c r="S193" s="9"/>
      <c r="T193" s="24"/>
    </row>
    <row r="194" spans="1:20" ht="35.1" customHeight="1" thickBot="1">
      <c r="A194" s="36"/>
      <c r="B194" s="67" t="s">
        <v>26</v>
      </c>
      <c r="C194" s="37" t="str">
        <f>Input!D117</f>
        <v>Jacob Rolder</v>
      </c>
      <c r="D194" s="37">
        <f>Input!E117</f>
        <v>0</v>
      </c>
      <c r="E194" s="37" t="str">
        <f>Input!C117</f>
        <v>Roseville</v>
      </c>
      <c r="F194" s="57"/>
      <c r="G194" s="57"/>
      <c r="H194" s="57"/>
      <c r="I194" s="61"/>
      <c r="J194" s="62"/>
      <c r="K194" s="35"/>
      <c r="L194" s="67" t="s">
        <v>26</v>
      </c>
      <c r="M194" s="37" t="str">
        <f>Input!N117</f>
        <v>Amyre Walker</v>
      </c>
      <c r="N194" s="37">
        <f>Input!O117</f>
        <v>0</v>
      </c>
      <c r="O194" s="37" t="str">
        <f>Input!M117</f>
        <v>St. Clair Shores South Lake</v>
      </c>
      <c r="P194" s="57"/>
      <c r="Q194" s="57"/>
      <c r="R194" s="57"/>
      <c r="S194" s="61"/>
      <c r="T194" s="62"/>
    </row>
    <row r="195" spans="1:20" ht="35.1" customHeight="1" thickBot="1">
      <c r="A195" s="43"/>
      <c r="B195" s="58"/>
      <c r="C195" s="224" t="s">
        <v>39</v>
      </c>
      <c r="D195" s="225"/>
      <c r="E195" s="226"/>
      <c r="F195" s="56">
        <f>A193</f>
        <v>23</v>
      </c>
      <c r="G195" s="66">
        <f>IF(F195=" "," ",(IF(AND(F195&gt;Start!$C$18,F195+3&lt;Start!$D$18,F195&lt;Start!$D$18,(ISODD(F195)=TRUE))=TRUE,F195+3,(IF(AND(F195&gt;Start!$C$19,F195+3&lt;Start!$D$19,F195&lt;Start!$D$19,(ISODD(F195)=TRUE),(ISEVEN(Start!$D$8))=TRUE)=TRUE,F195+3,(IF(AND(F195&gt;Start!$C$20,F195+3&lt;Start!$D$20,F195&lt;Start!$D$20,(ISODD(F195)=TRUE),(ISEVEN(Start!$D$8)=TRUE))=TRUE,F195+3,(IF(AND(F195&gt;Start!$C$18,F195+1&lt;Start!$D$18,F195&lt;Start!$D$18,(ISEVEN(F195)=TRUE),(ISEVEN(Start!$D$8)=TRUE))=TRUE,F195+1,(IF(AND(F195&gt;Start!$C$19,F195+1&lt;Start!$D$19,F195&lt;Start!$D$19,(ISEVEN(F195)=TRUE),(ISEVEN(Start!$D$8)=TRUE))=TRUE,F195+1,(IF(AND(F195&gt;Start!$C$20,F195+1&lt;Start!$D$20,F195&lt;Start!$D$20,(ISEVEN(F195)=TRUE),(ISEVEN(Start!$D$8)=TRUE))=TRUE,F195+1,(IF(AND(F195&gt;Start!$C$22,F195+3&lt;Start!$D$22,F195&lt;Start!$D$22,(ISODD(F195)=TRUE))=TRUE,F195+3,(IF(AND(F195&gt;Start!$C$23,F195+3&lt;Start!$D$23,F195&lt;Start!$D$23,(ISODD(F195)=TRUE))=TRUE,F195+3,(IF(AND(F195&gt;Start!$C$24,F195+3&lt;Start!$D$24,F195&lt;Start!$D$24,(ISODD(F195)=TRUE))=TRUE,F195+3,(IF(AND(F195&gt;Start!$C$22,F195+1&lt;Start!$D$22,F195&lt;Start!$D$22,(ISEVEN(F195)=TRUE))=TRUE,F195+1,(IF(AND(F195&gt;Start!$C$23,F195+1&lt;Start!$D$23,F195&lt;Start!$D$23,(ISEVEN(F195)=TRUE))=TRUE,F195+1,(IF(AND(F195&gt;Start!$C$24,F195+1&lt;Start!$D$24,F195&lt;Start!$D$24,(ISEVEN(F195)=TRUE))=TRUE,F195+1,(IF(AND(Start!$F$8=4,(ISEVEN(F195)=TRUE))=TRUE,F195-7,(IF(AND(Start!$D$8=4,(ISODD(F195)=TRUE))=TRUE,F195-5,(IF(AND(Start!$D$8=5,(ISEVEN(F195)=TRUE))=TRUE,F195-9,F195-7)))))))))))))))))))))))))))))))</f>
        <v>26</v>
      </c>
      <c r="H195" s="66">
        <f>IF(G195=" "," ",(IF(AND(G195&gt;Start!$C$18,G195+3&lt;Start!$D$18,G195&lt;Start!$D$18,(ISODD(G195)=TRUE))=TRUE,G195+3,(IF(AND(G195&gt;Start!$C$19,G195+3&lt;Start!$D$19,G195&lt;Start!$D$19,(ISODD(G195)=TRUE),(ISEVEN(Start!$D$8))=TRUE)=TRUE,G195+3,(IF(AND(G195&gt;Start!$C$20,G195+3&lt;Start!$D$20,G195&lt;Start!$D$20,(ISODD(G195)=TRUE),(ISEVEN(Start!$D$8)=TRUE))=TRUE,G195+3,(IF(AND(G195&gt;Start!$C$18,G195+1&lt;Start!$D$18,G195&lt;Start!$D$18,(ISEVEN(G195)=TRUE),(ISEVEN(Start!$D$8)=TRUE))=TRUE,G195+1,(IF(AND(G195&gt;Start!$C$19,G195+1&lt;Start!$D$19,G195&lt;Start!$D$19,(ISEVEN(G195)=TRUE),(ISEVEN(Start!$D$8)=TRUE))=TRUE,G195+1,(IF(AND(G195&gt;Start!$C$20,G195+1&lt;Start!$D$20,G195&lt;Start!$D$20,(ISEVEN(G195)=TRUE),(ISEVEN(Start!$D$8)=TRUE))=TRUE,G195+1,(IF(AND(G195&gt;Start!$C$22,G195+3&lt;Start!$D$22,G195&lt;Start!$D$22,(ISODD(G195)=TRUE))=TRUE,G195+3,(IF(AND(G195&gt;Start!$C$23,G195+3&lt;Start!$D$23,G195&lt;Start!$D$23,(ISODD(G195)=TRUE))=TRUE,G195+3,(IF(AND(G195&gt;Start!$C$24,G195+3&lt;Start!$D$24,G195&lt;Start!$D$24,(ISODD(G195)=TRUE))=TRUE,G195+3,(IF(AND(G195&gt;Start!$C$22,G195+1&lt;Start!$D$22,G195&lt;Start!$D$22,(ISEVEN(G195)=TRUE))=TRUE,G195+1,(IF(AND(G195&gt;Start!$C$23,G195+1&lt;Start!$D$23,G195&lt;Start!$D$23,(ISEVEN(G195)=TRUE))=TRUE,G195+1,(IF(AND(G195&gt;Start!$C$24,G195+1&lt;Start!$D$24,G195&lt;Start!$D$24,(ISEVEN(G195)=TRUE))=TRUE,G195+1,(IF(AND(Start!$F$8=4,(ISEVEN(G195)=TRUE))=TRUE,G195-7,(IF(AND(Start!$D$8=4,(ISODD(G195)=TRUE))=TRUE,G195-5,(IF(AND(Start!$D$8=5,(ISEVEN(G195)=TRUE))=TRUE,G195-9,G195-7)))))))))))))))))))))))))))))))</f>
        <v>27</v>
      </c>
      <c r="I195" s="66">
        <f>IF(H195=" "," ",(IF(AND(H195&gt;Start!$C$18,H195+3&lt;Start!$D$18,H195&lt;Start!$D$18,(ISODD(H195)=TRUE))=TRUE,H195+3,(IF(AND(H195&gt;Start!$C$19,H195+3&lt;Start!$D$19,H195&lt;Start!$D$19,(ISODD(H195)=TRUE),(ISEVEN(Start!$D$8))=TRUE)=TRUE,H195+3,(IF(AND(H195&gt;Start!$C$20,H195+3&lt;Start!$D$20,H195&lt;Start!$D$20,(ISODD(H195)=TRUE),(ISEVEN(Start!$D$8)=TRUE))=TRUE,H195+3,(IF(AND(H195&gt;Start!$C$18,H195+1&lt;Start!$D$18,H195&lt;Start!$D$18,(ISEVEN(H195)=TRUE),(ISEVEN(Start!$D$8)=TRUE))=TRUE,H195+1,(IF(AND(H195&gt;Start!$C$19,H195+1&lt;Start!$D$19,H195&lt;Start!$D$19,(ISEVEN(H195)=TRUE),(ISEVEN(Start!$D$8)=TRUE))=TRUE,H195+1,(IF(AND(H195&gt;Start!$C$20,H195+1&lt;Start!$D$20,H195&lt;Start!$D$20,(ISEVEN(H195)=TRUE),(ISEVEN(Start!$D$8)=TRUE))=TRUE,H195+1,(IF(AND(H195&gt;Start!$C$22,H195+3&lt;Start!$D$22,H195&lt;Start!$D$22,(ISODD(H195)=TRUE))=TRUE,H195+3,(IF(AND(H195&gt;Start!$C$23,H195+3&lt;Start!$D$23,H195&lt;Start!$D$23,(ISODD(H195)=TRUE))=TRUE,H195+3,(IF(AND(H195&gt;Start!$C$24,H195+3&lt;Start!$D$24,H195&lt;Start!$D$24,(ISODD(H195)=TRUE))=TRUE,H195+3,(IF(AND(H195&gt;Start!$C$22,H195+1&lt;Start!$D$22,H195&lt;Start!$D$22,(ISEVEN(H195)=TRUE))=TRUE,H195+1,(IF(AND(H195&gt;Start!$C$23,H195+1&lt;Start!$D$23,H195&lt;Start!$D$23,(ISEVEN(H195)=TRUE))=TRUE,H195+1,(IF(AND(H195&gt;Start!$C$24,H195+1&lt;Start!$D$24,H195&lt;Start!$D$24,(ISEVEN(H195)=TRUE))=TRUE,H195+1,(IF(AND(Start!$F$8=4,(ISEVEN(H195)=TRUE))=TRUE,H195-7,(IF(AND(Start!$D$8=4,(ISODD(H195)=TRUE))=TRUE,H195-5,(IF(AND(Start!$D$8=5,(ISEVEN(H195)=TRUE))=TRUE,H195-9,H195-7)))))))))))))))))))))))))))))))</f>
        <v>30</v>
      </c>
      <c r="J195" s="64"/>
      <c r="K195" s="68"/>
      <c r="L195" s="69"/>
      <c r="M195" s="224" t="s">
        <v>39</v>
      </c>
      <c r="N195" s="225"/>
      <c r="O195" s="226"/>
      <c r="P195" s="63">
        <f>K193</f>
        <v>53</v>
      </c>
      <c r="Q195" s="66">
        <f>IF(P195=" "," ",(IF(AND(P195&gt;Start!$G$18,P195+3&lt;Start!$H$18,P195&lt;Start!$H$18,(ISODD(P195)=TRUE))=TRUE,P195+3,(IF(AND(P195&gt;Start!$G$19,P195+3&lt;Start!$H$19,P195&lt;Start!$H$19,(ISODD(P195)=TRUE),(ISEVEN(Start!$H$8))=TRUE)=TRUE,P195+3,(IF(AND(P195&gt;Start!$G$20,P195+3&lt;Start!$H$20,P195&lt;Start!$H$20,(ISODD(P195)=TRUE),(ISEVEN(Start!$H$8)=TRUE))=TRUE,P195+3,(IF(AND(P195&gt;Start!$G$18,P195+1&lt;Start!$H$18,P195&lt;Start!$H$18,(ISEVEN(P195)=TRUE),(ISEVEN(Start!$H$8)=TRUE))=TRUE,P195+1,(IF(AND(P195&gt;Start!$G$19,P195+1&lt;Start!$H$19,P195&lt;Start!$H$19,(ISEVEN(P195)=TRUE),(ISEVEN(Start!$H$8)=TRUE))=TRUE,P195+1,(IF(AND(P195&gt;Start!$G$20,P195+1&lt;Start!$H$20,P195&lt;Start!$H$20,(ISEVEN(P195)=TRUE),(ISEVEN(Start!$H$8)=TRUE))=TRUE,P195+1,(IF(AND(P195&gt;Start!$G$22,P195+3&lt;Start!$H$22,P195&lt;Start!$H$22,(ISODD(P195)=TRUE),(ISODD(Start!$H$8)=TRUE))=TRUE,P195+3,(IF(AND(P195&gt;Start!$G$23,P195+3&lt;Start!$H$23,P195&lt;Start!$H$23,(ISODD(P195)=TRUE),(ISODD(Start!$H$8)=TRUE))=TRUE,P195+3,(IF(AND(P195&gt;Start!$G$24,P195+3&lt;Start!$H$24,P195&lt;Start!$H$24,(ISODD(P195)=TRUE),(ISEVEN(Start!$H$8)=TRUE))=TRUE,P195+3,(IF(AND(P195&gt;Start!$G$22,P195+1&lt;Start!$H$22,P195&lt;Start!$H$22,(ISEVEN(P195)=TRUE),(ISODD(Start!$H$8)=TRUE))=TRUE,P195+1,(IF(AND(P195&gt;Start!$G$23,P195+1&lt;Start!$H$23,P195&lt;Start!$H$23,(ISEVEN(P195)=TRUE),(ISODD(Start!$H$8)=TRUE))=TRUE,P195+1,(IF(AND(Start!$H$8=4,(ISEVEN(P195)=TRUE))=TRUE,P195-7,(IF(AND(Start!$H$8=4,(ISODD(P195)=TRUE))=TRUE,P195-5,(IF(AND(Start!$H$8=7,(ISEVEN(P195)=TRUE))=TRUE,P195-13,P195-11)))))))))))))))))))))))))))))</f>
        <v>56</v>
      </c>
      <c r="R195" s="66">
        <f>IF(Q195=" "," ",(IF(AND(Q195&gt;Start!$G$18,Q195+3&lt;Start!$H$18,Q195&lt;Start!$H$18,(ISODD(Q195)=TRUE))=TRUE,Q195+3,(IF(AND(Q195&gt;Start!$G$19,Q195+3&lt;Start!$H$19,Q195&lt;Start!$H$19,(ISODD(Q195)=TRUE),(ISEVEN(Start!$H$8))=TRUE)=TRUE,Q195+3,(IF(AND(Q195&gt;Start!$G$20,Q195+3&lt;Start!$H$20,Q195&lt;Start!$H$20,(ISODD(Q195)=TRUE),(ISEVEN(Start!$H$8)=TRUE))=TRUE,Q195+3,(IF(AND(Q195&gt;Start!$G$18,Q195+1&lt;Start!$H$18,Q195&lt;Start!$H$18,(ISEVEN(Q195)=TRUE),(ISEVEN(Start!$H$8)=TRUE))=TRUE,Q195+1,(IF(AND(Q195&gt;Start!$G$19,Q195+1&lt;Start!$H$19,Q195&lt;Start!$H$19,(ISEVEN(Q195)=TRUE),(ISEVEN(Start!$H$8)=TRUE))=TRUE,Q195+1,(IF(AND(Q195&gt;Start!$G$20,Q195+1&lt;Start!$H$20,Q195&lt;Start!$H$20,(ISEVEN(Q195)=TRUE),(ISEVEN(Start!$H$8)=TRUE))=TRUE,Q195+1,(IF(AND(Q195&gt;Start!$G$22,Q195+3&lt;Start!$H$22,Q195&lt;Start!$H$22,(ISODD(Q195)=TRUE),(ISODD(Start!$H$8)=TRUE))=TRUE,Q195+3,(IF(AND(Q195&gt;Start!$G$23,Q195+3&lt;Start!$H$23,Q195&lt;Start!$H$23,(ISODD(Q195)=TRUE),(ISODD(Start!$H$8)=TRUE))=TRUE,Q195+3,(IF(AND(Q195&gt;Start!$G$24,Q195+3&lt;Start!$H$24,Q195&lt;Start!$H$24,(ISODD(Q195)=TRUE),(ISEVEN(Start!$H$8)=TRUE))=TRUE,Q195+3,(IF(AND(Q195&gt;Start!$G$22,Q195+1&lt;Start!$H$22,Q195&lt;Start!$H$22,(ISEVEN(Q195)=TRUE),(ISODD(Start!$H$8)=TRUE))=TRUE,Q195+1,(IF(AND(Q195&gt;Start!$G$23,Q195+1&lt;Start!$H$23,Q195&lt;Start!$H$23,(ISEVEN(Q195)=TRUE),(ISODD(Start!$H$8)=TRUE))=TRUE,Q195+1,(IF(AND(Start!$H$8=4,(ISEVEN(Q195)=TRUE))=TRUE,Q195-7,(IF(AND(Start!$H$8=4,(ISODD(Q195)=TRUE))=TRUE,Q195-5,(IF(AND(Start!$H$8=7,(ISEVEN(Q195)=TRUE))=TRUE,Q195-13,Q195-11)))))))))))))))))))))))))))))</f>
        <v>57</v>
      </c>
      <c r="S195" s="66">
        <f>IF(R195=" "," ",(IF(AND(R195&gt;Start!$G$18,R195+3&lt;Start!$H$18,R195&lt;Start!$H$18,(ISODD(R195)=TRUE))=TRUE,R195+3,(IF(AND(R195&gt;Start!$G$19,R195+3&lt;Start!$H$19,R195&lt;Start!$H$19,(ISODD(R195)=TRUE),(ISEVEN(Start!$H$8))=TRUE)=TRUE,R195+3,(IF(AND(R195&gt;Start!$G$20,R195+3&lt;Start!$H$20,R195&lt;Start!$H$20,(ISODD(R195)=TRUE),(ISEVEN(Start!$H$8)=TRUE))=TRUE,R195+3,(IF(AND(R195&gt;Start!$G$18,R195+1&lt;Start!$H$18,R195&lt;Start!$H$18,(ISEVEN(R195)=TRUE),(ISEVEN(Start!$H$8)=TRUE))=TRUE,R195+1,(IF(AND(R195&gt;Start!$G$19,R195+1&lt;Start!$H$19,R195&lt;Start!$H$19,(ISEVEN(R195)=TRUE),(ISEVEN(Start!$H$8)=TRUE))=TRUE,R195+1,(IF(AND(R195&gt;Start!$G$20,R195+1&lt;Start!$H$20,R195&lt;Start!$H$20,(ISEVEN(R195)=TRUE),(ISEVEN(Start!$H$8)=TRUE))=TRUE,R195+1,(IF(AND(R195&gt;Start!$G$22,R195+3&lt;Start!$H$22,R195&lt;Start!$H$22,(ISODD(R195)=TRUE),(ISODD(Start!$H$8)=TRUE))=TRUE,R195+3,(IF(AND(R195&gt;Start!$G$23,R195+3&lt;Start!$H$23,R195&lt;Start!$H$23,(ISODD(R195)=TRUE),(ISODD(Start!$H$8)=TRUE))=TRUE,R195+3,(IF(AND(R195&gt;Start!$G$24,R195+3&lt;Start!$H$24,R195&lt;Start!$H$24,(ISODD(R195)=TRUE),(ISEVEN(Start!$H$8)=TRUE))=TRUE,R195+3,(IF(AND(R195&gt;Start!$G$22,R195+1&lt;Start!$H$22,R195&lt;Start!$H$22,(ISEVEN(R195)=TRUE),(ISODD(Start!$H$8)=TRUE))=TRUE,R195+1,(IF(AND(R195&gt;Start!$G$23,R195+1&lt;Start!$H$23,R195&lt;Start!$H$23,(ISEVEN(R195)=TRUE),(ISODD(Start!$H$8)=TRUE))=TRUE,R195+1,(IF(AND(Start!$H$8=4,(ISEVEN(R195)=TRUE))=TRUE,R195-7,(IF(AND(Start!$H$8=4,(ISODD(R195)=TRUE))=TRUE,R195-5,(IF(AND(Start!$H$8=7,(ISEVEN(R195)=TRUE))=TRUE,R195-13,R195-11)))))))))))))))))))))))))))))</f>
        <v>46</v>
      </c>
      <c r="T195" s="64"/>
    </row>
    <row r="196" spans="1:20" ht="35.1" customHeight="1">
      <c r="A196" s="228" t="s">
        <v>37</v>
      </c>
      <c r="B196" s="229"/>
      <c r="C196" s="229"/>
      <c r="D196" s="229"/>
      <c r="E196" s="229"/>
      <c r="F196" s="229"/>
      <c r="G196" s="229"/>
      <c r="H196" s="229"/>
      <c r="I196" s="229"/>
      <c r="J196" s="230"/>
      <c r="K196" s="219" t="s">
        <v>37</v>
      </c>
      <c r="L196" s="220"/>
      <c r="M196" s="220"/>
      <c r="N196" s="220"/>
      <c r="O196" s="220"/>
      <c r="P196" s="220"/>
      <c r="Q196" s="220"/>
      <c r="R196" s="220"/>
      <c r="S196" s="220"/>
      <c r="T196" s="221"/>
    </row>
    <row r="197" spans="1:20" ht="35.1" customHeight="1" thickBot="1">
      <c r="A197" s="222" t="s">
        <v>38</v>
      </c>
      <c r="B197" s="223"/>
      <c r="C197" s="47" t="s">
        <v>21</v>
      </c>
      <c r="D197" s="47" t="s">
        <v>36</v>
      </c>
      <c r="E197" s="47" t="s">
        <v>9</v>
      </c>
      <c r="F197" s="47" t="s">
        <v>13</v>
      </c>
      <c r="G197" s="47" t="s">
        <v>11</v>
      </c>
      <c r="H197" s="47" t="s">
        <v>12</v>
      </c>
      <c r="I197" s="47" t="s">
        <v>14</v>
      </c>
      <c r="J197" s="50" t="s">
        <v>15</v>
      </c>
      <c r="K197" s="222" t="s">
        <v>38</v>
      </c>
      <c r="L197" s="223"/>
      <c r="M197" s="47" t="s">
        <v>21</v>
      </c>
      <c r="N197" s="47" t="s">
        <v>36</v>
      </c>
      <c r="O197" s="47" t="s">
        <v>9</v>
      </c>
      <c r="P197" s="47" t="s">
        <v>13</v>
      </c>
      <c r="Q197" s="47" t="s">
        <v>11</v>
      </c>
      <c r="R197" s="47" t="s">
        <v>12</v>
      </c>
      <c r="S197" s="47" t="s">
        <v>14</v>
      </c>
      <c r="T197" s="50" t="s">
        <v>15</v>
      </c>
    </row>
    <row r="198" spans="1:20" ht="35.1" customHeight="1" thickBot="1">
      <c r="A198" s="48" t="s">
        <v>16</v>
      </c>
      <c r="B198" s="52" t="s">
        <v>31</v>
      </c>
      <c r="C198" s="37" t="str">
        <f>Input!D118</f>
        <v>Nick Medley</v>
      </c>
      <c r="D198" s="37">
        <f>Input!E118</f>
        <v>0</v>
      </c>
      <c r="E198" s="37" t="str">
        <f>Input!C118</f>
        <v>Armada</v>
      </c>
      <c r="F198" s="37"/>
      <c r="G198" s="37"/>
      <c r="H198" s="37"/>
      <c r="I198" s="38"/>
      <c r="J198" s="39"/>
      <c r="K198" s="48" t="s">
        <v>16</v>
      </c>
      <c r="L198" s="52" t="s">
        <v>31</v>
      </c>
      <c r="M198" s="37" t="str">
        <f>Input!N118</f>
        <v>Vashaun Rhodes</v>
      </c>
      <c r="N198" s="37">
        <f>Input!O118</f>
        <v>0</v>
      </c>
      <c r="O198" s="37" t="str">
        <f>Input!M118</f>
        <v>Warren Mott</v>
      </c>
      <c r="P198" s="37"/>
      <c r="Q198" s="37"/>
      <c r="R198" s="37"/>
      <c r="S198" s="38"/>
      <c r="T198" s="39"/>
    </row>
    <row r="199" spans="1:20" ht="35.1" customHeight="1" thickBot="1">
      <c r="A199" s="49" t="s">
        <v>17</v>
      </c>
      <c r="B199" s="53" t="s">
        <v>32</v>
      </c>
      <c r="C199" s="37" t="str">
        <f>Input!D119</f>
        <v>Kyle Hayes</v>
      </c>
      <c r="D199" s="37">
        <f>Input!E119</f>
        <v>0</v>
      </c>
      <c r="E199" s="37" t="str">
        <f>Input!C119</f>
        <v>Macobm L'Anse Creuse North</v>
      </c>
      <c r="F199" s="8"/>
      <c r="G199" s="8"/>
      <c r="H199" s="8"/>
      <c r="I199" s="9"/>
      <c r="J199" s="24"/>
      <c r="K199" s="49" t="s">
        <v>17</v>
      </c>
      <c r="L199" s="53" t="s">
        <v>32</v>
      </c>
      <c r="M199" s="37" t="str">
        <f>Input!N119</f>
        <v>Samantha Bartolotta</v>
      </c>
      <c r="N199" s="37">
        <f>Input!O119</f>
        <v>0</v>
      </c>
      <c r="O199" s="37" t="str">
        <f>Input!M119</f>
        <v>Romeo</v>
      </c>
      <c r="P199" s="8"/>
      <c r="Q199" s="8"/>
      <c r="R199" s="8"/>
      <c r="S199" s="9"/>
      <c r="T199" s="24"/>
    </row>
    <row r="200" spans="1:20" ht="35.1" customHeight="1" thickBot="1">
      <c r="A200" s="49"/>
      <c r="B200" s="53" t="s">
        <v>33</v>
      </c>
      <c r="C200" s="37" t="str">
        <f>Input!D120</f>
        <v>Brandon Potts</v>
      </c>
      <c r="D200" s="37">
        <f>Input!E120</f>
        <v>0</v>
      </c>
      <c r="E200" s="37" t="str">
        <f>Input!C120</f>
        <v>Richmond</v>
      </c>
      <c r="F200" s="8"/>
      <c r="G200" s="8"/>
      <c r="H200" s="8"/>
      <c r="I200" s="9"/>
      <c r="J200" s="24"/>
      <c r="K200" s="49"/>
      <c r="L200" s="53" t="s">
        <v>33</v>
      </c>
      <c r="M200" s="37" t="str">
        <f>Input!N120</f>
        <v>Dana Ulinski</v>
      </c>
      <c r="N200" s="37">
        <f>Input!O120</f>
        <v>0</v>
      </c>
      <c r="O200" s="37" t="str">
        <f>Input!M120</f>
        <v>Armada</v>
      </c>
      <c r="P200" s="8"/>
      <c r="Q200" s="8"/>
      <c r="R200" s="8"/>
      <c r="S200" s="9"/>
      <c r="T200" s="24"/>
    </row>
    <row r="201" spans="1:20" ht="35.1" customHeight="1" thickBot="1">
      <c r="A201" s="49">
        <f>IF(A193=" "," ",(IF(A193+1&gt;Start!$D$14," ",A193+1)))</f>
        <v>24</v>
      </c>
      <c r="B201" s="53" t="s">
        <v>34</v>
      </c>
      <c r="C201" s="37" t="str">
        <f>Input!D121</f>
        <v>Dan Radcliff</v>
      </c>
      <c r="D201" s="37">
        <f>Input!E121</f>
        <v>0</v>
      </c>
      <c r="E201" s="37" t="str">
        <f>Input!C121</f>
        <v>Roseville</v>
      </c>
      <c r="F201" s="8"/>
      <c r="G201" s="8"/>
      <c r="H201" s="8"/>
      <c r="I201" s="9"/>
      <c r="J201" s="24"/>
      <c r="K201" s="49">
        <f>IF(K193=" "," ",(IF(K193+1&gt;Start!$H$14," ",K193+1)))</f>
        <v>54</v>
      </c>
      <c r="L201" s="53" t="s">
        <v>34</v>
      </c>
      <c r="M201" s="37" t="str">
        <f>Input!N121</f>
        <v>Alicia Nunn</v>
      </c>
      <c r="N201" s="37">
        <f>Input!O121</f>
        <v>0</v>
      </c>
      <c r="O201" s="37" t="str">
        <f>Input!M121</f>
        <v>Warren Fitzgerald</v>
      </c>
      <c r="P201" s="8"/>
      <c r="Q201" s="8"/>
      <c r="R201" s="8"/>
      <c r="S201" s="9"/>
      <c r="T201" s="24"/>
    </row>
    <row r="202" spans="1:20" ht="35.1" customHeight="1" thickBot="1">
      <c r="A202" s="36"/>
      <c r="B202" s="53" t="s">
        <v>35</v>
      </c>
      <c r="C202" s="37">
        <f>Input!D122</f>
        <v>0</v>
      </c>
      <c r="D202" s="37">
        <f>Input!E122</f>
        <v>0</v>
      </c>
      <c r="E202" s="37">
        <f>Input!C122</f>
        <v>0</v>
      </c>
      <c r="F202" s="57"/>
      <c r="G202" s="57"/>
      <c r="H202" s="57"/>
      <c r="I202" s="61"/>
      <c r="J202" s="24"/>
      <c r="K202" s="35"/>
      <c r="L202" s="67" t="s">
        <v>35</v>
      </c>
      <c r="M202" s="37" t="str">
        <f>Input!N122</f>
        <v>Chasity Homer</v>
      </c>
      <c r="N202" s="37">
        <f>Input!O122</f>
        <v>0</v>
      </c>
      <c r="O202" s="37" t="str">
        <f>Input!M122</f>
        <v>St. Clair Shores South Lake</v>
      </c>
      <c r="P202" s="57"/>
      <c r="Q202" s="57"/>
      <c r="R202" s="57"/>
      <c r="S202" s="61"/>
      <c r="T202" s="62"/>
    </row>
    <row r="203" spans="1:20" ht="35.1" customHeight="1" thickBot="1">
      <c r="A203" s="43"/>
      <c r="B203" s="58"/>
      <c r="C203" s="224" t="s">
        <v>39</v>
      </c>
      <c r="D203" s="225"/>
      <c r="E203" s="226"/>
      <c r="F203" s="56">
        <f>A201</f>
        <v>24</v>
      </c>
      <c r="G203" s="66">
        <f>IF(F203=" "," ",(IF(AND(F203&gt;Start!$C$18,F203+3&lt;Start!$D$18,F203&lt;Start!$D$18,(ISODD(F203)=TRUE))=TRUE,F203+3,(IF(AND(F203&gt;Start!$C$19,F203+3&lt;Start!$D$19,F203&lt;Start!$D$19,(ISODD(F203)=TRUE),(ISEVEN(Start!$D$8))=TRUE)=TRUE,F203+3,(IF(AND(F203&gt;Start!$C$20,F203+3&lt;Start!$D$20,F203&lt;Start!$D$20,(ISODD(F203)=TRUE),(ISEVEN(Start!$D$8)=TRUE))=TRUE,F203+3,(IF(AND(F203&gt;Start!$C$18,F203+1&lt;Start!$D$18,F203&lt;Start!$D$18,(ISEVEN(F203)=TRUE),(ISEVEN(Start!$D$8)=TRUE))=TRUE,F203+1,(IF(AND(F203&gt;Start!$C$19,F203+1&lt;Start!$D$19,F203&lt;Start!$D$19,(ISEVEN(F203)=TRUE),(ISEVEN(Start!$D$8)=TRUE))=TRUE,F203+1,(IF(AND(F203&gt;Start!$C$20,F203+1&lt;Start!$D$20,F203&lt;Start!$D$20,(ISEVEN(F203)=TRUE),(ISEVEN(Start!$D$8)=TRUE))=TRUE,F203+1,(IF(AND(F203&gt;Start!$C$22,F203+3&lt;Start!$D$22,F203&lt;Start!$D$22,(ISODD(F203)=TRUE))=TRUE,F203+3,(IF(AND(F203&gt;Start!$C$23,F203+3&lt;Start!$D$23,F203&lt;Start!$D$23,(ISODD(F203)=TRUE))=TRUE,F203+3,(IF(AND(F203&gt;Start!$C$24,F203+3&lt;Start!$D$24,F203&lt;Start!$D$24,(ISODD(F203)=TRUE))=TRUE,F203+3,(IF(AND(F203&gt;Start!$C$22,F203+1&lt;Start!$D$22,F203&lt;Start!$D$22,(ISEVEN(F203)=TRUE))=TRUE,F203+1,(IF(AND(F203&gt;Start!$C$23,F203+1&lt;Start!$D$23,F203&lt;Start!$D$23,(ISEVEN(F203)=TRUE))=TRUE,F203+1,(IF(AND(F203&gt;Start!$C$24,F203+1&lt;Start!$D$24,F203&lt;Start!$D$24,(ISEVEN(F203)=TRUE))=TRUE,F203+1,(IF(AND(Start!$F$8=4,(ISEVEN(F203)=TRUE))=TRUE,F203-7,(IF(AND(Start!$D$8=4,(ISODD(F203)=TRUE))=TRUE,F203-5,(IF(AND(Start!$D$8=5,(ISEVEN(F203)=TRUE))=TRUE,F203-9,F203-7)))))))))))))))))))))))))))))))</f>
        <v>25</v>
      </c>
      <c r="H203" s="66">
        <f>IF(G203=" "," ",(IF(AND(G203&gt;Start!$C$18,G203+3&lt;Start!$D$18,G203&lt;Start!$D$18,(ISODD(G203)=TRUE))=TRUE,G203+3,(IF(AND(G203&gt;Start!$C$19,G203+3&lt;Start!$D$19,G203&lt;Start!$D$19,(ISODD(G203)=TRUE),(ISEVEN(Start!$D$8))=TRUE)=TRUE,G203+3,(IF(AND(G203&gt;Start!$C$20,G203+3&lt;Start!$D$20,G203&lt;Start!$D$20,(ISODD(G203)=TRUE),(ISEVEN(Start!$D$8)=TRUE))=TRUE,G203+3,(IF(AND(G203&gt;Start!$C$18,G203+1&lt;Start!$D$18,G203&lt;Start!$D$18,(ISEVEN(G203)=TRUE),(ISEVEN(Start!$D$8)=TRUE))=TRUE,G203+1,(IF(AND(G203&gt;Start!$C$19,G203+1&lt;Start!$D$19,G203&lt;Start!$D$19,(ISEVEN(G203)=TRUE),(ISEVEN(Start!$D$8)=TRUE))=TRUE,G203+1,(IF(AND(G203&gt;Start!$C$20,G203+1&lt;Start!$D$20,G203&lt;Start!$D$20,(ISEVEN(G203)=TRUE),(ISEVEN(Start!$D$8)=TRUE))=TRUE,G203+1,(IF(AND(G203&gt;Start!$C$22,G203+3&lt;Start!$D$22,G203&lt;Start!$D$22,(ISODD(G203)=TRUE))=TRUE,G203+3,(IF(AND(G203&gt;Start!$C$23,G203+3&lt;Start!$D$23,G203&lt;Start!$D$23,(ISODD(G203)=TRUE))=TRUE,G203+3,(IF(AND(G203&gt;Start!$C$24,G203+3&lt;Start!$D$24,G203&lt;Start!$D$24,(ISODD(G203)=TRUE))=TRUE,G203+3,(IF(AND(G203&gt;Start!$C$22,G203+1&lt;Start!$D$22,G203&lt;Start!$D$22,(ISEVEN(G203)=TRUE))=TRUE,G203+1,(IF(AND(G203&gt;Start!$C$23,G203+1&lt;Start!$D$23,G203&lt;Start!$D$23,(ISEVEN(G203)=TRUE))=TRUE,G203+1,(IF(AND(G203&gt;Start!$C$24,G203+1&lt;Start!$D$24,G203&lt;Start!$D$24,(ISEVEN(G203)=TRUE))=TRUE,G203+1,(IF(AND(Start!$F$8=4,(ISEVEN(G203)=TRUE))=TRUE,G203-7,(IF(AND(Start!$D$8=4,(ISODD(G203)=TRUE))=TRUE,G203-5,(IF(AND(Start!$D$8=5,(ISEVEN(G203)=TRUE))=TRUE,G203-9,G203-7)))))))))))))))))))))))))))))))</f>
        <v>28</v>
      </c>
      <c r="I203" s="66">
        <f>IF(H203=" "," ",(IF(AND(H203&gt;Start!$C$18,H203+3&lt;Start!$D$18,H203&lt;Start!$D$18,(ISODD(H203)=TRUE))=TRUE,H203+3,(IF(AND(H203&gt;Start!$C$19,H203+3&lt;Start!$D$19,H203&lt;Start!$D$19,(ISODD(H203)=TRUE),(ISEVEN(Start!$D$8))=TRUE)=TRUE,H203+3,(IF(AND(H203&gt;Start!$C$20,H203+3&lt;Start!$D$20,H203&lt;Start!$D$20,(ISODD(H203)=TRUE),(ISEVEN(Start!$D$8)=TRUE))=TRUE,H203+3,(IF(AND(H203&gt;Start!$C$18,H203+1&lt;Start!$D$18,H203&lt;Start!$D$18,(ISEVEN(H203)=TRUE),(ISEVEN(Start!$D$8)=TRUE))=TRUE,H203+1,(IF(AND(H203&gt;Start!$C$19,H203+1&lt;Start!$D$19,H203&lt;Start!$D$19,(ISEVEN(H203)=TRUE),(ISEVEN(Start!$D$8)=TRUE))=TRUE,H203+1,(IF(AND(H203&gt;Start!$C$20,H203+1&lt;Start!$D$20,H203&lt;Start!$D$20,(ISEVEN(H203)=TRUE),(ISEVEN(Start!$D$8)=TRUE))=TRUE,H203+1,(IF(AND(H203&gt;Start!$C$22,H203+3&lt;Start!$D$22,H203&lt;Start!$D$22,(ISODD(H203)=TRUE))=TRUE,H203+3,(IF(AND(H203&gt;Start!$C$23,H203+3&lt;Start!$D$23,H203&lt;Start!$D$23,(ISODD(H203)=TRUE))=TRUE,H203+3,(IF(AND(H203&gt;Start!$C$24,H203+3&lt;Start!$D$24,H203&lt;Start!$D$24,(ISODD(H203)=TRUE))=TRUE,H203+3,(IF(AND(H203&gt;Start!$C$22,H203+1&lt;Start!$D$22,H203&lt;Start!$D$22,(ISEVEN(H203)=TRUE))=TRUE,H203+1,(IF(AND(H203&gt;Start!$C$23,H203+1&lt;Start!$D$23,H203&lt;Start!$D$23,(ISEVEN(H203)=TRUE))=TRUE,H203+1,(IF(AND(H203&gt;Start!$C$24,H203+1&lt;Start!$D$24,H203&lt;Start!$D$24,(ISEVEN(H203)=TRUE))=TRUE,H203+1,(IF(AND(Start!$F$8=4,(ISEVEN(H203)=TRUE))=TRUE,H203-7,(IF(AND(Start!$D$8=4,(ISODD(H203)=TRUE))=TRUE,H203-5,(IF(AND(Start!$D$8=5,(ISEVEN(H203)=TRUE))=TRUE,H203-9,H203-7)))))))))))))))))))))))))))))))</f>
        <v>29</v>
      </c>
      <c r="J203" s="65"/>
      <c r="K203" s="68"/>
      <c r="L203" s="69"/>
      <c r="M203" s="224" t="s">
        <v>39</v>
      </c>
      <c r="N203" s="225"/>
      <c r="O203" s="226"/>
      <c r="P203" s="63">
        <f>K201</f>
        <v>54</v>
      </c>
      <c r="Q203" s="66">
        <f>IF(P203=" "," ",(IF(AND(P203&gt;Start!$G$18,P203+3&lt;Start!$H$18,P203&lt;Start!$H$18,(ISODD(P203)=TRUE))=TRUE,P203+3,(IF(AND(P203&gt;Start!$G$19,P203+3&lt;Start!$H$19,P203&lt;Start!$H$19,(ISODD(P203)=TRUE),(ISEVEN(Start!$H$8))=TRUE)=TRUE,P203+3,(IF(AND(P203&gt;Start!$G$20,P203+3&lt;Start!$H$20,P203&lt;Start!$H$20,(ISODD(P203)=TRUE),(ISEVEN(Start!$H$8)=TRUE))=TRUE,P203+3,(IF(AND(P203&gt;Start!$G$18,P203+1&lt;Start!$H$18,P203&lt;Start!$H$18,(ISEVEN(P203)=TRUE),(ISEVEN(Start!$H$8)=TRUE))=TRUE,P203+1,(IF(AND(P203&gt;Start!$G$19,P203+1&lt;Start!$H$19,P203&lt;Start!$H$19,(ISEVEN(P203)=TRUE),(ISEVEN(Start!$H$8)=TRUE))=TRUE,P203+1,(IF(AND(P203&gt;Start!$G$20,P203+1&lt;Start!$H$20,P203&lt;Start!$H$20,(ISEVEN(P203)=TRUE),(ISEVEN(Start!$H$8)=TRUE))=TRUE,P203+1,(IF(AND(P203&gt;Start!$G$22,P203+3&lt;Start!$H$22,P203&lt;Start!$H$22,(ISODD(P203)=TRUE),(ISODD(Start!$H$8)=TRUE))=TRUE,P203+3,(IF(AND(P203&gt;Start!$G$23,P203+3&lt;Start!$H$23,P203&lt;Start!$H$23,(ISODD(P203)=TRUE),(ISODD(Start!$H$8)=TRUE))=TRUE,P203+3,(IF(AND(P203&gt;Start!$G$24,P203+3&lt;Start!$H$24,P203&lt;Start!$H$24,(ISODD(P203)=TRUE),(ISEVEN(Start!$H$8)=TRUE))=TRUE,P203+3,(IF(AND(P203&gt;Start!$G$22,P203+1&lt;Start!$H$22,P203&lt;Start!$H$22,(ISEVEN(P203)=TRUE),(ISODD(Start!$H$8)=TRUE))=TRUE,P203+1,(IF(AND(P203&gt;Start!$G$23,P203+1&lt;Start!$H$23,P203&lt;Start!$H$23,(ISEVEN(P203)=TRUE),(ISODD(Start!$H$8)=TRUE))=TRUE,P203+1,(IF(AND(Start!$H$8=4,(ISEVEN(P203)=TRUE))=TRUE,P203-7,(IF(AND(Start!$H$8=4,(ISODD(P203)=TRUE))=TRUE,P203-5,(IF(AND(Start!$H$8=7,(ISEVEN(P203)=TRUE))=TRUE,P203-13,P203-11)))))))))))))))))))))))))))))</f>
        <v>55</v>
      </c>
      <c r="R203" s="66">
        <f>IF(Q203=" "," ",(IF(AND(Q203&gt;Start!$G$18,Q203+3&lt;Start!$H$18,Q203&lt;Start!$H$18,(ISODD(Q203)=TRUE))=TRUE,Q203+3,(IF(AND(Q203&gt;Start!$G$19,Q203+3&lt;Start!$H$19,Q203&lt;Start!$H$19,(ISODD(Q203)=TRUE),(ISEVEN(Start!$H$8))=TRUE)=TRUE,Q203+3,(IF(AND(Q203&gt;Start!$G$20,Q203+3&lt;Start!$H$20,Q203&lt;Start!$H$20,(ISODD(Q203)=TRUE),(ISEVEN(Start!$H$8)=TRUE))=TRUE,Q203+3,(IF(AND(Q203&gt;Start!$G$18,Q203+1&lt;Start!$H$18,Q203&lt;Start!$H$18,(ISEVEN(Q203)=TRUE),(ISEVEN(Start!$H$8)=TRUE))=TRUE,Q203+1,(IF(AND(Q203&gt;Start!$G$19,Q203+1&lt;Start!$H$19,Q203&lt;Start!$H$19,(ISEVEN(Q203)=TRUE),(ISEVEN(Start!$H$8)=TRUE))=TRUE,Q203+1,(IF(AND(Q203&gt;Start!$G$20,Q203+1&lt;Start!$H$20,Q203&lt;Start!$H$20,(ISEVEN(Q203)=TRUE),(ISEVEN(Start!$H$8)=TRUE))=TRUE,Q203+1,(IF(AND(Q203&gt;Start!$G$22,Q203+3&lt;Start!$H$22,Q203&lt;Start!$H$22,(ISODD(Q203)=TRUE),(ISODD(Start!$H$8)=TRUE))=TRUE,Q203+3,(IF(AND(Q203&gt;Start!$G$23,Q203+3&lt;Start!$H$23,Q203&lt;Start!$H$23,(ISODD(Q203)=TRUE),(ISODD(Start!$H$8)=TRUE))=TRUE,Q203+3,(IF(AND(Q203&gt;Start!$G$24,Q203+3&lt;Start!$H$24,Q203&lt;Start!$H$24,(ISODD(Q203)=TRUE),(ISEVEN(Start!$H$8)=TRUE))=TRUE,Q203+3,(IF(AND(Q203&gt;Start!$G$22,Q203+1&lt;Start!$H$22,Q203&lt;Start!$H$22,(ISEVEN(Q203)=TRUE),(ISODD(Start!$H$8)=TRUE))=TRUE,Q203+1,(IF(AND(Q203&gt;Start!$G$23,Q203+1&lt;Start!$H$23,Q203&lt;Start!$H$23,(ISEVEN(Q203)=TRUE),(ISODD(Start!$H$8)=TRUE))=TRUE,Q203+1,(IF(AND(Start!$H$8=4,(ISEVEN(Q203)=TRUE))=TRUE,Q203-7,(IF(AND(Start!$H$8=4,(ISODD(Q203)=TRUE))=TRUE,Q203-5,(IF(AND(Start!$H$8=7,(ISEVEN(Q203)=TRUE))=TRUE,Q203-13,Q203-11)))))))))))))))))))))))))))))</f>
        <v>58</v>
      </c>
      <c r="S203" s="66">
        <f>IF(R203=" "," ",(IF(AND(R203&gt;Start!$G$18,R203+3&lt;Start!$H$18,R203&lt;Start!$H$18,(ISODD(R203)=TRUE))=TRUE,R203+3,(IF(AND(R203&gt;Start!$G$19,R203+3&lt;Start!$H$19,R203&lt;Start!$H$19,(ISODD(R203)=TRUE),(ISEVEN(Start!$H$8))=TRUE)=TRUE,R203+3,(IF(AND(R203&gt;Start!$G$20,R203+3&lt;Start!$H$20,R203&lt;Start!$H$20,(ISODD(R203)=TRUE),(ISEVEN(Start!$H$8)=TRUE))=TRUE,R203+3,(IF(AND(R203&gt;Start!$G$18,R203+1&lt;Start!$H$18,R203&lt;Start!$H$18,(ISEVEN(R203)=TRUE),(ISEVEN(Start!$H$8)=TRUE))=TRUE,R203+1,(IF(AND(R203&gt;Start!$G$19,R203+1&lt;Start!$H$19,R203&lt;Start!$H$19,(ISEVEN(R203)=TRUE),(ISEVEN(Start!$H$8)=TRUE))=TRUE,R203+1,(IF(AND(R203&gt;Start!$G$20,R203+1&lt;Start!$H$20,R203&lt;Start!$H$20,(ISEVEN(R203)=TRUE),(ISEVEN(Start!$H$8)=TRUE))=TRUE,R203+1,(IF(AND(R203&gt;Start!$G$22,R203+3&lt;Start!$H$22,R203&lt;Start!$H$22,(ISODD(R203)=TRUE),(ISODD(Start!$H$8)=TRUE))=TRUE,R203+3,(IF(AND(R203&gt;Start!$G$23,R203+3&lt;Start!$H$23,R203&lt;Start!$H$23,(ISODD(R203)=TRUE),(ISODD(Start!$H$8)=TRUE))=TRUE,R203+3,(IF(AND(R203&gt;Start!$G$24,R203+3&lt;Start!$H$24,R203&lt;Start!$H$24,(ISODD(R203)=TRUE),(ISEVEN(Start!$H$8)=TRUE))=TRUE,R203+3,(IF(AND(R203&gt;Start!$G$22,R203+1&lt;Start!$H$22,R203&lt;Start!$H$22,(ISEVEN(R203)=TRUE),(ISODD(Start!$H$8)=TRUE))=TRUE,R203+1,(IF(AND(R203&gt;Start!$G$23,R203+1&lt;Start!$H$23,R203&lt;Start!$H$23,(ISEVEN(R203)=TRUE),(ISODD(Start!$H$8)=TRUE))=TRUE,R203+1,(IF(AND(Start!$H$8=4,(ISEVEN(R203)=TRUE))=TRUE,R203-7,(IF(AND(Start!$H$8=4,(ISODD(R203)=TRUE))=TRUE,R203-5,(IF(AND(Start!$H$8=7,(ISEVEN(R203)=TRUE))=TRUE,R203-13,R203-11)))))))))))))))))))))))))))))</f>
        <v>45</v>
      </c>
      <c r="T203" s="64"/>
    </row>
    <row r="204" spans="1:20" ht="35.1" customHeight="1" thickBot="1">
      <c r="A204" s="42"/>
      <c r="B204" s="54"/>
      <c r="C204" s="227" t="s">
        <v>40</v>
      </c>
      <c r="D204" s="227"/>
      <c r="E204" s="227"/>
      <c r="F204" s="227"/>
      <c r="G204" s="227"/>
      <c r="H204" s="227"/>
      <c r="I204" s="59"/>
      <c r="J204" s="60"/>
      <c r="K204" s="42"/>
      <c r="L204" s="45"/>
      <c r="M204" s="227" t="s">
        <v>40</v>
      </c>
      <c r="N204" s="227"/>
      <c r="O204" s="227"/>
      <c r="P204" s="227"/>
      <c r="Q204" s="227"/>
      <c r="R204" s="227"/>
      <c r="S204" s="55"/>
      <c r="T204" s="41"/>
    </row>
    <row r="205" spans="1:20" ht="35.1" customHeight="1">
      <c r="A205" s="228" t="s">
        <v>37</v>
      </c>
      <c r="B205" s="229"/>
      <c r="C205" s="229"/>
      <c r="D205" s="229"/>
      <c r="E205" s="229"/>
      <c r="F205" s="229"/>
      <c r="G205" s="229"/>
      <c r="H205" s="229"/>
      <c r="I205" s="229"/>
      <c r="J205" s="230"/>
      <c r="K205" s="219" t="s">
        <v>37</v>
      </c>
      <c r="L205" s="220"/>
      <c r="M205" s="220"/>
      <c r="N205" s="220"/>
      <c r="O205" s="220"/>
      <c r="P205" s="220"/>
      <c r="Q205" s="220"/>
      <c r="R205" s="220"/>
      <c r="S205" s="220"/>
      <c r="T205" s="221"/>
    </row>
    <row r="206" spans="1:20" ht="35.1" customHeight="1" thickBot="1">
      <c r="A206" s="222" t="s">
        <v>38</v>
      </c>
      <c r="B206" s="223"/>
      <c r="C206" s="47" t="s">
        <v>21</v>
      </c>
      <c r="D206" s="47" t="s">
        <v>36</v>
      </c>
      <c r="E206" s="47" t="s">
        <v>9</v>
      </c>
      <c r="F206" s="47" t="s">
        <v>13</v>
      </c>
      <c r="G206" s="47" t="s">
        <v>11</v>
      </c>
      <c r="H206" s="47" t="s">
        <v>12</v>
      </c>
      <c r="I206" s="47" t="s">
        <v>14</v>
      </c>
      <c r="J206" s="50" t="s">
        <v>15</v>
      </c>
      <c r="K206" s="222" t="s">
        <v>38</v>
      </c>
      <c r="L206" s="223"/>
      <c r="M206" s="47" t="s">
        <v>21</v>
      </c>
      <c r="N206" s="47" t="s">
        <v>36</v>
      </c>
      <c r="O206" s="47" t="s">
        <v>9</v>
      </c>
      <c r="P206" s="47" t="s">
        <v>13</v>
      </c>
      <c r="Q206" s="47" t="s">
        <v>11</v>
      </c>
      <c r="R206" s="47" t="s">
        <v>12</v>
      </c>
      <c r="S206" s="47" t="s">
        <v>14</v>
      </c>
      <c r="T206" s="50" t="s">
        <v>15</v>
      </c>
    </row>
    <row r="207" spans="1:20" ht="35.1" customHeight="1" thickBot="1">
      <c r="A207" s="48" t="s">
        <v>16</v>
      </c>
      <c r="B207" s="52" t="s">
        <v>22</v>
      </c>
      <c r="C207" s="37" t="str">
        <f>Input!D123</f>
        <v>Zack Blackstock</v>
      </c>
      <c r="D207" s="37">
        <f>Input!E123</f>
        <v>0</v>
      </c>
      <c r="E207" s="37" t="str">
        <f>Input!C123</f>
        <v>Armada</v>
      </c>
      <c r="F207" s="37"/>
      <c r="G207" s="37"/>
      <c r="H207" s="37"/>
      <c r="I207" s="38"/>
      <c r="J207" s="39"/>
      <c r="K207" s="48" t="s">
        <v>16</v>
      </c>
      <c r="L207" s="52" t="s">
        <v>22</v>
      </c>
      <c r="M207" s="37" t="str">
        <f>Input!N123</f>
        <v>Jacque Graham</v>
      </c>
      <c r="N207" s="37">
        <f>Input!O123</f>
        <v>0</v>
      </c>
      <c r="O207" s="37" t="str">
        <f>Input!M123</f>
        <v>Warren Mott</v>
      </c>
      <c r="P207" s="37"/>
      <c r="Q207" s="37"/>
      <c r="R207" s="37"/>
      <c r="S207" s="38"/>
      <c r="T207" s="39"/>
    </row>
    <row r="208" spans="1:20" ht="35.1" customHeight="1" thickBot="1">
      <c r="A208" s="49" t="s">
        <v>17</v>
      </c>
      <c r="B208" s="53" t="s">
        <v>23</v>
      </c>
      <c r="C208" s="37" t="str">
        <f>Input!D124</f>
        <v>Brad Thomas</v>
      </c>
      <c r="D208" s="37">
        <f>Input!E124</f>
        <v>0</v>
      </c>
      <c r="E208" s="37" t="str">
        <f>Input!C124</f>
        <v>Macomb L'Anse Creuse North</v>
      </c>
      <c r="F208" s="8"/>
      <c r="G208" s="8"/>
      <c r="H208" s="8"/>
      <c r="I208" s="9"/>
      <c r="J208" s="24"/>
      <c r="K208" s="49" t="s">
        <v>17</v>
      </c>
      <c r="L208" s="53" t="s">
        <v>23</v>
      </c>
      <c r="M208" s="37" t="str">
        <f>Input!N124</f>
        <v>Kaylee Jackson</v>
      </c>
      <c r="N208" s="37">
        <f>Input!O124</f>
        <v>0</v>
      </c>
      <c r="O208" s="37" t="str">
        <f>Input!M124</f>
        <v>Warren Woods Tower</v>
      </c>
      <c r="P208" s="8"/>
      <c r="Q208" s="8"/>
      <c r="R208" s="8"/>
      <c r="S208" s="9"/>
      <c r="T208" s="24"/>
    </row>
    <row r="209" spans="1:20" ht="35.1" customHeight="1" thickBot="1">
      <c r="A209" s="49"/>
      <c r="B209" s="53" t="s">
        <v>24</v>
      </c>
      <c r="C209" s="37" t="str">
        <f>Input!D125</f>
        <v>Kyle Kriebel</v>
      </c>
      <c r="D209" s="37">
        <f>Input!E125</f>
        <v>0</v>
      </c>
      <c r="E209" s="37" t="str">
        <f>Input!C125</f>
        <v>Warren Woods Tower</v>
      </c>
      <c r="F209" s="8"/>
      <c r="G209" s="8"/>
      <c r="H209" s="8"/>
      <c r="I209" s="9"/>
      <c r="J209" s="24"/>
      <c r="K209" s="49"/>
      <c r="L209" s="53" t="s">
        <v>24</v>
      </c>
      <c r="M209" s="37" t="str">
        <f>Input!N125</f>
        <v>Ashley Sowinski</v>
      </c>
      <c r="N209" s="37">
        <f>Input!O125</f>
        <v>0</v>
      </c>
      <c r="O209" s="37" t="str">
        <f>Input!M125</f>
        <v>Armada</v>
      </c>
      <c r="P209" s="8"/>
      <c r="Q209" s="8"/>
      <c r="R209" s="8"/>
      <c r="S209" s="9"/>
      <c r="T209" s="24"/>
    </row>
    <row r="210" spans="1:20" ht="35.1" customHeight="1" thickBot="1">
      <c r="A210" s="49">
        <f>IF(A201=" "," ",(IF(A201+1&gt;Start!$D$14," ",A201+1)))</f>
        <v>25</v>
      </c>
      <c r="B210" s="53" t="s">
        <v>25</v>
      </c>
      <c r="C210" s="37" t="str">
        <f>Input!D126</f>
        <v>Kyle Houvener</v>
      </c>
      <c r="D210" s="37">
        <f>Input!E126</f>
        <v>0</v>
      </c>
      <c r="E210" s="37" t="str">
        <f>Input!C126</f>
        <v>Roseville</v>
      </c>
      <c r="F210" s="8"/>
      <c r="G210" s="8"/>
      <c r="H210" s="8"/>
      <c r="I210" s="9"/>
      <c r="J210" s="24"/>
      <c r="K210" s="49">
        <f>IF(K201=" "," ",(IF(K201+1&gt;Start!$H$14," ",K201+1)))</f>
        <v>55</v>
      </c>
      <c r="L210" s="53" t="s">
        <v>25</v>
      </c>
      <c r="M210" s="37" t="str">
        <f>Input!N126</f>
        <v>Tiffani Kimbrough</v>
      </c>
      <c r="N210" s="37">
        <f>Input!O126</f>
        <v>0</v>
      </c>
      <c r="O210" s="37" t="str">
        <f>Input!M126</f>
        <v>Warren Fitzgerald</v>
      </c>
      <c r="P210" s="8"/>
      <c r="Q210" s="8"/>
      <c r="R210" s="8"/>
      <c r="S210" s="9"/>
      <c r="T210" s="24"/>
    </row>
    <row r="211" spans="1:20" ht="35.1" customHeight="1" thickBot="1">
      <c r="A211" s="36"/>
      <c r="B211" s="67" t="s">
        <v>26</v>
      </c>
      <c r="C211" s="37" t="str">
        <f>Input!D127</f>
        <v>Alex Rosenthal</v>
      </c>
      <c r="D211" s="37">
        <f>Input!E127</f>
        <v>0</v>
      </c>
      <c r="E211" s="37" t="str">
        <f>Input!C127</f>
        <v>St. Clair Shores South Lake</v>
      </c>
      <c r="F211" s="57"/>
      <c r="G211" s="57"/>
      <c r="H211" s="57"/>
      <c r="I211" s="61"/>
      <c r="J211" s="62"/>
      <c r="K211" s="35"/>
      <c r="L211" s="67" t="s">
        <v>26</v>
      </c>
      <c r="M211" s="37" t="str">
        <f>Input!N127</f>
        <v>Lauren Cornett</v>
      </c>
      <c r="N211" s="37">
        <f>Input!O127</f>
        <v>0</v>
      </c>
      <c r="O211" s="37" t="str">
        <f>Input!M127</f>
        <v>St. Clair Shores South Lake</v>
      </c>
      <c r="P211" s="57"/>
      <c r="Q211" s="57"/>
      <c r="R211" s="57"/>
      <c r="S211" s="61"/>
      <c r="T211" s="62"/>
    </row>
    <row r="212" spans="1:20" ht="35.1" customHeight="1" thickBot="1">
      <c r="A212" s="43"/>
      <c r="B212" s="58"/>
      <c r="C212" s="224" t="s">
        <v>39</v>
      </c>
      <c r="D212" s="225"/>
      <c r="E212" s="226"/>
      <c r="F212" s="56">
        <f>A210</f>
        <v>25</v>
      </c>
      <c r="G212" s="66">
        <f>IF(F212=" "," ",(IF(AND(F212&gt;Start!$C$18,F212+3&lt;Start!$D$18,F212&lt;Start!$D$18,(ISODD(F212)=TRUE))=TRUE,F212+3,(IF(AND(F212&gt;Start!$C$19,F212+3&lt;Start!$D$19,F212&lt;Start!$D$19,(ISODD(F212)=TRUE),(ISEVEN(Start!$D$8))=TRUE)=TRUE,F212+3,(IF(AND(F212&gt;Start!$C$20,F212+3&lt;Start!$D$20,F212&lt;Start!$D$20,(ISODD(F212)=TRUE),(ISEVEN(Start!$D$8)=TRUE))=TRUE,F212+3,(IF(AND(F212&gt;Start!$C$18,F212+1&lt;Start!$D$18,F212&lt;Start!$D$18,(ISEVEN(F212)=TRUE),(ISEVEN(Start!$D$8)=TRUE))=TRUE,F212+1,(IF(AND(F212&gt;Start!$C$19,F212+1&lt;Start!$D$19,F212&lt;Start!$D$19,(ISEVEN(F212)=TRUE),(ISEVEN(Start!$D$8)=TRUE))=TRUE,F212+1,(IF(AND(F212&gt;Start!$C$20,F212+1&lt;Start!$D$20,F212&lt;Start!$D$20,(ISEVEN(F212)=TRUE),(ISEVEN(Start!$D$8)=TRUE))=TRUE,F212+1,(IF(AND(F212&gt;Start!$C$22,F212+3&lt;Start!$D$22,F212&lt;Start!$D$22,(ISODD(F212)=TRUE))=TRUE,F212+3,(IF(AND(F212&gt;Start!$C$23,F212+3&lt;Start!$D$23,F212&lt;Start!$D$23,(ISODD(F212)=TRUE))=TRUE,F212+3,(IF(AND(F212&gt;Start!$C$24,F212+3&lt;Start!$D$24,F212&lt;Start!$D$24,(ISODD(F212)=TRUE))=TRUE,F212+3,(IF(AND(F212&gt;Start!$C$22,F212+1&lt;Start!$D$22,F212&lt;Start!$D$22,(ISEVEN(F212)=TRUE))=TRUE,F212+1,(IF(AND(F212&gt;Start!$C$23,F212+1&lt;Start!$D$23,F212&lt;Start!$D$23,(ISEVEN(F212)=TRUE))=TRUE,F212+1,(IF(AND(F212&gt;Start!$C$24,F212+1&lt;Start!$D$24,F212&lt;Start!$D$24,(ISEVEN(F212)=TRUE))=TRUE,F212+1,(IF(AND(Start!$F$8=4,(ISEVEN(F212)=TRUE))=TRUE,F212-7,(IF(AND(Start!$D$8=4,(ISODD(F212)=TRUE))=TRUE,F212-5,(IF(AND(Start!$D$8=5,(ISEVEN(F212)=TRUE))=TRUE,F212-9,F212-7)))))))))))))))))))))))))))))))</f>
        <v>28</v>
      </c>
      <c r="H212" s="66">
        <f>IF(G212=" "," ",(IF(AND(G212&gt;Start!$C$18,G212+3&lt;Start!$D$18,G212&lt;Start!$D$18,(ISODD(G212)=TRUE))=TRUE,G212+3,(IF(AND(G212&gt;Start!$C$19,G212+3&lt;Start!$D$19,G212&lt;Start!$D$19,(ISODD(G212)=TRUE),(ISEVEN(Start!$D$8))=TRUE)=TRUE,G212+3,(IF(AND(G212&gt;Start!$C$20,G212+3&lt;Start!$D$20,G212&lt;Start!$D$20,(ISODD(G212)=TRUE),(ISEVEN(Start!$D$8)=TRUE))=TRUE,G212+3,(IF(AND(G212&gt;Start!$C$18,G212+1&lt;Start!$D$18,G212&lt;Start!$D$18,(ISEVEN(G212)=TRUE),(ISEVEN(Start!$D$8)=TRUE))=TRUE,G212+1,(IF(AND(G212&gt;Start!$C$19,G212+1&lt;Start!$D$19,G212&lt;Start!$D$19,(ISEVEN(G212)=TRUE),(ISEVEN(Start!$D$8)=TRUE))=TRUE,G212+1,(IF(AND(G212&gt;Start!$C$20,G212+1&lt;Start!$D$20,G212&lt;Start!$D$20,(ISEVEN(G212)=TRUE),(ISEVEN(Start!$D$8)=TRUE))=TRUE,G212+1,(IF(AND(G212&gt;Start!$C$22,G212+3&lt;Start!$D$22,G212&lt;Start!$D$22,(ISODD(G212)=TRUE))=TRUE,G212+3,(IF(AND(G212&gt;Start!$C$23,G212+3&lt;Start!$D$23,G212&lt;Start!$D$23,(ISODD(G212)=TRUE))=TRUE,G212+3,(IF(AND(G212&gt;Start!$C$24,G212+3&lt;Start!$D$24,G212&lt;Start!$D$24,(ISODD(G212)=TRUE))=TRUE,G212+3,(IF(AND(G212&gt;Start!$C$22,G212+1&lt;Start!$D$22,G212&lt;Start!$D$22,(ISEVEN(G212)=TRUE))=TRUE,G212+1,(IF(AND(G212&gt;Start!$C$23,G212+1&lt;Start!$D$23,G212&lt;Start!$D$23,(ISEVEN(G212)=TRUE))=TRUE,G212+1,(IF(AND(G212&gt;Start!$C$24,G212+1&lt;Start!$D$24,G212&lt;Start!$D$24,(ISEVEN(G212)=TRUE))=TRUE,G212+1,(IF(AND(Start!$F$8=4,(ISEVEN(G212)=TRUE))=TRUE,G212-7,(IF(AND(Start!$D$8=4,(ISODD(G212)=TRUE))=TRUE,G212-5,(IF(AND(Start!$D$8=5,(ISEVEN(G212)=TRUE))=TRUE,G212-9,G212-7)))))))))))))))))))))))))))))))</f>
        <v>29</v>
      </c>
      <c r="I212" s="66">
        <f>IF(H212=" "," ",(IF(AND(H212&gt;Start!$C$18,H212+3&lt;Start!$D$18,H212&lt;Start!$D$18,(ISODD(H212)=TRUE))=TRUE,H212+3,(IF(AND(H212&gt;Start!$C$19,H212+3&lt;Start!$D$19,H212&lt;Start!$D$19,(ISODD(H212)=TRUE),(ISEVEN(Start!$D$8))=TRUE)=TRUE,H212+3,(IF(AND(H212&gt;Start!$C$20,H212+3&lt;Start!$D$20,H212&lt;Start!$D$20,(ISODD(H212)=TRUE),(ISEVEN(Start!$D$8)=TRUE))=TRUE,H212+3,(IF(AND(H212&gt;Start!$C$18,H212+1&lt;Start!$D$18,H212&lt;Start!$D$18,(ISEVEN(H212)=TRUE),(ISEVEN(Start!$D$8)=TRUE))=TRUE,H212+1,(IF(AND(H212&gt;Start!$C$19,H212+1&lt;Start!$D$19,H212&lt;Start!$D$19,(ISEVEN(H212)=TRUE),(ISEVEN(Start!$D$8)=TRUE))=TRUE,H212+1,(IF(AND(H212&gt;Start!$C$20,H212+1&lt;Start!$D$20,H212&lt;Start!$D$20,(ISEVEN(H212)=TRUE),(ISEVEN(Start!$D$8)=TRUE))=TRUE,H212+1,(IF(AND(H212&gt;Start!$C$22,H212+3&lt;Start!$D$22,H212&lt;Start!$D$22,(ISODD(H212)=TRUE))=TRUE,H212+3,(IF(AND(H212&gt;Start!$C$23,H212+3&lt;Start!$D$23,H212&lt;Start!$D$23,(ISODD(H212)=TRUE))=TRUE,H212+3,(IF(AND(H212&gt;Start!$C$24,H212+3&lt;Start!$D$24,H212&lt;Start!$D$24,(ISODD(H212)=TRUE))=TRUE,H212+3,(IF(AND(H212&gt;Start!$C$22,H212+1&lt;Start!$D$22,H212&lt;Start!$D$22,(ISEVEN(H212)=TRUE))=TRUE,H212+1,(IF(AND(H212&gt;Start!$C$23,H212+1&lt;Start!$D$23,H212&lt;Start!$D$23,(ISEVEN(H212)=TRUE))=TRUE,H212+1,(IF(AND(H212&gt;Start!$C$24,H212+1&lt;Start!$D$24,H212&lt;Start!$D$24,(ISEVEN(H212)=TRUE))=TRUE,H212+1,(IF(AND(Start!$F$8=4,(ISEVEN(H212)=TRUE))=TRUE,H212-7,(IF(AND(Start!$D$8=4,(ISODD(H212)=TRUE))=TRUE,H212-5,(IF(AND(Start!$D$8=5,(ISEVEN(H212)=TRUE))=TRUE,H212-9,H212-7)))))))))))))))))))))))))))))))</f>
        <v>22</v>
      </c>
      <c r="J212" s="64"/>
      <c r="K212" s="68"/>
      <c r="L212" s="69"/>
      <c r="M212" s="224" t="s">
        <v>39</v>
      </c>
      <c r="N212" s="225"/>
      <c r="O212" s="226"/>
      <c r="P212" s="63">
        <f>K210</f>
        <v>55</v>
      </c>
      <c r="Q212" s="66">
        <f>IF(P212=" "," ",(IF(AND(P212&gt;Start!$G$18,P212+3&lt;Start!$H$18,P212&lt;Start!$H$18,(ISODD(P212)=TRUE))=TRUE,P212+3,(IF(AND(P212&gt;Start!$G$19,P212+3&lt;Start!$H$19,P212&lt;Start!$H$19,(ISODD(P212)=TRUE),(ISEVEN(Start!$H$8))=TRUE)=TRUE,P212+3,(IF(AND(P212&gt;Start!$G$20,P212+3&lt;Start!$H$20,P212&lt;Start!$H$20,(ISODD(P212)=TRUE),(ISEVEN(Start!$H$8)=TRUE))=TRUE,P212+3,(IF(AND(P212&gt;Start!$G$18,P212+1&lt;Start!$H$18,P212&lt;Start!$H$18,(ISEVEN(P212)=TRUE),(ISEVEN(Start!$H$8)=TRUE))=TRUE,P212+1,(IF(AND(P212&gt;Start!$G$19,P212+1&lt;Start!$H$19,P212&lt;Start!$H$19,(ISEVEN(P212)=TRUE),(ISEVEN(Start!$H$8)=TRUE))=TRUE,P212+1,(IF(AND(P212&gt;Start!$G$20,P212+1&lt;Start!$H$20,P212&lt;Start!$H$20,(ISEVEN(P212)=TRUE),(ISEVEN(Start!$H$8)=TRUE))=TRUE,P212+1,(IF(AND(P212&gt;Start!$G$22,P212+3&lt;Start!$H$22,P212&lt;Start!$H$22,(ISODD(P212)=TRUE),(ISODD(Start!$H$8)=TRUE))=TRUE,P212+3,(IF(AND(P212&gt;Start!$G$23,P212+3&lt;Start!$H$23,P212&lt;Start!$H$23,(ISODD(P212)=TRUE),(ISODD(Start!$H$8)=TRUE))=TRUE,P212+3,(IF(AND(P212&gt;Start!$G$24,P212+3&lt;Start!$H$24,P212&lt;Start!$H$24,(ISODD(P212)=TRUE),(ISEVEN(Start!$H$8)=TRUE))=TRUE,P212+3,(IF(AND(P212&gt;Start!$G$22,P212+1&lt;Start!$H$22,P212&lt;Start!$H$22,(ISEVEN(P212)=TRUE),(ISODD(Start!$H$8)=TRUE))=TRUE,P212+1,(IF(AND(P212&gt;Start!$G$23,P212+1&lt;Start!$H$23,P212&lt;Start!$H$23,(ISEVEN(P212)=TRUE),(ISODD(Start!$H$8)=TRUE))=TRUE,P212+1,(IF(AND(Start!$H$8=4,(ISEVEN(P212)=TRUE))=TRUE,P212-7,(IF(AND(Start!$H$8=4,(ISODD(P212)=TRUE))=TRUE,P212-5,(IF(AND(Start!$H$8=7,(ISEVEN(P212)=TRUE))=TRUE,P212-13,P212-11)))))))))))))))))))))))))))))</f>
        <v>58</v>
      </c>
      <c r="R212" s="66">
        <f>IF(Q212=" "," ",(IF(AND(Q212&gt;Start!$G$18,Q212+3&lt;Start!$H$18,Q212&lt;Start!$H$18,(ISODD(Q212)=TRUE))=TRUE,Q212+3,(IF(AND(Q212&gt;Start!$G$19,Q212+3&lt;Start!$H$19,Q212&lt;Start!$H$19,(ISODD(Q212)=TRUE),(ISEVEN(Start!$H$8))=TRUE)=TRUE,Q212+3,(IF(AND(Q212&gt;Start!$G$20,Q212+3&lt;Start!$H$20,Q212&lt;Start!$H$20,(ISODD(Q212)=TRUE),(ISEVEN(Start!$H$8)=TRUE))=TRUE,Q212+3,(IF(AND(Q212&gt;Start!$G$18,Q212+1&lt;Start!$H$18,Q212&lt;Start!$H$18,(ISEVEN(Q212)=TRUE),(ISEVEN(Start!$H$8)=TRUE))=TRUE,Q212+1,(IF(AND(Q212&gt;Start!$G$19,Q212+1&lt;Start!$H$19,Q212&lt;Start!$H$19,(ISEVEN(Q212)=TRUE),(ISEVEN(Start!$H$8)=TRUE))=TRUE,Q212+1,(IF(AND(Q212&gt;Start!$G$20,Q212+1&lt;Start!$H$20,Q212&lt;Start!$H$20,(ISEVEN(Q212)=TRUE),(ISEVEN(Start!$H$8)=TRUE))=TRUE,Q212+1,(IF(AND(Q212&gt;Start!$G$22,Q212+3&lt;Start!$H$22,Q212&lt;Start!$H$22,(ISODD(Q212)=TRUE),(ISODD(Start!$H$8)=TRUE))=TRUE,Q212+3,(IF(AND(Q212&gt;Start!$G$23,Q212+3&lt;Start!$H$23,Q212&lt;Start!$H$23,(ISODD(Q212)=TRUE),(ISODD(Start!$H$8)=TRUE))=TRUE,Q212+3,(IF(AND(Q212&gt;Start!$G$24,Q212+3&lt;Start!$H$24,Q212&lt;Start!$H$24,(ISODD(Q212)=TRUE),(ISEVEN(Start!$H$8)=TRUE))=TRUE,Q212+3,(IF(AND(Q212&gt;Start!$G$22,Q212+1&lt;Start!$H$22,Q212&lt;Start!$H$22,(ISEVEN(Q212)=TRUE),(ISODD(Start!$H$8)=TRUE))=TRUE,Q212+1,(IF(AND(Q212&gt;Start!$G$23,Q212+1&lt;Start!$H$23,Q212&lt;Start!$H$23,(ISEVEN(Q212)=TRUE),(ISODD(Start!$H$8)=TRUE))=TRUE,Q212+1,(IF(AND(Start!$H$8=4,(ISEVEN(Q212)=TRUE))=TRUE,Q212-7,(IF(AND(Start!$H$8=4,(ISODD(Q212)=TRUE))=TRUE,Q212-5,(IF(AND(Start!$H$8=7,(ISEVEN(Q212)=TRUE))=TRUE,Q212-13,Q212-11)))))))))))))))))))))))))))))</f>
        <v>45</v>
      </c>
      <c r="S212" s="66">
        <f>IF(R212=" "," ",(IF(AND(R212&gt;Start!$G$18,R212+3&lt;Start!$H$18,R212&lt;Start!$H$18,(ISODD(R212)=TRUE))=TRUE,R212+3,(IF(AND(R212&gt;Start!$G$19,R212+3&lt;Start!$H$19,R212&lt;Start!$H$19,(ISODD(R212)=TRUE),(ISEVEN(Start!$H$8))=TRUE)=TRUE,R212+3,(IF(AND(R212&gt;Start!$G$20,R212+3&lt;Start!$H$20,R212&lt;Start!$H$20,(ISODD(R212)=TRUE),(ISEVEN(Start!$H$8)=TRUE))=TRUE,R212+3,(IF(AND(R212&gt;Start!$G$18,R212+1&lt;Start!$H$18,R212&lt;Start!$H$18,(ISEVEN(R212)=TRUE),(ISEVEN(Start!$H$8)=TRUE))=TRUE,R212+1,(IF(AND(R212&gt;Start!$G$19,R212+1&lt;Start!$H$19,R212&lt;Start!$H$19,(ISEVEN(R212)=TRUE),(ISEVEN(Start!$H$8)=TRUE))=TRUE,R212+1,(IF(AND(R212&gt;Start!$G$20,R212+1&lt;Start!$H$20,R212&lt;Start!$H$20,(ISEVEN(R212)=TRUE),(ISEVEN(Start!$H$8)=TRUE))=TRUE,R212+1,(IF(AND(R212&gt;Start!$G$22,R212+3&lt;Start!$H$22,R212&lt;Start!$H$22,(ISODD(R212)=TRUE),(ISODD(Start!$H$8)=TRUE))=TRUE,R212+3,(IF(AND(R212&gt;Start!$G$23,R212+3&lt;Start!$H$23,R212&lt;Start!$H$23,(ISODD(R212)=TRUE),(ISODD(Start!$H$8)=TRUE))=TRUE,R212+3,(IF(AND(R212&gt;Start!$G$24,R212+3&lt;Start!$H$24,R212&lt;Start!$H$24,(ISODD(R212)=TRUE),(ISEVEN(Start!$H$8)=TRUE))=TRUE,R212+3,(IF(AND(R212&gt;Start!$G$22,R212+1&lt;Start!$H$22,R212&lt;Start!$H$22,(ISEVEN(R212)=TRUE),(ISODD(Start!$H$8)=TRUE))=TRUE,R212+1,(IF(AND(R212&gt;Start!$G$23,R212+1&lt;Start!$H$23,R212&lt;Start!$H$23,(ISEVEN(R212)=TRUE),(ISODD(Start!$H$8)=TRUE))=TRUE,R212+1,(IF(AND(Start!$H$8=4,(ISEVEN(R212)=TRUE))=TRUE,R212-7,(IF(AND(Start!$H$8=4,(ISODD(R212)=TRUE))=TRUE,R212-5,(IF(AND(Start!$H$8=7,(ISEVEN(R212)=TRUE))=TRUE,R212-13,R212-11)))))))))))))))))))))))))))))</f>
        <v>48</v>
      </c>
      <c r="T212" s="64"/>
    </row>
    <row r="213" spans="1:20" ht="35.1" customHeight="1">
      <c r="A213" s="228" t="s">
        <v>37</v>
      </c>
      <c r="B213" s="229"/>
      <c r="C213" s="229"/>
      <c r="D213" s="229"/>
      <c r="E213" s="229"/>
      <c r="F213" s="229"/>
      <c r="G213" s="229"/>
      <c r="H213" s="229"/>
      <c r="I213" s="229"/>
      <c r="J213" s="230"/>
      <c r="K213" s="219" t="s">
        <v>37</v>
      </c>
      <c r="L213" s="220"/>
      <c r="M213" s="220"/>
      <c r="N213" s="220"/>
      <c r="O213" s="220"/>
      <c r="P213" s="220"/>
      <c r="Q213" s="220"/>
      <c r="R213" s="220"/>
      <c r="S213" s="220"/>
      <c r="T213" s="221"/>
    </row>
    <row r="214" spans="1:20" ht="35.1" customHeight="1" thickBot="1">
      <c r="A214" s="222" t="s">
        <v>38</v>
      </c>
      <c r="B214" s="223"/>
      <c r="C214" s="47" t="s">
        <v>21</v>
      </c>
      <c r="D214" s="47" t="s">
        <v>36</v>
      </c>
      <c r="E214" s="47" t="s">
        <v>9</v>
      </c>
      <c r="F214" s="47" t="s">
        <v>13</v>
      </c>
      <c r="G214" s="47" t="s">
        <v>11</v>
      </c>
      <c r="H214" s="47" t="s">
        <v>12</v>
      </c>
      <c r="I214" s="47" t="s">
        <v>14</v>
      </c>
      <c r="J214" s="50" t="s">
        <v>15</v>
      </c>
      <c r="K214" s="222" t="s">
        <v>38</v>
      </c>
      <c r="L214" s="223"/>
      <c r="M214" s="47" t="s">
        <v>21</v>
      </c>
      <c r="N214" s="47" t="s">
        <v>36</v>
      </c>
      <c r="O214" s="47" t="s">
        <v>9</v>
      </c>
      <c r="P214" s="47" t="s">
        <v>13</v>
      </c>
      <c r="Q214" s="47" t="s">
        <v>11</v>
      </c>
      <c r="R214" s="47" t="s">
        <v>12</v>
      </c>
      <c r="S214" s="47" t="s">
        <v>14</v>
      </c>
      <c r="T214" s="50" t="s">
        <v>15</v>
      </c>
    </row>
    <row r="215" spans="1:20" ht="35.1" customHeight="1" thickBot="1">
      <c r="A215" s="48" t="s">
        <v>16</v>
      </c>
      <c r="B215" s="52" t="s">
        <v>31</v>
      </c>
      <c r="C215" s="37" t="str">
        <f>Input!D128</f>
        <v>Matt Hammer</v>
      </c>
      <c r="D215" s="37">
        <f>Input!E128</f>
        <v>0</v>
      </c>
      <c r="E215" s="37" t="str">
        <f>Input!C128</f>
        <v>Armada</v>
      </c>
      <c r="F215" s="37"/>
      <c r="G215" s="37"/>
      <c r="H215" s="37"/>
      <c r="I215" s="38"/>
      <c r="J215" s="39"/>
      <c r="K215" s="48" t="s">
        <v>16</v>
      </c>
      <c r="L215" s="52" t="s">
        <v>31</v>
      </c>
      <c r="M215" s="37" t="str">
        <f>Input!N128</f>
        <v>Lauren Miyaza</v>
      </c>
      <c r="N215" s="37">
        <f>Input!O128</f>
        <v>0</v>
      </c>
      <c r="O215" s="37" t="str">
        <f>Input!M128</f>
        <v>Warren Mott</v>
      </c>
      <c r="P215" s="37"/>
      <c r="Q215" s="37"/>
      <c r="R215" s="37"/>
      <c r="S215" s="38"/>
      <c r="T215" s="39"/>
    </row>
    <row r="216" spans="1:20" ht="35.1" customHeight="1" thickBot="1">
      <c r="A216" s="49" t="s">
        <v>17</v>
      </c>
      <c r="B216" s="53" t="s">
        <v>32</v>
      </c>
      <c r="C216" s="37" t="str">
        <f>Input!D129</f>
        <v>Alex Wheeler</v>
      </c>
      <c r="D216" s="37">
        <f>Input!E129</f>
        <v>0</v>
      </c>
      <c r="E216" s="37" t="str">
        <f>Input!C129</f>
        <v>Macomb L'Anse Creuse North</v>
      </c>
      <c r="F216" s="8"/>
      <c r="G216" s="8"/>
      <c r="H216" s="8"/>
      <c r="I216" s="9"/>
      <c r="J216" s="24"/>
      <c r="K216" s="49" t="s">
        <v>17</v>
      </c>
      <c r="L216" s="53" t="s">
        <v>32</v>
      </c>
      <c r="M216" s="37" t="str">
        <f>Input!N129</f>
        <v>Madison Kenyon</v>
      </c>
      <c r="N216" s="37">
        <f>Input!O129</f>
        <v>0</v>
      </c>
      <c r="O216" s="37" t="str">
        <f>Input!M129</f>
        <v>Warren Woods Tower</v>
      </c>
      <c r="P216" s="8"/>
      <c r="Q216" s="8"/>
      <c r="R216" s="8"/>
      <c r="S216" s="9"/>
      <c r="T216" s="24"/>
    </row>
    <row r="217" spans="1:20" ht="35.1" customHeight="1" thickBot="1">
      <c r="A217" s="49"/>
      <c r="B217" s="53" t="s">
        <v>33</v>
      </c>
      <c r="C217" s="37" t="str">
        <f>Input!D130</f>
        <v>Grant Kenyon III</v>
      </c>
      <c r="D217" s="37">
        <f>Input!E130</f>
        <v>0</v>
      </c>
      <c r="E217" s="37" t="str">
        <f>Input!C130</f>
        <v>Warren Woods Tower</v>
      </c>
      <c r="F217" s="8"/>
      <c r="G217" s="8"/>
      <c r="H217" s="8"/>
      <c r="I217" s="9"/>
      <c r="J217" s="24"/>
      <c r="K217" s="49"/>
      <c r="L217" s="53" t="s">
        <v>33</v>
      </c>
      <c r="M217" s="37" t="str">
        <f>Input!N130</f>
        <v>Merissa Stevens</v>
      </c>
      <c r="N217" s="37">
        <f>Input!O130</f>
        <v>0</v>
      </c>
      <c r="O217" s="37" t="str">
        <f>Input!M130</f>
        <v>Armada</v>
      </c>
      <c r="P217" s="8"/>
      <c r="Q217" s="8"/>
      <c r="R217" s="8"/>
      <c r="S217" s="9"/>
      <c r="T217" s="24"/>
    </row>
    <row r="218" spans="1:20" ht="35.1" customHeight="1" thickBot="1">
      <c r="A218" s="49">
        <f>IF(A210=" "," ",(IF(A210+1&gt;Start!$D$14," ",A210+1)))</f>
        <v>26</v>
      </c>
      <c r="B218" s="53" t="s">
        <v>34</v>
      </c>
      <c r="C218" s="37" t="str">
        <f>Input!D131</f>
        <v>Kyle Seiben</v>
      </c>
      <c r="D218" s="37">
        <f>Input!E131</f>
        <v>0</v>
      </c>
      <c r="E218" s="37" t="str">
        <f>Input!C131</f>
        <v>St. Clair Shores South Lake</v>
      </c>
      <c r="F218" s="8"/>
      <c r="G218" s="8"/>
      <c r="H218" s="8"/>
      <c r="I218" s="9"/>
      <c r="J218" s="24"/>
      <c r="K218" s="49">
        <f>IF(K210=" "," ",(IF(K210+1&gt;Start!$H$14," ",K210+1)))</f>
        <v>56</v>
      </c>
      <c r="L218" s="53" t="s">
        <v>34</v>
      </c>
      <c r="M218" s="37" t="str">
        <f>Input!N131</f>
        <v>Margarite Jewhurst</v>
      </c>
      <c r="N218" s="37">
        <f>Input!O131</f>
        <v>0</v>
      </c>
      <c r="O218" s="37" t="str">
        <f>Input!M131</f>
        <v>Warren Fitzgerald</v>
      </c>
      <c r="P218" s="8"/>
      <c r="Q218" s="8"/>
      <c r="R218" s="8"/>
      <c r="S218" s="9"/>
      <c r="T218" s="24"/>
    </row>
    <row r="219" spans="1:20" ht="35.1" customHeight="1" thickBot="1">
      <c r="A219" s="36"/>
      <c r="B219" s="53" t="s">
        <v>35</v>
      </c>
      <c r="C219" s="37">
        <f>Input!D132</f>
        <v>0</v>
      </c>
      <c r="D219" s="37">
        <f>Input!E132</f>
        <v>0</v>
      </c>
      <c r="E219" s="37">
        <f>Input!C132</f>
        <v>0</v>
      </c>
      <c r="F219" s="57"/>
      <c r="G219" s="57"/>
      <c r="H219" s="57"/>
      <c r="I219" s="61"/>
      <c r="J219" s="24"/>
      <c r="K219" s="35"/>
      <c r="L219" s="67" t="s">
        <v>35</v>
      </c>
      <c r="M219" s="37">
        <f>Input!N132</f>
        <v>0</v>
      </c>
      <c r="N219" s="37">
        <f>Input!O132</f>
        <v>0</v>
      </c>
      <c r="O219" s="37">
        <f>Input!M132</f>
        <v>0</v>
      </c>
      <c r="P219" s="57"/>
      <c r="Q219" s="57"/>
      <c r="R219" s="57"/>
      <c r="S219" s="61"/>
      <c r="T219" s="62"/>
    </row>
    <row r="220" spans="1:20" ht="35.1" customHeight="1" thickBot="1">
      <c r="A220" s="43"/>
      <c r="B220" s="58"/>
      <c r="C220" s="224" t="s">
        <v>39</v>
      </c>
      <c r="D220" s="225"/>
      <c r="E220" s="226"/>
      <c r="F220" s="56">
        <f>A218</f>
        <v>26</v>
      </c>
      <c r="G220" s="66">
        <f>IF(F220=" "," ",(IF(AND(F220&gt;Start!$C$18,F220+3&lt;Start!$D$18,F220&lt;Start!$D$18,(ISODD(F220)=TRUE))=TRUE,F220+3,(IF(AND(F220&gt;Start!$C$19,F220+3&lt;Start!$D$19,F220&lt;Start!$D$19,(ISODD(F220)=TRUE),(ISEVEN(Start!$D$8))=TRUE)=TRUE,F220+3,(IF(AND(F220&gt;Start!$C$20,F220+3&lt;Start!$D$20,F220&lt;Start!$D$20,(ISODD(F220)=TRUE),(ISEVEN(Start!$D$8)=TRUE))=TRUE,F220+3,(IF(AND(F220&gt;Start!$C$18,F220+1&lt;Start!$D$18,F220&lt;Start!$D$18,(ISEVEN(F220)=TRUE),(ISEVEN(Start!$D$8)=TRUE))=TRUE,F220+1,(IF(AND(F220&gt;Start!$C$19,F220+1&lt;Start!$D$19,F220&lt;Start!$D$19,(ISEVEN(F220)=TRUE),(ISEVEN(Start!$D$8)=TRUE))=TRUE,F220+1,(IF(AND(F220&gt;Start!$C$20,F220+1&lt;Start!$D$20,F220&lt;Start!$D$20,(ISEVEN(F220)=TRUE),(ISEVEN(Start!$D$8)=TRUE))=TRUE,F220+1,(IF(AND(F220&gt;Start!$C$22,F220+3&lt;Start!$D$22,F220&lt;Start!$D$22,(ISODD(F220)=TRUE))=TRUE,F220+3,(IF(AND(F220&gt;Start!$C$23,F220+3&lt;Start!$D$23,F220&lt;Start!$D$23,(ISODD(F220)=TRUE))=TRUE,F220+3,(IF(AND(F220&gt;Start!$C$24,F220+3&lt;Start!$D$24,F220&lt;Start!$D$24,(ISODD(F220)=TRUE))=TRUE,F220+3,(IF(AND(F220&gt;Start!$C$22,F220+1&lt;Start!$D$22,F220&lt;Start!$D$22,(ISEVEN(F220)=TRUE))=TRUE,F220+1,(IF(AND(F220&gt;Start!$C$23,F220+1&lt;Start!$D$23,F220&lt;Start!$D$23,(ISEVEN(F220)=TRUE))=TRUE,F220+1,(IF(AND(F220&gt;Start!$C$24,F220+1&lt;Start!$D$24,F220&lt;Start!$D$24,(ISEVEN(F220)=TRUE))=TRUE,F220+1,(IF(AND(Start!$F$8=4,(ISEVEN(F220)=TRUE))=TRUE,F220-7,(IF(AND(Start!$D$8=4,(ISODD(F220)=TRUE))=TRUE,F220-5,(IF(AND(Start!$D$8=5,(ISEVEN(F220)=TRUE))=TRUE,F220-9,F220-7)))))))))))))))))))))))))))))))</f>
        <v>27</v>
      </c>
      <c r="H220" s="66">
        <f>IF(G220=" "," ",(IF(AND(G220&gt;Start!$C$18,G220+3&lt;Start!$D$18,G220&lt;Start!$D$18,(ISODD(G220)=TRUE))=TRUE,G220+3,(IF(AND(G220&gt;Start!$C$19,G220+3&lt;Start!$D$19,G220&lt;Start!$D$19,(ISODD(G220)=TRUE),(ISEVEN(Start!$D$8))=TRUE)=TRUE,G220+3,(IF(AND(G220&gt;Start!$C$20,G220+3&lt;Start!$D$20,G220&lt;Start!$D$20,(ISODD(G220)=TRUE),(ISEVEN(Start!$D$8)=TRUE))=TRUE,G220+3,(IF(AND(G220&gt;Start!$C$18,G220+1&lt;Start!$D$18,G220&lt;Start!$D$18,(ISEVEN(G220)=TRUE),(ISEVEN(Start!$D$8)=TRUE))=TRUE,G220+1,(IF(AND(G220&gt;Start!$C$19,G220+1&lt;Start!$D$19,G220&lt;Start!$D$19,(ISEVEN(G220)=TRUE),(ISEVEN(Start!$D$8)=TRUE))=TRUE,G220+1,(IF(AND(G220&gt;Start!$C$20,G220+1&lt;Start!$D$20,G220&lt;Start!$D$20,(ISEVEN(G220)=TRUE),(ISEVEN(Start!$D$8)=TRUE))=TRUE,G220+1,(IF(AND(G220&gt;Start!$C$22,G220+3&lt;Start!$D$22,G220&lt;Start!$D$22,(ISODD(G220)=TRUE))=TRUE,G220+3,(IF(AND(G220&gt;Start!$C$23,G220+3&lt;Start!$D$23,G220&lt;Start!$D$23,(ISODD(G220)=TRUE))=TRUE,G220+3,(IF(AND(G220&gt;Start!$C$24,G220+3&lt;Start!$D$24,G220&lt;Start!$D$24,(ISODD(G220)=TRUE))=TRUE,G220+3,(IF(AND(G220&gt;Start!$C$22,G220+1&lt;Start!$D$22,G220&lt;Start!$D$22,(ISEVEN(G220)=TRUE))=TRUE,G220+1,(IF(AND(G220&gt;Start!$C$23,G220+1&lt;Start!$D$23,G220&lt;Start!$D$23,(ISEVEN(G220)=TRUE))=TRUE,G220+1,(IF(AND(G220&gt;Start!$C$24,G220+1&lt;Start!$D$24,G220&lt;Start!$D$24,(ISEVEN(G220)=TRUE))=TRUE,G220+1,(IF(AND(Start!$F$8=4,(ISEVEN(G220)=TRUE))=TRUE,G220-7,(IF(AND(Start!$D$8=4,(ISODD(G220)=TRUE))=TRUE,G220-5,(IF(AND(Start!$D$8=5,(ISEVEN(G220)=TRUE))=TRUE,G220-9,G220-7)))))))))))))))))))))))))))))))</f>
        <v>30</v>
      </c>
      <c r="I220" s="66">
        <f>IF(H220=" "," ",(IF(AND(H220&gt;Start!$C$18,H220+3&lt;Start!$D$18,H220&lt;Start!$D$18,(ISODD(H220)=TRUE))=TRUE,H220+3,(IF(AND(H220&gt;Start!$C$19,H220+3&lt;Start!$D$19,H220&lt;Start!$D$19,(ISODD(H220)=TRUE),(ISEVEN(Start!$D$8))=TRUE)=TRUE,H220+3,(IF(AND(H220&gt;Start!$C$20,H220+3&lt;Start!$D$20,H220&lt;Start!$D$20,(ISODD(H220)=TRUE),(ISEVEN(Start!$D$8)=TRUE))=TRUE,H220+3,(IF(AND(H220&gt;Start!$C$18,H220+1&lt;Start!$D$18,H220&lt;Start!$D$18,(ISEVEN(H220)=TRUE),(ISEVEN(Start!$D$8)=TRUE))=TRUE,H220+1,(IF(AND(H220&gt;Start!$C$19,H220+1&lt;Start!$D$19,H220&lt;Start!$D$19,(ISEVEN(H220)=TRUE),(ISEVEN(Start!$D$8)=TRUE))=TRUE,H220+1,(IF(AND(H220&gt;Start!$C$20,H220+1&lt;Start!$D$20,H220&lt;Start!$D$20,(ISEVEN(H220)=TRUE),(ISEVEN(Start!$D$8)=TRUE))=TRUE,H220+1,(IF(AND(H220&gt;Start!$C$22,H220+3&lt;Start!$D$22,H220&lt;Start!$D$22,(ISODD(H220)=TRUE))=TRUE,H220+3,(IF(AND(H220&gt;Start!$C$23,H220+3&lt;Start!$D$23,H220&lt;Start!$D$23,(ISODD(H220)=TRUE))=TRUE,H220+3,(IF(AND(H220&gt;Start!$C$24,H220+3&lt;Start!$D$24,H220&lt;Start!$D$24,(ISODD(H220)=TRUE))=TRUE,H220+3,(IF(AND(H220&gt;Start!$C$22,H220+1&lt;Start!$D$22,H220&lt;Start!$D$22,(ISEVEN(H220)=TRUE))=TRUE,H220+1,(IF(AND(H220&gt;Start!$C$23,H220+1&lt;Start!$D$23,H220&lt;Start!$D$23,(ISEVEN(H220)=TRUE))=TRUE,H220+1,(IF(AND(H220&gt;Start!$C$24,H220+1&lt;Start!$D$24,H220&lt;Start!$D$24,(ISEVEN(H220)=TRUE))=TRUE,H220+1,(IF(AND(Start!$F$8=4,(ISEVEN(H220)=TRUE))=TRUE,H220-7,(IF(AND(Start!$D$8=4,(ISODD(H220)=TRUE))=TRUE,H220-5,(IF(AND(Start!$D$8=5,(ISEVEN(H220)=TRUE))=TRUE,H220-9,H220-7)))))))))))))))))))))))))))))))</f>
        <v>21</v>
      </c>
      <c r="J220" s="65"/>
      <c r="K220" s="68"/>
      <c r="L220" s="69"/>
      <c r="M220" s="224" t="s">
        <v>39</v>
      </c>
      <c r="N220" s="225"/>
      <c r="O220" s="226"/>
      <c r="P220" s="63">
        <f>K218</f>
        <v>56</v>
      </c>
      <c r="Q220" s="66">
        <f>IF(P220=" "," ",(IF(AND(P220&gt;Start!$G$18,P220+3&lt;Start!$H$18,P220&lt;Start!$H$18,(ISODD(P220)=TRUE))=TRUE,P220+3,(IF(AND(P220&gt;Start!$G$19,P220+3&lt;Start!$H$19,P220&lt;Start!$H$19,(ISODD(P220)=TRUE),(ISEVEN(Start!$H$8))=TRUE)=TRUE,P220+3,(IF(AND(P220&gt;Start!$G$20,P220+3&lt;Start!$H$20,P220&lt;Start!$H$20,(ISODD(P220)=TRUE),(ISEVEN(Start!$H$8)=TRUE))=TRUE,P220+3,(IF(AND(P220&gt;Start!$G$18,P220+1&lt;Start!$H$18,P220&lt;Start!$H$18,(ISEVEN(P220)=TRUE),(ISEVEN(Start!$H$8)=TRUE))=TRUE,P220+1,(IF(AND(P220&gt;Start!$G$19,P220+1&lt;Start!$H$19,P220&lt;Start!$H$19,(ISEVEN(P220)=TRUE),(ISEVEN(Start!$H$8)=TRUE))=TRUE,P220+1,(IF(AND(P220&gt;Start!$G$20,P220+1&lt;Start!$H$20,P220&lt;Start!$H$20,(ISEVEN(P220)=TRUE),(ISEVEN(Start!$H$8)=TRUE))=TRUE,P220+1,(IF(AND(P220&gt;Start!$G$22,P220+3&lt;Start!$H$22,P220&lt;Start!$H$22,(ISODD(P220)=TRUE),(ISODD(Start!$H$8)=TRUE))=TRUE,P220+3,(IF(AND(P220&gt;Start!$G$23,P220+3&lt;Start!$H$23,P220&lt;Start!$H$23,(ISODD(P220)=TRUE),(ISODD(Start!$H$8)=TRUE))=TRUE,P220+3,(IF(AND(P220&gt;Start!$G$24,P220+3&lt;Start!$H$24,P220&lt;Start!$H$24,(ISODD(P220)=TRUE),(ISEVEN(Start!$H$8)=TRUE))=TRUE,P220+3,(IF(AND(P220&gt;Start!$G$22,P220+1&lt;Start!$H$22,P220&lt;Start!$H$22,(ISEVEN(P220)=TRUE),(ISODD(Start!$H$8)=TRUE))=TRUE,P220+1,(IF(AND(P220&gt;Start!$G$23,P220+1&lt;Start!$H$23,P220&lt;Start!$H$23,(ISEVEN(P220)=TRUE),(ISODD(Start!$H$8)=TRUE))=TRUE,P220+1,(IF(AND(Start!$H$8=4,(ISEVEN(P220)=TRUE))=TRUE,P220-7,(IF(AND(Start!$H$8=4,(ISODD(P220)=TRUE))=TRUE,P220-5,(IF(AND(Start!$H$8=7,(ISEVEN(P220)=TRUE))=TRUE,P220-13,P220-11)))))))))))))))))))))))))))))</f>
        <v>57</v>
      </c>
      <c r="R220" s="66">
        <f>IF(Q220=" "," ",(IF(AND(Q220&gt;Start!$G$18,Q220+3&lt;Start!$H$18,Q220&lt;Start!$H$18,(ISODD(Q220)=TRUE))=TRUE,Q220+3,(IF(AND(Q220&gt;Start!$G$19,Q220+3&lt;Start!$H$19,Q220&lt;Start!$H$19,(ISODD(Q220)=TRUE),(ISEVEN(Start!$H$8))=TRUE)=TRUE,Q220+3,(IF(AND(Q220&gt;Start!$G$20,Q220+3&lt;Start!$H$20,Q220&lt;Start!$H$20,(ISODD(Q220)=TRUE),(ISEVEN(Start!$H$8)=TRUE))=TRUE,Q220+3,(IF(AND(Q220&gt;Start!$G$18,Q220+1&lt;Start!$H$18,Q220&lt;Start!$H$18,(ISEVEN(Q220)=TRUE),(ISEVEN(Start!$H$8)=TRUE))=TRUE,Q220+1,(IF(AND(Q220&gt;Start!$G$19,Q220+1&lt;Start!$H$19,Q220&lt;Start!$H$19,(ISEVEN(Q220)=TRUE),(ISEVEN(Start!$H$8)=TRUE))=TRUE,Q220+1,(IF(AND(Q220&gt;Start!$G$20,Q220+1&lt;Start!$H$20,Q220&lt;Start!$H$20,(ISEVEN(Q220)=TRUE),(ISEVEN(Start!$H$8)=TRUE))=TRUE,Q220+1,(IF(AND(Q220&gt;Start!$G$22,Q220+3&lt;Start!$H$22,Q220&lt;Start!$H$22,(ISODD(Q220)=TRUE),(ISODD(Start!$H$8)=TRUE))=TRUE,Q220+3,(IF(AND(Q220&gt;Start!$G$23,Q220+3&lt;Start!$H$23,Q220&lt;Start!$H$23,(ISODD(Q220)=TRUE),(ISODD(Start!$H$8)=TRUE))=TRUE,Q220+3,(IF(AND(Q220&gt;Start!$G$24,Q220+3&lt;Start!$H$24,Q220&lt;Start!$H$24,(ISODD(Q220)=TRUE),(ISEVEN(Start!$H$8)=TRUE))=TRUE,Q220+3,(IF(AND(Q220&gt;Start!$G$22,Q220+1&lt;Start!$H$22,Q220&lt;Start!$H$22,(ISEVEN(Q220)=TRUE),(ISODD(Start!$H$8)=TRUE))=TRUE,Q220+1,(IF(AND(Q220&gt;Start!$G$23,Q220+1&lt;Start!$H$23,Q220&lt;Start!$H$23,(ISEVEN(Q220)=TRUE),(ISODD(Start!$H$8)=TRUE))=TRUE,Q220+1,(IF(AND(Start!$H$8=4,(ISEVEN(Q220)=TRUE))=TRUE,Q220-7,(IF(AND(Start!$H$8=4,(ISODD(Q220)=TRUE))=TRUE,Q220-5,(IF(AND(Start!$H$8=7,(ISEVEN(Q220)=TRUE))=TRUE,Q220-13,Q220-11)))))))))))))))))))))))))))))</f>
        <v>46</v>
      </c>
      <c r="S220" s="66">
        <f>IF(R220=" "," ",(IF(AND(R220&gt;Start!$G$18,R220+3&lt;Start!$H$18,R220&lt;Start!$H$18,(ISODD(R220)=TRUE))=TRUE,R220+3,(IF(AND(R220&gt;Start!$G$19,R220+3&lt;Start!$H$19,R220&lt;Start!$H$19,(ISODD(R220)=TRUE),(ISEVEN(Start!$H$8))=TRUE)=TRUE,R220+3,(IF(AND(R220&gt;Start!$G$20,R220+3&lt;Start!$H$20,R220&lt;Start!$H$20,(ISODD(R220)=TRUE),(ISEVEN(Start!$H$8)=TRUE))=TRUE,R220+3,(IF(AND(R220&gt;Start!$G$18,R220+1&lt;Start!$H$18,R220&lt;Start!$H$18,(ISEVEN(R220)=TRUE),(ISEVEN(Start!$H$8)=TRUE))=TRUE,R220+1,(IF(AND(R220&gt;Start!$G$19,R220+1&lt;Start!$H$19,R220&lt;Start!$H$19,(ISEVEN(R220)=TRUE),(ISEVEN(Start!$H$8)=TRUE))=TRUE,R220+1,(IF(AND(R220&gt;Start!$G$20,R220+1&lt;Start!$H$20,R220&lt;Start!$H$20,(ISEVEN(R220)=TRUE),(ISEVEN(Start!$H$8)=TRUE))=TRUE,R220+1,(IF(AND(R220&gt;Start!$G$22,R220+3&lt;Start!$H$22,R220&lt;Start!$H$22,(ISODD(R220)=TRUE),(ISODD(Start!$H$8)=TRUE))=TRUE,R220+3,(IF(AND(R220&gt;Start!$G$23,R220+3&lt;Start!$H$23,R220&lt;Start!$H$23,(ISODD(R220)=TRUE),(ISODD(Start!$H$8)=TRUE))=TRUE,R220+3,(IF(AND(R220&gt;Start!$G$24,R220+3&lt;Start!$H$24,R220&lt;Start!$H$24,(ISODD(R220)=TRUE),(ISEVEN(Start!$H$8)=TRUE))=TRUE,R220+3,(IF(AND(R220&gt;Start!$G$22,R220+1&lt;Start!$H$22,R220&lt;Start!$H$22,(ISEVEN(R220)=TRUE),(ISODD(Start!$H$8)=TRUE))=TRUE,R220+1,(IF(AND(R220&gt;Start!$G$23,R220+1&lt;Start!$H$23,R220&lt;Start!$H$23,(ISEVEN(R220)=TRUE),(ISODD(Start!$H$8)=TRUE))=TRUE,R220+1,(IF(AND(Start!$H$8=4,(ISEVEN(R220)=TRUE))=TRUE,R220-7,(IF(AND(Start!$H$8=4,(ISODD(R220)=TRUE))=TRUE,R220-5,(IF(AND(Start!$H$8=7,(ISEVEN(R220)=TRUE))=TRUE,R220-13,R220-11)))))))))))))))))))))))))))))</f>
        <v>47</v>
      </c>
      <c r="T220" s="64"/>
    </row>
    <row r="221" spans="1:20" ht="35.1" customHeight="1" thickBot="1">
      <c r="A221" s="42"/>
      <c r="B221" s="54"/>
      <c r="C221" s="227" t="s">
        <v>40</v>
      </c>
      <c r="D221" s="227"/>
      <c r="E221" s="227"/>
      <c r="F221" s="227"/>
      <c r="G221" s="227"/>
      <c r="H221" s="227"/>
      <c r="I221" s="59"/>
      <c r="J221" s="60"/>
      <c r="K221" s="42"/>
      <c r="L221" s="45"/>
      <c r="M221" s="227" t="s">
        <v>40</v>
      </c>
      <c r="N221" s="227"/>
      <c r="O221" s="227"/>
      <c r="P221" s="227"/>
      <c r="Q221" s="227"/>
      <c r="R221" s="227"/>
      <c r="S221" s="55"/>
      <c r="T221" s="41"/>
    </row>
    <row r="222" spans="1:20" ht="35.1" customHeight="1">
      <c r="A222" s="228" t="s">
        <v>37</v>
      </c>
      <c r="B222" s="229"/>
      <c r="C222" s="229"/>
      <c r="D222" s="229"/>
      <c r="E222" s="229"/>
      <c r="F222" s="229"/>
      <c r="G222" s="229"/>
      <c r="H222" s="229"/>
      <c r="I222" s="229"/>
      <c r="J222" s="230"/>
      <c r="K222" s="219" t="s">
        <v>37</v>
      </c>
      <c r="L222" s="220"/>
      <c r="M222" s="220"/>
      <c r="N222" s="220"/>
      <c r="O222" s="220"/>
      <c r="P222" s="220"/>
      <c r="Q222" s="220"/>
      <c r="R222" s="220"/>
      <c r="S222" s="220"/>
      <c r="T222" s="221"/>
    </row>
    <row r="223" spans="1:20" ht="35.1" customHeight="1" thickBot="1">
      <c r="A223" s="222" t="s">
        <v>38</v>
      </c>
      <c r="B223" s="223"/>
      <c r="C223" s="47" t="s">
        <v>21</v>
      </c>
      <c r="D223" s="47" t="s">
        <v>36</v>
      </c>
      <c r="E223" s="47" t="s">
        <v>9</v>
      </c>
      <c r="F223" s="47" t="s">
        <v>13</v>
      </c>
      <c r="G223" s="47" t="s">
        <v>11</v>
      </c>
      <c r="H223" s="47" t="s">
        <v>12</v>
      </c>
      <c r="I223" s="47" t="s">
        <v>14</v>
      </c>
      <c r="J223" s="50" t="s">
        <v>15</v>
      </c>
      <c r="K223" s="222" t="s">
        <v>38</v>
      </c>
      <c r="L223" s="223"/>
      <c r="M223" s="47" t="s">
        <v>21</v>
      </c>
      <c r="N223" s="47" t="s">
        <v>36</v>
      </c>
      <c r="O223" s="47" t="s">
        <v>9</v>
      </c>
      <c r="P223" s="47" t="s">
        <v>13</v>
      </c>
      <c r="Q223" s="47" t="s">
        <v>11</v>
      </c>
      <c r="R223" s="47" t="s">
        <v>12</v>
      </c>
      <c r="S223" s="47" t="s">
        <v>14</v>
      </c>
      <c r="T223" s="50" t="s">
        <v>15</v>
      </c>
    </row>
    <row r="224" spans="1:20" ht="35.1" customHeight="1" thickBot="1">
      <c r="A224" s="48" t="s">
        <v>16</v>
      </c>
      <c r="B224" s="52" t="s">
        <v>22</v>
      </c>
      <c r="C224" s="37" t="str">
        <f>Input!D133</f>
        <v>Tom Zula</v>
      </c>
      <c r="D224" s="37">
        <f>Input!E133</f>
        <v>0</v>
      </c>
      <c r="E224" s="37" t="str">
        <f>Input!C133</f>
        <v xml:space="preserve">Sterling Heights </v>
      </c>
      <c r="F224" s="37"/>
      <c r="G224" s="37"/>
      <c r="H224" s="37"/>
      <c r="I224" s="38"/>
      <c r="J224" s="39"/>
      <c r="K224" s="48" t="s">
        <v>16</v>
      </c>
      <c r="L224" s="52" t="s">
        <v>22</v>
      </c>
      <c r="M224" s="37" t="str">
        <f>Input!N133</f>
        <v>Alyssa Komlenovich</v>
      </c>
      <c r="N224" s="37">
        <f>Input!O133</f>
        <v>0</v>
      </c>
      <c r="O224" s="37" t="str">
        <f>Input!M133</f>
        <v>East Point East Detroit</v>
      </c>
      <c r="P224" s="37"/>
      <c r="Q224" s="37"/>
      <c r="R224" s="37"/>
      <c r="S224" s="38"/>
      <c r="T224" s="39"/>
    </row>
    <row r="225" spans="1:20" ht="35.1" customHeight="1" thickBot="1">
      <c r="A225" s="49" t="s">
        <v>17</v>
      </c>
      <c r="B225" s="53" t="s">
        <v>23</v>
      </c>
      <c r="C225" s="37" t="str">
        <f>Input!D134</f>
        <v>Sawyer Verhamme</v>
      </c>
      <c r="D225" s="37">
        <f>Input!E134</f>
        <v>0</v>
      </c>
      <c r="E225" s="37" t="str">
        <f>Input!C134</f>
        <v>Macomb L'Anse Creuse North</v>
      </c>
      <c r="F225" s="8"/>
      <c r="G225" s="8"/>
      <c r="H225" s="8"/>
      <c r="I225" s="9"/>
      <c r="J225" s="24"/>
      <c r="K225" s="49" t="s">
        <v>17</v>
      </c>
      <c r="L225" s="53" t="s">
        <v>23</v>
      </c>
      <c r="M225" s="37">
        <f>Input!N134</f>
        <v>0</v>
      </c>
      <c r="N225" s="37">
        <f>Input!O134</f>
        <v>0</v>
      </c>
      <c r="O225" s="37">
        <f>Input!M134</f>
        <v>0</v>
      </c>
      <c r="P225" s="8"/>
      <c r="Q225" s="8"/>
      <c r="R225" s="8"/>
      <c r="S225" s="9"/>
      <c r="T225" s="24"/>
    </row>
    <row r="226" spans="1:20" ht="35.1" customHeight="1" thickBot="1">
      <c r="A226" s="49"/>
      <c r="B226" s="53" t="s">
        <v>24</v>
      </c>
      <c r="C226" s="37" t="str">
        <f>Input!D135</f>
        <v>Andrew Cicchelli</v>
      </c>
      <c r="D226" s="37">
        <f>Input!E135</f>
        <v>0</v>
      </c>
      <c r="E226" s="37" t="str">
        <f>Input!C135</f>
        <v>Warren Woods Tower</v>
      </c>
      <c r="F226" s="8"/>
      <c r="G226" s="8"/>
      <c r="H226" s="8"/>
      <c r="I226" s="9"/>
      <c r="J226" s="24"/>
      <c r="K226" s="49"/>
      <c r="L226" s="53" t="s">
        <v>24</v>
      </c>
      <c r="M226" s="37" t="str">
        <f>Input!N135</f>
        <v>Natalie Jankowski</v>
      </c>
      <c r="N226" s="37">
        <f>Input!O135</f>
        <v>0</v>
      </c>
      <c r="O226" s="37" t="str">
        <f>Input!M135</f>
        <v>Armada</v>
      </c>
      <c r="P226" s="8"/>
      <c r="Q226" s="8"/>
      <c r="R226" s="8"/>
      <c r="S226" s="9"/>
      <c r="T226" s="24"/>
    </row>
    <row r="227" spans="1:20" ht="35.1" customHeight="1" thickBot="1">
      <c r="A227" s="49">
        <f>IF(A218=" "," ",(IF(A218+1&gt;Start!$D$14," ",A218+1)))</f>
        <v>27</v>
      </c>
      <c r="B227" s="53" t="s">
        <v>25</v>
      </c>
      <c r="C227" s="37" t="str">
        <f>Input!D136</f>
        <v>Kevin McClain</v>
      </c>
      <c r="D227" s="37">
        <f>Input!E136</f>
        <v>0</v>
      </c>
      <c r="E227" s="37" t="str">
        <f>Input!C136</f>
        <v>St. Clair Shores South Lake</v>
      </c>
      <c r="F227" s="8"/>
      <c r="G227" s="8"/>
      <c r="H227" s="8"/>
      <c r="I227" s="9"/>
      <c r="J227" s="24"/>
      <c r="K227" s="49">
        <f>IF(K218=" "," ",(IF(K218+1&gt;Start!$H$14," ",K218+1)))</f>
        <v>57</v>
      </c>
      <c r="L227" s="53" t="s">
        <v>25</v>
      </c>
      <c r="M227" s="37" t="str">
        <f>Input!N136</f>
        <v>Courtney Domijan</v>
      </c>
      <c r="N227" s="37">
        <f>Input!O136</f>
        <v>0</v>
      </c>
      <c r="O227" s="37" t="str">
        <f>Input!M136</f>
        <v>Centerline</v>
      </c>
      <c r="P227" s="8"/>
      <c r="Q227" s="8"/>
      <c r="R227" s="8"/>
      <c r="S227" s="9"/>
      <c r="T227" s="24"/>
    </row>
    <row r="228" spans="1:20" ht="35.1" customHeight="1" thickBot="1">
      <c r="A228" s="36"/>
      <c r="B228" s="67" t="s">
        <v>26</v>
      </c>
      <c r="C228" s="37" t="str">
        <f>Input!D137</f>
        <v>Christan Oakley</v>
      </c>
      <c r="D228" s="37">
        <f>Input!E137</f>
        <v>0</v>
      </c>
      <c r="E228" s="37" t="str">
        <f>Input!C137</f>
        <v>Roseville</v>
      </c>
      <c r="F228" s="57"/>
      <c r="G228" s="57"/>
      <c r="H228" s="57"/>
      <c r="I228" s="61"/>
      <c r="J228" s="62"/>
      <c r="K228" s="35"/>
      <c r="L228" s="67" t="s">
        <v>26</v>
      </c>
      <c r="M228" s="37">
        <f>Input!N137</f>
        <v>0</v>
      </c>
      <c r="N228" s="37">
        <f>Input!O137</f>
        <v>0</v>
      </c>
      <c r="O228" s="37">
        <f>Input!M137</f>
        <v>0</v>
      </c>
      <c r="P228" s="57"/>
      <c r="Q228" s="57"/>
      <c r="R228" s="57"/>
      <c r="S228" s="61"/>
      <c r="T228" s="62"/>
    </row>
    <row r="229" spans="1:20" ht="35.1" customHeight="1" thickBot="1">
      <c r="A229" s="43"/>
      <c r="B229" s="58"/>
      <c r="C229" s="224" t="s">
        <v>39</v>
      </c>
      <c r="D229" s="225"/>
      <c r="E229" s="226"/>
      <c r="F229" s="56">
        <f>A227</f>
        <v>27</v>
      </c>
      <c r="G229" s="66">
        <f>IF(F229=" "," ",(IF(AND(F229&gt;Start!$C$18,F229+3&lt;Start!$D$18,F229&lt;Start!$D$18,(ISODD(F229)=TRUE))=TRUE,F229+3,(IF(AND(F229&gt;Start!$C$19,F229+3&lt;Start!$D$19,F229&lt;Start!$D$19,(ISODD(F229)=TRUE),(ISEVEN(Start!$D$8))=TRUE)=TRUE,F229+3,(IF(AND(F229&gt;Start!$C$20,F229+3&lt;Start!$D$20,F229&lt;Start!$D$20,(ISODD(F229)=TRUE),(ISEVEN(Start!$D$8)=TRUE))=TRUE,F229+3,(IF(AND(F229&gt;Start!$C$18,F229+1&lt;Start!$D$18,F229&lt;Start!$D$18,(ISEVEN(F229)=TRUE),(ISEVEN(Start!$D$8)=TRUE))=TRUE,F229+1,(IF(AND(F229&gt;Start!$C$19,F229+1&lt;Start!$D$19,F229&lt;Start!$D$19,(ISEVEN(F229)=TRUE),(ISEVEN(Start!$D$8)=TRUE))=TRUE,F229+1,(IF(AND(F229&gt;Start!$C$20,F229+1&lt;Start!$D$20,F229&lt;Start!$D$20,(ISEVEN(F229)=TRUE),(ISEVEN(Start!$D$8)=TRUE))=TRUE,F229+1,(IF(AND(F229&gt;Start!$C$22,F229+3&lt;Start!$D$22,F229&lt;Start!$D$22,(ISODD(F229)=TRUE))=TRUE,F229+3,(IF(AND(F229&gt;Start!$C$23,F229+3&lt;Start!$D$23,F229&lt;Start!$D$23,(ISODD(F229)=TRUE))=TRUE,F229+3,(IF(AND(F229&gt;Start!$C$24,F229+3&lt;Start!$D$24,F229&lt;Start!$D$24,(ISODD(F229)=TRUE))=TRUE,F229+3,(IF(AND(F229&gt;Start!$C$22,F229+1&lt;Start!$D$22,F229&lt;Start!$D$22,(ISEVEN(F229)=TRUE))=TRUE,F229+1,(IF(AND(F229&gt;Start!$C$23,F229+1&lt;Start!$D$23,F229&lt;Start!$D$23,(ISEVEN(F229)=TRUE))=TRUE,F229+1,(IF(AND(F229&gt;Start!$C$24,F229+1&lt;Start!$D$24,F229&lt;Start!$D$24,(ISEVEN(F229)=TRUE))=TRUE,F229+1,(IF(AND(Start!$F$8=4,(ISEVEN(F229)=TRUE))=TRUE,F229-7,(IF(AND(Start!$D$8=4,(ISODD(F229)=TRUE))=TRUE,F229-5,(IF(AND(Start!$D$8=5,(ISEVEN(F229)=TRUE))=TRUE,F229-9,F229-7)))))))))))))))))))))))))))))))</f>
        <v>30</v>
      </c>
      <c r="H229" s="66">
        <f>IF(G229=" "," ",(IF(AND(G229&gt;Start!$C$18,G229+3&lt;Start!$D$18,G229&lt;Start!$D$18,(ISODD(G229)=TRUE))=TRUE,G229+3,(IF(AND(G229&gt;Start!$C$19,G229+3&lt;Start!$D$19,G229&lt;Start!$D$19,(ISODD(G229)=TRUE),(ISEVEN(Start!$D$8))=TRUE)=TRUE,G229+3,(IF(AND(G229&gt;Start!$C$20,G229+3&lt;Start!$D$20,G229&lt;Start!$D$20,(ISODD(G229)=TRUE),(ISEVEN(Start!$D$8)=TRUE))=TRUE,G229+3,(IF(AND(G229&gt;Start!$C$18,G229+1&lt;Start!$D$18,G229&lt;Start!$D$18,(ISEVEN(G229)=TRUE),(ISEVEN(Start!$D$8)=TRUE))=TRUE,G229+1,(IF(AND(G229&gt;Start!$C$19,G229+1&lt;Start!$D$19,G229&lt;Start!$D$19,(ISEVEN(G229)=TRUE),(ISEVEN(Start!$D$8)=TRUE))=TRUE,G229+1,(IF(AND(G229&gt;Start!$C$20,G229+1&lt;Start!$D$20,G229&lt;Start!$D$20,(ISEVEN(G229)=TRUE),(ISEVEN(Start!$D$8)=TRUE))=TRUE,G229+1,(IF(AND(G229&gt;Start!$C$22,G229+3&lt;Start!$D$22,G229&lt;Start!$D$22,(ISODD(G229)=TRUE))=TRUE,G229+3,(IF(AND(G229&gt;Start!$C$23,G229+3&lt;Start!$D$23,G229&lt;Start!$D$23,(ISODD(G229)=TRUE))=TRUE,G229+3,(IF(AND(G229&gt;Start!$C$24,G229+3&lt;Start!$D$24,G229&lt;Start!$D$24,(ISODD(G229)=TRUE))=TRUE,G229+3,(IF(AND(G229&gt;Start!$C$22,G229+1&lt;Start!$D$22,G229&lt;Start!$D$22,(ISEVEN(G229)=TRUE))=TRUE,G229+1,(IF(AND(G229&gt;Start!$C$23,G229+1&lt;Start!$D$23,G229&lt;Start!$D$23,(ISEVEN(G229)=TRUE))=TRUE,G229+1,(IF(AND(G229&gt;Start!$C$24,G229+1&lt;Start!$D$24,G229&lt;Start!$D$24,(ISEVEN(G229)=TRUE))=TRUE,G229+1,(IF(AND(Start!$F$8=4,(ISEVEN(G229)=TRUE))=TRUE,G229-7,(IF(AND(Start!$D$8=4,(ISODD(G229)=TRUE))=TRUE,G229-5,(IF(AND(Start!$D$8=5,(ISEVEN(G229)=TRUE))=TRUE,G229-9,G229-7)))))))))))))))))))))))))))))))</f>
        <v>21</v>
      </c>
      <c r="I229" s="66">
        <f>IF(H229=" "," ",(IF(AND(H229&gt;Start!$C$18,H229+3&lt;Start!$D$18,H229&lt;Start!$D$18,(ISODD(H229)=TRUE))=TRUE,H229+3,(IF(AND(H229&gt;Start!$C$19,H229+3&lt;Start!$D$19,H229&lt;Start!$D$19,(ISODD(H229)=TRUE),(ISEVEN(Start!$D$8))=TRUE)=TRUE,H229+3,(IF(AND(H229&gt;Start!$C$20,H229+3&lt;Start!$D$20,H229&lt;Start!$D$20,(ISODD(H229)=TRUE),(ISEVEN(Start!$D$8)=TRUE))=TRUE,H229+3,(IF(AND(H229&gt;Start!$C$18,H229+1&lt;Start!$D$18,H229&lt;Start!$D$18,(ISEVEN(H229)=TRUE),(ISEVEN(Start!$D$8)=TRUE))=TRUE,H229+1,(IF(AND(H229&gt;Start!$C$19,H229+1&lt;Start!$D$19,H229&lt;Start!$D$19,(ISEVEN(H229)=TRUE),(ISEVEN(Start!$D$8)=TRUE))=TRUE,H229+1,(IF(AND(H229&gt;Start!$C$20,H229+1&lt;Start!$D$20,H229&lt;Start!$D$20,(ISEVEN(H229)=TRUE),(ISEVEN(Start!$D$8)=TRUE))=TRUE,H229+1,(IF(AND(H229&gt;Start!$C$22,H229+3&lt;Start!$D$22,H229&lt;Start!$D$22,(ISODD(H229)=TRUE))=TRUE,H229+3,(IF(AND(H229&gt;Start!$C$23,H229+3&lt;Start!$D$23,H229&lt;Start!$D$23,(ISODD(H229)=TRUE))=TRUE,H229+3,(IF(AND(H229&gt;Start!$C$24,H229+3&lt;Start!$D$24,H229&lt;Start!$D$24,(ISODD(H229)=TRUE))=TRUE,H229+3,(IF(AND(H229&gt;Start!$C$22,H229+1&lt;Start!$D$22,H229&lt;Start!$D$22,(ISEVEN(H229)=TRUE))=TRUE,H229+1,(IF(AND(H229&gt;Start!$C$23,H229+1&lt;Start!$D$23,H229&lt;Start!$D$23,(ISEVEN(H229)=TRUE))=TRUE,H229+1,(IF(AND(H229&gt;Start!$C$24,H229+1&lt;Start!$D$24,H229&lt;Start!$D$24,(ISEVEN(H229)=TRUE))=TRUE,H229+1,(IF(AND(Start!$F$8=4,(ISEVEN(H229)=TRUE))=TRUE,H229-7,(IF(AND(Start!$D$8=4,(ISODD(H229)=TRUE))=TRUE,H229-5,(IF(AND(Start!$D$8=5,(ISEVEN(H229)=TRUE))=TRUE,H229-9,H229-7)))))))))))))))))))))))))))))))</f>
        <v>24</v>
      </c>
      <c r="J229" s="64"/>
      <c r="K229" s="68"/>
      <c r="L229" s="69"/>
      <c r="M229" s="224" t="s">
        <v>39</v>
      </c>
      <c r="N229" s="225"/>
      <c r="O229" s="226"/>
      <c r="P229" s="63">
        <f>K227</f>
        <v>57</v>
      </c>
      <c r="Q229" s="66">
        <f>IF(P229=" "," ",(IF(AND(P229&gt;Start!$G$18,P229+3&lt;Start!$H$18,P229&lt;Start!$H$18,(ISODD(P229)=TRUE))=TRUE,P229+3,(IF(AND(P229&gt;Start!$G$19,P229+3&lt;Start!$H$19,P229&lt;Start!$H$19,(ISODD(P229)=TRUE),(ISEVEN(Start!$H$8))=TRUE)=TRUE,P229+3,(IF(AND(P229&gt;Start!$G$20,P229+3&lt;Start!$H$20,P229&lt;Start!$H$20,(ISODD(P229)=TRUE),(ISEVEN(Start!$H$8)=TRUE))=TRUE,P229+3,(IF(AND(P229&gt;Start!$G$18,P229+1&lt;Start!$H$18,P229&lt;Start!$H$18,(ISEVEN(P229)=TRUE),(ISEVEN(Start!$H$8)=TRUE))=TRUE,P229+1,(IF(AND(P229&gt;Start!$G$19,P229+1&lt;Start!$H$19,P229&lt;Start!$H$19,(ISEVEN(P229)=TRUE),(ISEVEN(Start!$H$8)=TRUE))=TRUE,P229+1,(IF(AND(P229&gt;Start!$G$20,P229+1&lt;Start!$H$20,P229&lt;Start!$H$20,(ISEVEN(P229)=TRUE),(ISEVEN(Start!$H$8)=TRUE))=TRUE,P229+1,(IF(AND(P229&gt;Start!$G$22,P229+3&lt;Start!$H$22,P229&lt;Start!$H$22,(ISODD(P229)=TRUE),(ISODD(Start!$H$8)=TRUE))=TRUE,P229+3,(IF(AND(P229&gt;Start!$G$23,P229+3&lt;Start!$H$23,P229&lt;Start!$H$23,(ISODD(P229)=TRUE),(ISODD(Start!$H$8)=TRUE))=TRUE,P229+3,(IF(AND(P229&gt;Start!$G$24,P229+3&lt;Start!$H$24,P229&lt;Start!$H$24,(ISODD(P229)=TRUE),(ISEVEN(Start!$H$8)=TRUE))=TRUE,P229+3,(IF(AND(P229&gt;Start!$G$22,P229+1&lt;Start!$H$22,P229&lt;Start!$H$22,(ISEVEN(P229)=TRUE),(ISODD(Start!$H$8)=TRUE))=TRUE,P229+1,(IF(AND(P229&gt;Start!$G$23,P229+1&lt;Start!$H$23,P229&lt;Start!$H$23,(ISEVEN(P229)=TRUE),(ISODD(Start!$H$8)=TRUE))=TRUE,P229+1,(IF(AND(Start!$H$8=4,(ISEVEN(P229)=TRUE))=TRUE,P229-7,(IF(AND(Start!$H$8=4,(ISODD(P229)=TRUE))=TRUE,P229-5,(IF(AND(Start!$H$8=7,(ISEVEN(P229)=TRUE))=TRUE,P229-13,P229-11)))))))))))))))))))))))))))))</f>
        <v>46</v>
      </c>
      <c r="R229" s="66">
        <f>IF(Q229=" "," ",(IF(AND(Q229&gt;Start!$G$18,Q229+3&lt;Start!$H$18,Q229&lt;Start!$H$18,(ISODD(Q229)=TRUE))=TRUE,Q229+3,(IF(AND(Q229&gt;Start!$G$19,Q229+3&lt;Start!$H$19,Q229&lt;Start!$H$19,(ISODD(Q229)=TRUE),(ISEVEN(Start!$H$8))=TRUE)=TRUE,Q229+3,(IF(AND(Q229&gt;Start!$G$20,Q229+3&lt;Start!$H$20,Q229&lt;Start!$H$20,(ISODD(Q229)=TRUE),(ISEVEN(Start!$H$8)=TRUE))=TRUE,Q229+3,(IF(AND(Q229&gt;Start!$G$18,Q229+1&lt;Start!$H$18,Q229&lt;Start!$H$18,(ISEVEN(Q229)=TRUE),(ISEVEN(Start!$H$8)=TRUE))=TRUE,Q229+1,(IF(AND(Q229&gt;Start!$G$19,Q229+1&lt;Start!$H$19,Q229&lt;Start!$H$19,(ISEVEN(Q229)=TRUE),(ISEVEN(Start!$H$8)=TRUE))=TRUE,Q229+1,(IF(AND(Q229&gt;Start!$G$20,Q229+1&lt;Start!$H$20,Q229&lt;Start!$H$20,(ISEVEN(Q229)=TRUE),(ISEVEN(Start!$H$8)=TRUE))=TRUE,Q229+1,(IF(AND(Q229&gt;Start!$G$22,Q229+3&lt;Start!$H$22,Q229&lt;Start!$H$22,(ISODD(Q229)=TRUE),(ISODD(Start!$H$8)=TRUE))=TRUE,Q229+3,(IF(AND(Q229&gt;Start!$G$23,Q229+3&lt;Start!$H$23,Q229&lt;Start!$H$23,(ISODD(Q229)=TRUE),(ISODD(Start!$H$8)=TRUE))=TRUE,Q229+3,(IF(AND(Q229&gt;Start!$G$24,Q229+3&lt;Start!$H$24,Q229&lt;Start!$H$24,(ISODD(Q229)=TRUE),(ISEVEN(Start!$H$8)=TRUE))=TRUE,Q229+3,(IF(AND(Q229&gt;Start!$G$22,Q229+1&lt;Start!$H$22,Q229&lt;Start!$H$22,(ISEVEN(Q229)=TRUE),(ISODD(Start!$H$8)=TRUE))=TRUE,Q229+1,(IF(AND(Q229&gt;Start!$G$23,Q229+1&lt;Start!$H$23,Q229&lt;Start!$H$23,(ISEVEN(Q229)=TRUE),(ISODD(Start!$H$8)=TRUE))=TRUE,Q229+1,(IF(AND(Start!$H$8=4,(ISEVEN(Q229)=TRUE))=TRUE,Q229-7,(IF(AND(Start!$H$8=4,(ISODD(Q229)=TRUE))=TRUE,Q229-5,(IF(AND(Start!$H$8=7,(ISEVEN(Q229)=TRUE))=TRUE,Q229-13,Q229-11)))))))))))))))))))))))))))))</f>
        <v>47</v>
      </c>
      <c r="S229" s="66">
        <f>IF(R229=" "," ",(IF(AND(R229&gt;Start!$G$18,R229+3&lt;Start!$H$18,R229&lt;Start!$H$18,(ISODD(R229)=TRUE))=TRUE,R229+3,(IF(AND(R229&gt;Start!$G$19,R229+3&lt;Start!$H$19,R229&lt;Start!$H$19,(ISODD(R229)=TRUE),(ISEVEN(Start!$H$8))=TRUE)=TRUE,R229+3,(IF(AND(R229&gt;Start!$G$20,R229+3&lt;Start!$H$20,R229&lt;Start!$H$20,(ISODD(R229)=TRUE),(ISEVEN(Start!$H$8)=TRUE))=TRUE,R229+3,(IF(AND(R229&gt;Start!$G$18,R229+1&lt;Start!$H$18,R229&lt;Start!$H$18,(ISEVEN(R229)=TRUE),(ISEVEN(Start!$H$8)=TRUE))=TRUE,R229+1,(IF(AND(R229&gt;Start!$G$19,R229+1&lt;Start!$H$19,R229&lt;Start!$H$19,(ISEVEN(R229)=TRUE),(ISEVEN(Start!$H$8)=TRUE))=TRUE,R229+1,(IF(AND(R229&gt;Start!$G$20,R229+1&lt;Start!$H$20,R229&lt;Start!$H$20,(ISEVEN(R229)=TRUE),(ISEVEN(Start!$H$8)=TRUE))=TRUE,R229+1,(IF(AND(R229&gt;Start!$G$22,R229+3&lt;Start!$H$22,R229&lt;Start!$H$22,(ISODD(R229)=TRUE),(ISODD(Start!$H$8)=TRUE))=TRUE,R229+3,(IF(AND(R229&gt;Start!$G$23,R229+3&lt;Start!$H$23,R229&lt;Start!$H$23,(ISODD(R229)=TRUE),(ISODD(Start!$H$8)=TRUE))=TRUE,R229+3,(IF(AND(R229&gt;Start!$G$24,R229+3&lt;Start!$H$24,R229&lt;Start!$H$24,(ISODD(R229)=TRUE),(ISEVEN(Start!$H$8)=TRUE))=TRUE,R229+3,(IF(AND(R229&gt;Start!$G$22,R229+1&lt;Start!$H$22,R229&lt;Start!$H$22,(ISEVEN(R229)=TRUE),(ISODD(Start!$H$8)=TRUE))=TRUE,R229+1,(IF(AND(R229&gt;Start!$G$23,R229+1&lt;Start!$H$23,R229&lt;Start!$H$23,(ISEVEN(R229)=TRUE),(ISODD(Start!$H$8)=TRUE))=TRUE,R229+1,(IF(AND(Start!$H$8=4,(ISEVEN(R229)=TRUE))=TRUE,R229-7,(IF(AND(Start!$H$8=4,(ISODD(R229)=TRUE))=TRUE,R229-5,(IF(AND(Start!$H$8=7,(ISEVEN(R229)=TRUE))=TRUE,R229-13,R229-11)))))))))))))))))))))))))))))</f>
        <v>50</v>
      </c>
      <c r="T229" s="64"/>
    </row>
    <row r="230" spans="1:20" ht="35.1" customHeight="1">
      <c r="A230" s="228" t="s">
        <v>37</v>
      </c>
      <c r="B230" s="229"/>
      <c r="C230" s="229"/>
      <c r="D230" s="229"/>
      <c r="E230" s="229"/>
      <c r="F230" s="229"/>
      <c r="G230" s="229"/>
      <c r="H230" s="229"/>
      <c r="I230" s="229"/>
      <c r="J230" s="230"/>
      <c r="K230" s="219" t="s">
        <v>37</v>
      </c>
      <c r="L230" s="220"/>
      <c r="M230" s="220"/>
      <c r="N230" s="220"/>
      <c r="O230" s="220"/>
      <c r="P230" s="220"/>
      <c r="Q230" s="220"/>
      <c r="R230" s="220"/>
      <c r="S230" s="220"/>
      <c r="T230" s="221"/>
    </row>
    <row r="231" spans="1:20" ht="35.1" customHeight="1" thickBot="1">
      <c r="A231" s="222" t="s">
        <v>38</v>
      </c>
      <c r="B231" s="223"/>
      <c r="C231" s="47" t="s">
        <v>21</v>
      </c>
      <c r="D231" s="47" t="s">
        <v>36</v>
      </c>
      <c r="E231" s="47" t="s">
        <v>9</v>
      </c>
      <c r="F231" s="47" t="s">
        <v>13</v>
      </c>
      <c r="G231" s="47" t="s">
        <v>11</v>
      </c>
      <c r="H231" s="47" t="s">
        <v>12</v>
      </c>
      <c r="I231" s="47" t="s">
        <v>14</v>
      </c>
      <c r="J231" s="50" t="s">
        <v>15</v>
      </c>
      <c r="K231" s="222" t="s">
        <v>38</v>
      </c>
      <c r="L231" s="223"/>
      <c r="M231" s="47" t="s">
        <v>21</v>
      </c>
      <c r="N231" s="47" t="s">
        <v>36</v>
      </c>
      <c r="O231" s="47" t="s">
        <v>9</v>
      </c>
      <c r="P231" s="47" t="s">
        <v>13</v>
      </c>
      <c r="Q231" s="47" t="s">
        <v>11</v>
      </c>
      <c r="R231" s="47" t="s">
        <v>12</v>
      </c>
      <c r="S231" s="47" t="s">
        <v>14</v>
      </c>
      <c r="T231" s="50" t="s">
        <v>15</v>
      </c>
    </row>
    <row r="232" spans="1:20" ht="35.1" customHeight="1" thickBot="1">
      <c r="A232" s="48" t="s">
        <v>16</v>
      </c>
      <c r="B232" s="52" t="s">
        <v>31</v>
      </c>
      <c r="C232" s="37" t="str">
        <f>Input!D138</f>
        <v>John Kreig</v>
      </c>
      <c r="D232" s="37">
        <f>Input!E138</f>
        <v>0</v>
      </c>
      <c r="E232" s="37" t="str">
        <f>Input!C138</f>
        <v>Sterling Heights</v>
      </c>
      <c r="F232" s="37"/>
      <c r="G232" s="37"/>
      <c r="H232" s="37"/>
      <c r="I232" s="38"/>
      <c r="J232" s="39"/>
      <c r="K232" s="48" t="s">
        <v>16</v>
      </c>
      <c r="L232" s="52" t="s">
        <v>31</v>
      </c>
      <c r="M232" s="37" t="str">
        <f>Input!N138</f>
        <v>Nichole Vandivier</v>
      </c>
      <c r="N232" s="37">
        <f>Input!O138</f>
        <v>0</v>
      </c>
      <c r="O232" s="37" t="str">
        <f>Input!M138</f>
        <v>East Point East Detroit</v>
      </c>
      <c r="P232" s="37"/>
      <c r="Q232" s="37"/>
      <c r="R232" s="37"/>
      <c r="S232" s="38"/>
      <c r="T232" s="39"/>
    </row>
    <row r="233" spans="1:20" ht="35.1" customHeight="1" thickBot="1">
      <c r="A233" s="49" t="s">
        <v>17</v>
      </c>
      <c r="B233" s="53" t="s">
        <v>32</v>
      </c>
      <c r="C233" s="37" t="str">
        <f>Input!D139</f>
        <v>Austin Bless</v>
      </c>
      <c r="D233" s="37">
        <f>Input!E139</f>
        <v>0</v>
      </c>
      <c r="E233" s="37" t="str">
        <f>Input!C139</f>
        <v>Macomb L'Anse Creuse North</v>
      </c>
      <c r="F233" s="8"/>
      <c r="G233" s="8"/>
      <c r="H233" s="8"/>
      <c r="I233" s="9"/>
      <c r="J233" s="24"/>
      <c r="K233" s="49" t="s">
        <v>17</v>
      </c>
      <c r="L233" s="53" t="s">
        <v>32</v>
      </c>
      <c r="M233" s="37" t="str">
        <f>Input!N139</f>
        <v>Justine Renshaw</v>
      </c>
      <c r="N233" s="37">
        <f>Input!O139</f>
        <v>0</v>
      </c>
      <c r="O233" s="37" t="str">
        <f>Input!M139</f>
        <v>Warren Woods Tower</v>
      </c>
      <c r="P233" s="8"/>
      <c r="Q233" s="8"/>
      <c r="R233" s="8"/>
      <c r="S233" s="9"/>
      <c r="T233" s="24"/>
    </row>
    <row r="234" spans="1:20" ht="35.1" customHeight="1" thickBot="1">
      <c r="A234" s="49"/>
      <c r="B234" s="53" t="s">
        <v>33</v>
      </c>
      <c r="C234" s="37" t="str">
        <f>Input!D140</f>
        <v>Kyle Angeleri</v>
      </c>
      <c r="D234" s="37">
        <f>Input!E140</f>
        <v>0</v>
      </c>
      <c r="E234" s="37" t="str">
        <f>Input!C140</f>
        <v>Warren Woods Tower</v>
      </c>
      <c r="F234" s="8"/>
      <c r="G234" s="8"/>
      <c r="H234" s="8"/>
      <c r="I234" s="9"/>
      <c r="J234" s="24"/>
      <c r="K234" s="49"/>
      <c r="L234" s="53" t="s">
        <v>33</v>
      </c>
      <c r="M234" s="37" t="str">
        <f>Input!N140</f>
        <v>Kayla Viaene</v>
      </c>
      <c r="N234" s="37">
        <f>Input!O140</f>
        <v>0</v>
      </c>
      <c r="O234" s="37" t="str">
        <f>Input!M140</f>
        <v>Armada</v>
      </c>
      <c r="P234" s="8"/>
      <c r="Q234" s="8"/>
      <c r="R234" s="8"/>
      <c r="S234" s="9"/>
      <c r="T234" s="24"/>
    </row>
    <row r="235" spans="1:20" ht="35.1" customHeight="1" thickBot="1">
      <c r="A235" s="49">
        <f>IF(A227=" "," ",(IF(A227+1&gt;Start!$D$14," ",A227+1)))</f>
        <v>28</v>
      </c>
      <c r="B235" s="53" t="s">
        <v>34</v>
      </c>
      <c r="C235" s="37" t="str">
        <f>Input!D141</f>
        <v>Cory Kenjorski</v>
      </c>
      <c r="D235" s="37">
        <f>Input!E141</f>
        <v>0</v>
      </c>
      <c r="E235" s="37" t="str">
        <f>Input!C141</f>
        <v>St. Clair Shores South Lake</v>
      </c>
      <c r="F235" s="8"/>
      <c r="G235" s="8"/>
      <c r="H235" s="8"/>
      <c r="I235" s="9"/>
      <c r="J235" s="24"/>
      <c r="K235" s="49">
        <f>IF(K227=" "," ",(IF(K227+1&gt;Start!$H$14," ",K227+1)))</f>
        <v>58</v>
      </c>
      <c r="L235" s="53" t="s">
        <v>34</v>
      </c>
      <c r="M235" s="37" t="str">
        <f>Input!N141</f>
        <v>Shayde Brecker</v>
      </c>
      <c r="N235" s="37">
        <f>Input!O141</f>
        <v>0</v>
      </c>
      <c r="O235" s="37" t="str">
        <f>Input!M141</f>
        <v>Centerline</v>
      </c>
      <c r="P235" s="8"/>
      <c r="Q235" s="8"/>
      <c r="R235" s="8"/>
      <c r="S235" s="9"/>
      <c r="T235" s="24"/>
    </row>
    <row r="236" spans="1:20" ht="35.1" customHeight="1" thickBot="1">
      <c r="A236" s="36"/>
      <c r="B236" s="53" t="s">
        <v>35</v>
      </c>
      <c r="C236" s="37">
        <f>Input!D142</f>
        <v>0</v>
      </c>
      <c r="D236" s="37">
        <f>Input!E142</f>
        <v>0</v>
      </c>
      <c r="E236" s="37">
        <f>Input!C142</f>
        <v>0</v>
      </c>
      <c r="F236" s="57"/>
      <c r="G236" s="57"/>
      <c r="H236" s="57"/>
      <c r="I236" s="61"/>
      <c r="J236" s="24"/>
      <c r="K236" s="35"/>
      <c r="L236" s="67" t="s">
        <v>35</v>
      </c>
      <c r="M236" s="37">
        <f>Input!N142</f>
        <v>0</v>
      </c>
      <c r="N236" s="37">
        <f>Input!O142</f>
        <v>0</v>
      </c>
      <c r="O236" s="37">
        <f>Input!M142</f>
        <v>0</v>
      </c>
      <c r="P236" s="57"/>
      <c r="Q236" s="57"/>
      <c r="R236" s="57"/>
      <c r="S236" s="61"/>
      <c r="T236" s="62"/>
    </row>
    <row r="237" spans="1:20" ht="35.1" customHeight="1" thickBot="1">
      <c r="A237" s="43"/>
      <c r="B237" s="58"/>
      <c r="C237" s="224" t="s">
        <v>39</v>
      </c>
      <c r="D237" s="225"/>
      <c r="E237" s="226"/>
      <c r="F237" s="56">
        <f>A235</f>
        <v>28</v>
      </c>
      <c r="G237" s="66">
        <f>IF(F237=" "," ",(IF(AND(F237&gt;Start!$C$18,F237+3&lt;Start!$D$18,F237&lt;Start!$D$18,(ISODD(F237)=TRUE))=TRUE,F237+3,(IF(AND(F237&gt;Start!$C$19,F237+3&lt;Start!$D$19,F237&lt;Start!$D$19,(ISODD(F237)=TRUE),(ISEVEN(Start!$D$8))=TRUE)=TRUE,F237+3,(IF(AND(F237&gt;Start!$C$20,F237+3&lt;Start!$D$20,F237&lt;Start!$D$20,(ISODD(F237)=TRUE),(ISEVEN(Start!$D$8)=TRUE))=TRUE,F237+3,(IF(AND(F237&gt;Start!$C$18,F237+1&lt;Start!$D$18,F237&lt;Start!$D$18,(ISEVEN(F237)=TRUE),(ISEVEN(Start!$D$8)=TRUE))=TRUE,F237+1,(IF(AND(F237&gt;Start!$C$19,F237+1&lt;Start!$D$19,F237&lt;Start!$D$19,(ISEVEN(F237)=TRUE),(ISEVEN(Start!$D$8)=TRUE))=TRUE,F237+1,(IF(AND(F237&gt;Start!$C$20,F237+1&lt;Start!$D$20,F237&lt;Start!$D$20,(ISEVEN(F237)=TRUE),(ISEVEN(Start!$D$8)=TRUE))=TRUE,F237+1,(IF(AND(F237&gt;Start!$C$22,F237+3&lt;Start!$D$22,F237&lt;Start!$D$22,(ISODD(F237)=TRUE))=TRUE,F237+3,(IF(AND(F237&gt;Start!$C$23,F237+3&lt;Start!$D$23,F237&lt;Start!$D$23,(ISODD(F237)=TRUE))=TRUE,F237+3,(IF(AND(F237&gt;Start!$C$24,F237+3&lt;Start!$D$24,F237&lt;Start!$D$24,(ISODD(F237)=TRUE))=TRUE,F237+3,(IF(AND(F237&gt;Start!$C$22,F237+1&lt;Start!$D$22,F237&lt;Start!$D$22,(ISEVEN(F237)=TRUE))=TRUE,F237+1,(IF(AND(F237&gt;Start!$C$23,F237+1&lt;Start!$D$23,F237&lt;Start!$D$23,(ISEVEN(F237)=TRUE))=TRUE,F237+1,(IF(AND(F237&gt;Start!$C$24,F237+1&lt;Start!$D$24,F237&lt;Start!$D$24,(ISEVEN(F237)=TRUE))=TRUE,F237+1,(IF(AND(Start!$F$8=4,(ISEVEN(F237)=TRUE))=TRUE,F237-7,(IF(AND(Start!$D$8=4,(ISODD(F237)=TRUE))=TRUE,F237-5,(IF(AND(Start!$D$8=5,(ISEVEN(F237)=TRUE))=TRUE,F237-9,F237-7)))))))))))))))))))))))))))))))</f>
        <v>29</v>
      </c>
      <c r="H237" s="66">
        <f>IF(G237=" "," ",(IF(AND(G237&gt;Start!$C$18,G237+3&lt;Start!$D$18,G237&lt;Start!$D$18,(ISODD(G237)=TRUE))=TRUE,G237+3,(IF(AND(G237&gt;Start!$C$19,G237+3&lt;Start!$D$19,G237&lt;Start!$D$19,(ISODD(G237)=TRUE),(ISEVEN(Start!$D$8))=TRUE)=TRUE,G237+3,(IF(AND(G237&gt;Start!$C$20,G237+3&lt;Start!$D$20,G237&lt;Start!$D$20,(ISODD(G237)=TRUE),(ISEVEN(Start!$D$8)=TRUE))=TRUE,G237+3,(IF(AND(G237&gt;Start!$C$18,G237+1&lt;Start!$D$18,G237&lt;Start!$D$18,(ISEVEN(G237)=TRUE),(ISEVEN(Start!$D$8)=TRUE))=TRUE,G237+1,(IF(AND(G237&gt;Start!$C$19,G237+1&lt;Start!$D$19,G237&lt;Start!$D$19,(ISEVEN(G237)=TRUE),(ISEVEN(Start!$D$8)=TRUE))=TRUE,G237+1,(IF(AND(G237&gt;Start!$C$20,G237+1&lt;Start!$D$20,G237&lt;Start!$D$20,(ISEVEN(G237)=TRUE),(ISEVEN(Start!$D$8)=TRUE))=TRUE,G237+1,(IF(AND(G237&gt;Start!$C$22,G237+3&lt;Start!$D$22,G237&lt;Start!$D$22,(ISODD(G237)=TRUE))=TRUE,G237+3,(IF(AND(G237&gt;Start!$C$23,G237+3&lt;Start!$D$23,G237&lt;Start!$D$23,(ISODD(G237)=TRUE))=TRUE,G237+3,(IF(AND(G237&gt;Start!$C$24,G237+3&lt;Start!$D$24,G237&lt;Start!$D$24,(ISODD(G237)=TRUE))=TRUE,G237+3,(IF(AND(G237&gt;Start!$C$22,G237+1&lt;Start!$D$22,G237&lt;Start!$D$22,(ISEVEN(G237)=TRUE))=TRUE,G237+1,(IF(AND(G237&gt;Start!$C$23,G237+1&lt;Start!$D$23,G237&lt;Start!$D$23,(ISEVEN(G237)=TRUE))=TRUE,G237+1,(IF(AND(G237&gt;Start!$C$24,G237+1&lt;Start!$D$24,G237&lt;Start!$D$24,(ISEVEN(G237)=TRUE))=TRUE,G237+1,(IF(AND(Start!$F$8=4,(ISEVEN(G237)=TRUE))=TRUE,G237-7,(IF(AND(Start!$D$8=4,(ISODD(G237)=TRUE))=TRUE,G237-5,(IF(AND(Start!$D$8=5,(ISEVEN(G237)=TRUE))=TRUE,G237-9,G237-7)))))))))))))))))))))))))))))))</f>
        <v>22</v>
      </c>
      <c r="I237" s="66">
        <f>IF(H237=" "," ",(IF(AND(H237&gt;Start!$C$18,H237+3&lt;Start!$D$18,H237&lt;Start!$D$18,(ISODD(H237)=TRUE))=TRUE,H237+3,(IF(AND(H237&gt;Start!$C$19,H237+3&lt;Start!$D$19,H237&lt;Start!$D$19,(ISODD(H237)=TRUE),(ISEVEN(Start!$D$8))=TRUE)=TRUE,H237+3,(IF(AND(H237&gt;Start!$C$20,H237+3&lt;Start!$D$20,H237&lt;Start!$D$20,(ISODD(H237)=TRUE),(ISEVEN(Start!$D$8)=TRUE))=TRUE,H237+3,(IF(AND(H237&gt;Start!$C$18,H237+1&lt;Start!$D$18,H237&lt;Start!$D$18,(ISEVEN(H237)=TRUE),(ISEVEN(Start!$D$8)=TRUE))=TRUE,H237+1,(IF(AND(H237&gt;Start!$C$19,H237+1&lt;Start!$D$19,H237&lt;Start!$D$19,(ISEVEN(H237)=TRUE),(ISEVEN(Start!$D$8)=TRUE))=TRUE,H237+1,(IF(AND(H237&gt;Start!$C$20,H237+1&lt;Start!$D$20,H237&lt;Start!$D$20,(ISEVEN(H237)=TRUE),(ISEVEN(Start!$D$8)=TRUE))=TRUE,H237+1,(IF(AND(H237&gt;Start!$C$22,H237+3&lt;Start!$D$22,H237&lt;Start!$D$22,(ISODD(H237)=TRUE))=TRUE,H237+3,(IF(AND(H237&gt;Start!$C$23,H237+3&lt;Start!$D$23,H237&lt;Start!$D$23,(ISODD(H237)=TRUE))=TRUE,H237+3,(IF(AND(H237&gt;Start!$C$24,H237+3&lt;Start!$D$24,H237&lt;Start!$D$24,(ISODD(H237)=TRUE))=TRUE,H237+3,(IF(AND(H237&gt;Start!$C$22,H237+1&lt;Start!$D$22,H237&lt;Start!$D$22,(ISEVEN(H237)=TRUE))=TRUE,H237+1,(IF(AND(H237&gt;Start!$C$23,H237+1&lt;Start!$D$23,H237&lt;Start!$D$23,(ISEVEN(H237)=TRUE))=TRUE,H237+1,(IF(AND(H237&gt;Start!$C$24,H237+1&lt;Start!$D$24,H237&lt;Start!$D$24,(ISEVEN(H237)=TRUE))=TRUE,H237+1,(IF(AND(Start!$F$8=4,(ISEVEN(H237)=TRUE))=TRUE,H237-7,(IF(AND(Start!$D$8=4,(ISODD(H237)=TRUE))=TRUE,H237-5,(IF(AND(Start!$D$8=5,(ISEVEN(H237)=TRUE))=TRUE,H237-9,H237-7)))))))))))))))))))))))))))))))</f>
        <v>23</v>
      </c>
      <c r="J237" s="65"/>
      <c r="K237" s="68"/>
      <c r="L237" s="69"/>
      <c r="M237" s="224" t="s">
        <v>39</v>
      </c>
      <c r="N237" s="225"/>
      <c r="O237" s="226"/>
      <c r="P237" s="63">
        <f>K235</f>
        <v>58</v>
      </c>
      <c r="Q237" s="66">
        <f>IF(P237=" "," ",(IF(AND(P237&gt;Start!$G$18,P237+3&lt;Start!$H$18,P237&lt;Start!$H$18,(ISODD(P237)=TRUE))=TRUE,P237+3,(IF(AND(P237&gt;Start!$G$19,P237+3&lt;Start!$H$19,P237&lt;Start!$H$19,(ISODD(P237)=TRUE),(ISEVEN(Start!$H$8))=TRUE)=TRUE,P237+3,(IF(AND(P237&gt;Start!$G$20,P237+3&lt;Start!$H$20,P237&lt;Start!$H$20,(ISODD(P237)=TRUE),(ISEVEN(Start!$H$8)=TRUE))=TRUE,P237+3,(IF(AND(P237&gt;Start!$G$18,P237+1&lt;Start!$H$18,P237&lt;Start!$H$18,(ISEVEN(P237)=TRUE),(ISEVEN(Start!$H$8)=TRUE))=TRUE,P237+1,(IF(AND(P237&gt;Start!$G$19,P237+1&lt;Start!$H$19,P237&lt;Start!$H$19,(ISEVEN(P237)=TRUE),(ISEVEN(Start!$H$8)=TRUE))=TRUE,P237+1,(IF(AND(P237&gt;Start!$G$20,P237+1&lt;Start!$H$20,P237&lt;Start!$H$20,(ISEVEN(P237)=TRUE),(ISEVEN(Start!$H$8)=TRUE))=TRUE,P237+1,(IF(AND(P237&gt;Start!$G$22,P237+3&lt;Start!$H$22,P237&lt;Start!$H$22,(ISODD(P237)=TRUE),(ISODD(Start!$H$8)=TRUE))=TRUE,P237+3,(IF(AND(P237&gt;Start!$G$23,P237+3&lt;Start!$H$23,P237&lt;Start!$H$23,(ISODD(P237)=TRUE),(ISODD(Start!$H$8)=TRUE))=TRUE,P237+3,(IF(AND(P237&gt;Start!$G$24,P237+3&lt;Start!$H$24,P237&lt;Start!$H$24,(ISODD(P237)=TRUE),(ISEVEN(Start!$H$8)=TRUE))=TRUE,P237+3,(IF(AND(P237&gt;Start!$G$22,P237+1&lt;Start!$H$22,P237&lt;Start!$H$22,(ISEVEN(P237)=TRUE),(ISODD(Start!$H$8)=TRUE))=TRUE,P237+1,(IF(AND(P237&gt;Start!$G$23,P237+1&lt;Start!$H$23,P237&lt;Start!$H$23,(ISEVEN(P237)=TRUE),(ISODD(Start!$H$8)=TRUE))=TRUE,P237+1,(IF(AND(Start!$H$8=4,(ISEVEN(P237)=TRUE))=TRUE,P237-7,(IF(AND(Start!$H$8=4,(ISODD(P237)=TRUE))=TRUE,P237-5,(IF(AND(Start!$H$8=7,(ISEVEN(P237)=TRUE))=TRUE,P237-13,P237-11)))))))))))))))))))))))))))))</f>
        <v>45</v>
      </c>
      <c r="R237" s="66">
        <f>IF(Q237=" "," ",(IF(AND(Q237&gt;Start!$G$18,Q237+3&lt;Start!$H$18,Q237&lt;Start!$H$18,(ISODD(Q237)=TRUE))=TRUE,Q237+3,(IF(AND(Q237&gt;Start!$G$19,Q237+3&lt;Start!$H$19,Q237&lt;Start!$H$19,(ISODD(Q237)=TRUE),(ISEVEN(Start!$H$8))=TRUE)=TRUE,Q237+3,(IF(AND(Q237&gt;Start!$G$20,Q237+3&lt;Start!$H$20,Q237&lt;Start!$H$20,(ISODD(Q237)=TRUE),(ISEVEN(Start!$H$8)=TRUE))=TRUE,Q237+3,(IF(AND(Q237&gt;Start!$G$18,Q237+1&lt;Start!$H$18,Q237&lt;Start!$H$18,(ISEVEN(Q237)=TRUE),(ISEVEN(Start!$H$8)=TRUE))=TRUE,Q237+1,(IF(AND(Q237&gt;Start!$G$19,Q237+1&lt;Start!$H$19,Q237&lt;Start!$H$19,(ISEVEN(Q237)=TRUE),(ISEVEN(Start!$H$8)=TRUE))=TRUE,Q237+1,(IF(AND(Q237&gt;Start!$G$20,Q237+1&lt;Start!$H$20,Q237&lt;Start!$H$20,(ISEVEN(Q237)=TRUE),(ISEVEN(Start!$H$8)=TRUE))=TRUE,Q237+1,(IF(AND(Q237&gt;Start!$G$22,Q237+3&lt;Start!$H$22,Q237&lt;Start!$H$22,(ISODD(Q237)=TRUE),(ISODD(Start!$H$8)=TRUE))=TRUE,Q237+3,(IF(AND(Q237&gt;Start!$G$23,Q237+3&lt;Start!$H$23,Q237&lt;Start!$H$23,(ISODD(Q237)=TRUE),(ISODD(Start!$H$8)=TRUE))=TRUE,Q237+3,(IF(AND(Q237&gt;Start!$G$24,Q237+3&lt;Start!$H$24,Q237&lt;Start!$H$24,(ISODD(Q237)=TRUE),(ISEVEN(Start!$H$8)=TRUE))=TRUE,Q237+3,(IF(AND(Q237&gt;Start!$G$22,Q237+1&lt;Start!$H$22,Q237&lt;Start!$H$22,(ISEVEN(Q237)=TRUE),(ISODD(Start!$H$8)=TRUE))=TRUE,Q237+1,(IF(AND(Q237&gt;Start!$G$23,Q237+1&lt;Start!$H$23,Q237&lt;Start!$H$23,(ISEVEN(Q237)=TRUE),(ISODD(Start!$H$8)=TRUE))=TRUE,Q237+1,(IF(AND(Start!$H$8=4,(ISEVEN(Q237)=TRUE))=TRUE,Q237-7,(IF(AND(Start!$H$8=4,(ISODD(Q237)=TRUE))=TRUE,Q237-5,(IF(AND(Start!$H$8=7,(ISEVEN(Q237)=TRUE))=TRUE,Q237-13,Q237-11)))))))))))))))))))))))))))))</f>
        <v>48</v>
      </c>
      <c r="S237" s="66">
        <f>IF(R237=" "," ",(IF(AND(R237&gt;Start!$G$18,R237+3&lt;Start!$H$18,R237&lt;Start!$H$18,(ISODD(R237)=TRUE))=TRUE,R237+3,(IF(AND(R237&gt;Start!$G$19,R237+3&lt;Start!$H$19,R237&lt;Start!$H$19,(ISODD(R237)=TRUE),(ISEVEN(Start!$H$8))=TRUE)=TRUE,R237+3,(IF(AND(R237&gt;Start!$G$20,R237+3&lt;Start!$H$20,R237&lt;Start!$H$20,(ISODD(R237)=TRUE),(ISEVEN(Start!$H$8)=TRUE))=TRUE,R237+3,(IF(AND(R237&gt;Start!$G$18,R237+1&lt;Start!$H$18,R237&lt;Start!$H$18,(ISEVEN(R237)=TRUE),(ISEVEN(Start!$H$8)=TRUE))=TRUE,R237+1,(IF(AND(R237&gt;Start!$G$19,R237+1&lt;Start!$H$19,R237&lt;Start!$H$19,(ISEVEN(R237)=TRUE),(ISEVEN(Start!$H$8)=TRUE))=TRUE,R237+1,(IF(AND(R237&gt;Start!$G$20,R237+1&lt;Start!$H$20,R237&lt;Start!$H$20,(ISEVEN(R237)=TRUE),(ISEVEN(Start!$H$8)=TRUE))=TRUE,R237+1,(IF(AND(R237&gt;Start!$G$22,R237+3&lt;Start!$H$22,R237&lt;Start!$H$22,(ISODD(R237)=TRUE),(ISODD(Start!$H$8)=TRUE))=TRUE,R237+3,(IF(AND(R237&gt;Start!$G$23,R237+3&lt;Start!$H$23,R237&lt;Start!$H$23,(ISODD(R237)=TRUE),(ISODD(Start!$H$8)=TRUE))=TRUE,R237+3,(IF(AND(R237&gt;Start!$G$24,R237+3&lt;Start!$H$24,R237&lt;Start!$H$24,(ISODD(R237)=TRUE),(ISEVEN(Start!$H$8)=TRUE))=TRUE,R237+3,(IF(AND(R237&gt;Start!$G$22,R237+1&lt;Start!$H$22,R237&lt;Start!$H$22,(ISEVEN(R237)=TRUE),(ISODD(Start!$H$8)=TRUE))=TRUE,R237+1,(IF(AND(R237&gt;Start!$G$23,R237+1&lt;Start!$H$23,R237&lt;Start!$H$23,(ISEVEN(R237)=TRUE),(ISODD(Start!$H$8)=TRUE))=TRUE,R237+1,(IF(AND(Start!$H$8=4,(ISEVEN(R237)=TRUE))=TRUE,R237-7,(IF(AND(Start!$H$8=4,(ISODD(R237)=TRUE))=TRUE,R237-5,(IF(AND(Start!$H$8=7,(ISEVEN(R237)=TRUE))=TRUE,R237-13,R237-11)))))))))))))))))))))))))))))</f>
        <v>49</v>
      </c>
      <c r="T237" s="64"/>
    </row>
    <row r="238" spans="1:20" ht="35.1" customHeight="1" thickBot="1">
      <c r="A238" s="42"/>
      <c r="B238" s="54"/>
      <c r="C238" s="227" t="s">
        <v>40</v>
      </c>
      <c r="D238" s="227"/>
      <c r="E238" s="227"/>
      <c r="F238" s="227"/>
      <c r="G238" s="227"/>
      <c r="H238" s="227"/>
      <c r="I238" s="59"/>
      <c r="J238" s="60"/>
      <c r="K238" s="42"/>
      <c r="L238" s="45"/>
      <c r="M238" s="227" t="s">
        <v>40</v>
      </c>
      <c r="N238" s="227"/>
      <c r="O238" s="227"/>
      <c r="P238" s="227"/>
      <c r="Q238" s="227"/>
      <c r="R238" s="227"/>
      <c r="S238" s="55"/>
      <c r="T238" s="41"/>
    </row>
    <row r="239" spans="1:20" ht="35.1" customHeight="1">
      <c r="A239" s="228" t="s">
        <v>37</v>
      </c>
      <c r="B239" s="229"/>
      <c r="C239" s="229"/>
      <c r="D239" s="229"/>
      <c r="E239" s="229"/>
      <c r="F239" s="229"/>
      <c r="G239" s="229"/>
      <c r="H239" s="229"/>
      <c r="I239" s="229"/>
      <c r="J239" s="230"/>
      <c r="K239" s="219" t="s">
        <v>37</v>
      </c>
      <c r="L239" s="220"/>
      <c r="M239" s="220"/>
      <c r="N239" s="220"/>
      <c r="O239" s="220"/>
      <c r="P239" s="220"/>
      <c r="Q239" s="220"/>
      <c r="R239" s="220"/>
      <c r="S239" s="220"/>
      <c r="T239" s="221"/>
    </row>
    <row r="240" spans="1:20" ht="35.1" customHeight="1" thickBot="1">
      <c r="A240" s="222" t="s">
        <v>38</v>
      </c>
      <c r="B240" s="223"/>
      <c r="C240" s="47" t="s">
        <v>21</v>
      </c>
      <c r="D240" s="47" t="s">
        <v>36</v>
      </c>
      <c r="E240" s="47" t="s">
        <v>9</v>
      </c>
      <c r="F240" s="47" t="s">
        <v>13</v>
      </c>
      <c r="G240" s="47" t="s">
        <v>11</v>
      </c>
      <c r="H240" s="47" t="s">
        <v>12</v>
      </c>
      <c r="I240" s="47" t="s">
        <v>14</v>
      </c>
      <c r="J240" s="50" t="s">
        <v>15</v>
      </c>
      <c r="K240" s="222" t="s">
        <v>38</v>
      </c>
      <c r="L240" s="223"/>
      <c r="M240" s="47" t="s">
        <v>21</v>
      </c>
      <c r="N240" s="47" t="s">
        <v>36</v>
      </c>
      <c r="O240" s="47" t="s">
        <v>9</v>
      </c>
      <c r="P240" s="47" t="s">
        <v>13</v>
      </c>
      <c r="Q240" s="47" t="s">
        <v>11</v>
      </c>
      <c r="R240" s="47" t="s">
        <v>12</v>
      </c>
      <c r="S240" s="47" t="s">
        <v>14</v>
      </c>
      <c r="T240" s="50" t="s">
        <v>15</v>
      </c>
    </row>
    <row r="241" spans="1:20" ht="35.1" customHeight="1" thickBot="1">
      <c r="A241" s="48" t="s">
        <v>16</v>
      </c>
      <c r="B241" s="52" t="s">
        <v>22</v>
      </c>
      <c r="C241" s="37" t="str">
        <f>Input!D143</f>
        <v>Robert Pedder</v>
      </c>
      <c r="D241" s="37">
        <f>Input!E143</f>
        <v>0</v>
      </c>
      <c r="E241" s="37" t="str">
        <f>Input!C143</f>
        <v>Sterling Heights</v>
      </c>
      <c r="F241" s="37"/>
      <c r="G241" s="37"/>
      <c r="H241" s="37"/>
      <c r="I241" s="38"/>
      <c r="J241" s="39"/>
      <c r="K241" s="48" t="s">
        <v>16</v>
      </c>
      <c r="L241" s="52" t="s">
        <v>22</v>
      </c>
      <c r="M241" s="37">
        <f>Input!N143</f>
        <v>0</v>
      </c>
      <c r="N241" s="37">
        <f>Input!O143</f>
        <v>0</v>
      </c>
      <c r="O241" s="37">
        <f>Input!M143</f>
        <v>0</v>
      </c>
      <c r="P241" s="37"/>
      <c r="Q241" s="37"/>
      <c r="R241" s="37"/>
      <c r="S241" s="38"/>
      <c r="T241" s="39"/>
    </row>
    <row r="242" spans="1:20" ht="35.1" customHeight="1" thickBot="1">
      <c r="A242" s="49" t="s">
        <v>17</v>
      </c>
      <c r="B242" s="53" t="s">
        <v>23</v>
      </c>
      <c r="C242" s="37" t="str">
        <f>Input!D144</f>
        <v>Jacob Folske</v>
      </c>
      <c r="D242" s="37">
        <f>Input!E144</f>
        <v>0</v>
      </c>
      <c r="E242" s="37" t="str">
        <f>Input!C144</f>
        <v>Richmond</v>
      </c>
      <c r="F242" s="8"/>
      <c r="G242" s="8"/>
      <c r="H242" s="8"/>
      <c r="I242" s="9"/>
      <c r="J242" s="24"/>
      <c r="K242" s="49" t="s">
        <v>17</v>
      </c>
      <c r="L242" s="53" t="s">
        <v>23</v>
      </c>
      <c r="M242" s="37">
        <f>Input!N144</f>
        <v>0</v>
      </c>
      <c r="N242" s="37">
        <f>Input!O144</f>
        <v>0</v>
      </c>
      <c r="O242" s="37">
        <f>Input!M144</f>
        <v>0</v>
      </c>
      <c r="P242" s="8"/>
      <c r="Q242" s="8"/>
      <c r="R242" s="8"/>
      <c r="S242" s="9"/>
      <c r="T242" s="24"/>
    </row>
    <row r="243" spans="1:20" ht="35.1" customHeight="1" thickBot="1">
      <c r="A243" s="49"/>
      <c r="B243" s="53" t="s">
        <v>24</v>
      </c>
      <c r="C243" s="37" t="str">
        <f>Input!D145</f>
        <v>Nolan Twardy</v>
      </c>
      <c r="D243" s="37">
        <f>Input!E145</f>
        <v>0</v>
      </c>
      <c r="E243" s="37" t="str">
        <f>Input!C145</f>
        <v>Warren Woods Tower</v>
      </c>
      <c r="F243" s="8"/>
      <c r="G243" s="8"/>
      <c r="H243" s="8"/>
      <c r="I243" s="9"/>
      <c r="J243" s="24"/>
      <c r="K243" s="49"/>
      <c r="L243" s="53" t="s">
        <v>24</v>
      </c>
      <c r="M243" s="37">
        <f>Input!N145</f>
        <v>0</v>
      </c>
      <c r="N243" s="37">
        <f>Input!O145</f>
        <v>0</v>
      </c>
      <c r="O243" s="37">
        <f>Input!M145</f>
        <v>0</v>
      </c>
      <c r="P243" s="8"/>
      <c r="Q243" s="8"/>
      <c r="R243" s="8"/>
      <c r="S243" s="9"/>
      <c r="T243" s="24"/>
    </row>
    <row r="244" spans="1:20" ht="35.1" customHeight="1" thickBot="1">
      <c r="A244" s="49">
        <f>IF(A235=" "," ",(IF(A235+1&gt;Start!$D$14," ",A235+1)))</f>
        <v>29</v>
      </c>
      <c r="B244" s="53" t="s">
        <v>25</v>
      </c>
      <c r="C244" s="37" t="str">
        <f>Input!D146</f>
        <v>Joe Gargagliano</v>
      </c>
      <c r="D244" s="37">
        <f>Input!E146</f>
        <v>0</v>
      </c>
      <c r="E244" s="37" t="str">
        <f>Input!C146</f>
        <v>St. Clair Shores South Lake</v>
      </c>
      <c r="F244" s="8"/>
      <c r="G244" s="8"/>
      <c r="H244" s="8"/>
      <c r="I244" s="9"/>
      <c r="J244" s="24"/>
      <c r="K244" s="49" t="str">
        <f>IF(K235=" "," ",(IF(K235+1&gt;Start!$H$14," ",K235+1)))</f>
        <v xml:space="preserve"> </v>
      </c>
      <c r="L244" s="53" t="s">
        <v>25</v>
      </c>
      <c r="M244" s="37">
        <f>Input!N146</f>
        <v>0</v>
      </c>
      <c r="N244" s="37">
        <f>Input!O146</f>
        <v>0</v>
      </c>
      <c r="O244" s="37">
        <f>Input!M146</f>
        <v>0</v>
      </c>
      <c r="P244" s="8"/>
      <c r="Q244" s="8"/>
      <c r="R244" s="8"/>
      <c r="S244" s="9"/>
      <c r="T244" s="24"/>
    </row>
    <row r="245" spans="1:20" ht="35.1" customHeight="1" thickBot="1">
      <c r="A245" s="36"/>
      <c r="B245" s="67" t="s">
        <v>26</v>
      </c>
      <c r="C245" s="37">
        <f>Input!D147</f>
        <v>0</v>
      </c>
      <c r="D245" s="37">
        <f>Input!E147</f>
        <v>0</v>
      </c>
      <c r="E245" s="37">
        <f>Input!C147</f>
        <v>0</v>
      </c>
      <c r="F245" s="57"/>
      <c r="G245" s="57"/>
      <c r="H245" s="57"/>
      <c r="I245" s="61"/>
      <c r="J245" s="62"/>
      <c r="K245" s="35"/>
      <c r="L245" s="67" t="s">
        <v>26</v>
      </c>
      <c r="M245" s="37">
        <f>Input!N147</f>
        <v>0</v>
      </c>
      <c r="N245" s="37">
        <f>Input!O147</f>
        <v>0</v>
      </c>
      <c r="O245" s="37">
        <f>Input!M147</f>
        <v>0</v>
      </c>
      <c r="P245" s="57"/>
      <c r="Q245" s="57"/>
      <c r="R245" s="57"/>
      <c r="S245" s="61"/>
      <c r="T245" s="62"/>
    </row>
    <row r="246" spans="1:20" ht="35.1" customHeight="1" thickBot="1">
      <c r="A246" s="43"/>
      <c r="B246" s="58"/>
      <c r="C246" s="224" t="s">
        <v>39</v>
      </c>
      <c r="D246" s="225"/>
      <c r="E246" s="226"/>
      <c r="F246" s="56">
        <f>A244</f>
        <v>29</v>
      </c>
      <c r="G246" s="66">
        <f>IF(F246=" "," ",(IF(AND(F246&gt;Start!$C$18,F246+3&lt;Start!$D$18,F246&lt;Start!$D$18,(ISODD(F246)=TRUE))=TRUE,F246+3,(IF(AND(F246&gt;Start!$C$19,F246+3&lt;Start!$D$19,F246&lt;Start!$D$19,(ISODD(F246)=TRUE),(ISEVEN(Start!$D$8))=TRUE)=TRUE,F246+3,(IF(AND(F246&gt;Start!$C$20,F246+3&lt;Start!$D$20,F246&lt;Start!$D$20,(ISODD(F246)=TRUE),(ISEVEN(Start!$D$8)=TRUE))=TRUE,F246+3,(IF(AND(F246&gt;Start!$C$18,F246+1&lt;Start!$D$18,F246&lt;Start!$D$18,(ISEVEN(F246)=TRUE),(ISEVEN(Start!$D$8)=TRUE))=TRUE,F246+1,(IF(AND(F246&gt;Start!$C$19,F246+1&lt;Start!$D$19,F246&lt;Start!$D$19,(ISEVEN(F246)=TRUE),(ISEVEN(Start!$D$8)=TRUE))=TRUE,F246+1,(IF(AND(F246&gt;Start!$C$20,F246+1&lt;Start!$D$20,F246&lt;Start!$D$20,(ISEVEN(F246)=TRUE),(ISEVEN(Start!$D$8)=TRUE))=TRUE,F246+1,(IF(AND(F246&gt;Start!$C$22,F246+3&lt;Start!$D$22,F246&lt;Start!$D$22,(ISODD(F246)=TRUE))=TRUE,F246+3,(IF(AND(F246&gt;Start!$C$23,F246+3&lt;Start!$D$23,F246&lt;Start!$D$23,(ISODD(F246)=TRUE))=TRUE,F246+3,(IF(AND(F246&gt;Start!$C$24,F246+3&lt;Start!$D$24,F246&lt;Start!$D$24,(ISODD(F246)=TRUE))=TRUE,F246+3,(IF(AND(F246&gt;Start!$C$22,F246+1&lt;Start!$D$22,F246&lt;Start!$D$22,(ISEVEN(F246)=TRUE))=TRUE,F246+1,(IF(AND(F246&gt;Start!$C$23,F246+1&lt;Start!$D$23,F246&lt;Start!$D$23,(ISEVEN(F246)=TRUE))=TRUE,F246+1,(IF(AND(F246&gt;Start!$C$24,F246+1&lt;Start!$D$24,F246&lt;Start!$D$24,(ISEVEN(F246)=TRUE))=TRUE,F246+1,(IF(AND(Start!$F$8=4,(ISEVEN(F246)=TRUE))=TRUE,F246-7,(IF(AND(Start!$D$8=4,(ISODD(F246)=TRUE))=TRUE,F246-5,(IF(AND(Start!$D$8=5,(ISEVEN(F246)=TRUE))=TRUE,F246-9,F246-7)))))))))))))))))))))))))))))))</f>
        <v>22</v>
      </c>
      <c r="H246" s="66">
        <f>IF(G246=" "," ",(IF(AND(G246&gt;Start!$C$18,G246+3&lt;Start!$D$18,G246&lt;Start!$D$18,(ISODD(G246)=TRUE))=TRUE,G246+3,(IF(AND(G246&gt;Start!$C$19,G246+3&lt;Start!$D$19,G246&lt;Start!$D$19,(ISODD(G246)=TRUE),(ISEVEN(Start!$D$8))=TRUE)=TRUE,G246+3,(IF(AND(G246&gt;Start!$C$20,G246+3&lt;Start!$D$20,G246&lt;Start!$D$20,(ISODD(G246)=TRUE),(ISEVEN(Start!$D$8)=TRUE))=TRUE,G246+3,(IF(AND(G246&gt;Start!$C$18,G246+1&lt;Start!$D$18,G246&lt;Start!$D$18,(ISEVEN(G246)=TRUE),(ISEVEN(Start!$D$8)=TRUE))=TRUE,G246+1,(IF(AND(G246&gt;Start!$C$19,G246+1&lt;Start!$D$19,G246&lt;Start!$D$19,(ISEVEN(G246)=TRUE),(ISEVEN(Start!$D$8)=TRUE))=TRUE,G246+1,(IF(AND(G246&gt;Start!$C$20,G246+1&lt;Start!$D$20,G246&lt;Start!$D$20,(ISEVEN(G246)=TRUE),(ISEVEN(Start!$D$8)=TRUE))=TRUE,G246+1,(IF(AND(G246&gt;Start!$C$22,G246+3&lt;Start!$D$22,G246&lt;Start!$D$22,(ISODD(G246)=TRUE))=TRUE,G246+3,(IF(AND(G246&gt;Start!$C$23,G246+3&lt;Start!$D$23,G246&lt;Start!$D$23,(ISODD(G246)=TRUE))=TRUE,G246+3,(IF(AND(G246&gt;Start!$C$24,G246+3&lt;Start!$D$24,G246&lt;Start!$D$24,(ISODD(G246)=TRUE))=TRUE,G246+3,(IF(AND(G246&gt;Start!$C$22,G246+1&lt;Start!$D$22,G246&lt;Start!$D$22,(ISEVEN(G246)=TRUE))=TRUE,G246+1,(IF(AND(G246&gt;Start!$C$23,G246+1&lt;Start!$D$23,G246&lt;Start!$D$23,(ISEVEN(G246)=TRUE))=TRUE,G246+1,(IF(AND(G246&gt;Start!$C$24,G246+1&lt;Start!$D$24,G246&lt;Start!$D$24,(ISEVEN(G246)=TRUE))=TRUE,G246+1,(IF(AND(Start!$F$8=4,(ISEVEN(G246)=TRUE))=TRUE,G246-7,(IF(AND(Start!$D$8=4,(ISODD(G246)=TRUE))=TRUE,G246-5,(IF(AND(Start!$D$8=5,(ISEVEN(G246)=TRUE))=TRUE,G246-9,G246-7)))))))))))))))))))))))))))))))</f>
        <v>23</v>
      </c>
      <c r="I246" s="66">
        <f>IF(H246=" "," ",(IF(AND(H246&gt;Start!$C$18,H246+3&lt;Start!$D$18,H246&lt;Start!$D$18,(ISODD(H246)=TRUE))=TRUE,H246+3,(IF(AND(H246&gt;Start!$C$19,H246+3&lt;Start!$D$19,H246&lt;Start!$D$19,(ISODD(H246)=TRUE),(ISEVEN(Start!$D$8))=TRUE)=TRUE,H246+3,(IF(AND(H246&gt;Start!$C$20,H246+3&lt;Start!$D$20,H246&lt;Start!$D$20,(ISODD(H246)=TRUE),(ISEVEN(Start!$D$8)=TRUE))=TRUE,H246+3,(IF(AND(H246&gt;Start!$C$18,H246+1&lt;Start!$D$18,H246&lt;Start!$D$18,(ISEVEN(H246)=TRUE),(ISEVEN(Start!$D$8)=TRUE))=TRUE,H246+1,(IF(AND(H246&gt;Start!$C$19,H246+1&lt;Start!$D$19,H246&lt;Start!$D$19,(ISEVEN(H246)=TRUE),(ISEVEN(Start!$D$8)=TRUE))=TRUE,H246+1,(IF(AND(H246&gt;Start!$C$20,H246+1&lt;Start!$D$20,H246&lt;Start!$D$20,(ISEVEN(H246)=TRUE),(ISEVEN(Start!$D$8)=TRUE))=TRUE,H246+1,(IF(AND(H246&gt;Start!$C$22,H246+3&lt;Start!$D$22,H246&lt;Start!$D$22,(ISODD(H246)=TRUE))=TRUE,H246+3,(IF(AND(H246&gt;Start!$C$23,H246+3&lt;Start!$D$23,H246&lt;Start!$D$23,(ISODD(H246)=TRUE))=TRUE,H246+3,(IF(AND(H246&gt;Start!$C$24,H246+3&lt;Start!$D$24,H246&lt;Start!$D$24,(ISODD(H246)=TRUE))=TRUE,H246+3,(IF(AND(H246&gt;Start!$C$22,H246+1&lt;Start!$D$22,H246&lt;Start!$D$22,(ISEVEN(H246)=TRUE))=TRUE,H246+1,(IF(AND(H246&gt;Start!$C$23,H246+1&lt;Start!$D$23,H246&lt;Start!$D$23,(ISEVEN(H246)=TRUE))=TRUE,H246+1,(IF(AND(H246&gt;Start!$C$24,H246+1&lt;Start!$D$24,H246&lt;Start!$D$24,(ISEVEN(H246)=TRUE))=TRUE,H246+1,(IF(AND(Start!$F$8=4,(ISEVEN(H246)=TRUE))=TRUE,H246-7,(IF(AND(Start!$D$8=4,(ISODD(H246)=TRUE))=TRUE,H246-5,(IF(AND(Start!$D$8=5,(ISEVEN(H246)=TRUE))=TRUE,H246-9,H246-7)))))))))))))))))))))))))))))))</f>
        <v>26</v>
      </c>
      <c r="J246" s="64"/>
      <c r="K246" s="68"/>
      <c r="L246" s="69"/>
      <c r="M246" s="224" t="s">
        <v>39</v>
      </c>
      <c r="N246" s="225"/>
      <c r="O246" s="226"/>
      <c r="P246" s="63" t="str">
        <f>K244</f>
        <v xml:space="preserve"> </v>
      </c>
      <c r="Q246" s="66" t="str">
        <f>IF(P246=" "," ",(IF(AND(P246&gt;Start!$G$18,P246+3&lt;Start!$H$18,P246&lt;Start!$H$18,(ISODD(P246)=TRUE))=TRUE,P246+3,(IF(AND(P246&gt;Start!$G$19,P246+3&lt;Start!$H$19,P246&lt;Start!$H$19,(ISODD(P246)=TRUE),(ISEVEN(Start!$H$8))=TRUE)=TRUE,P246+3,(IF(AND(P246&gt;Start!$G$20,P246+3&lt;Start!$H$20,P246&lt;Start!$H$20,(ISODD(P246)=TRUE),(ISEVEN(Start!$H$8)=TRUE))=TRUE,P246+3,(IF(AND(P246&gt;Start!$G$18,P246+1&lt;Start!$H$18,P246&lt;Start!$H$18,(ISEVEN(P246)=TRUE),(ISEVEN(Start!$H$8)=TRUE))=TRUE,P246+1,(IF(AND(P246&gt;Start!$G$19,P246+1&lt;Start!$H$19,P246&lt;Start!$H$19,(ISEVEN(P246)=TRUE),(ISEVEN(Start!$H$8)=TRUE))=TRUE,P246+1,(IF(AND(P246&gt;Start!$G$20,P246+1&lt;Start!$H$20,P246&lt;Start!$H$20,(ISEVEN(P246)=TRUE),(ISEVEN(Start!$H$8)=TRUE))=TRUE,P246+1,(IF(AND(P246&gt;Start!$G$22,P246+3&lt;Start!$H$22,P246&lt;Start!$H$22,(ISODD(P246)=TRUE),(ISODD(Start!$H$8)=TRUE))=TRUE,P246+3,(IF(AND(P246&gt;Start!$G$23,P246+3&lt;Start!$H$23,P246&lt;Start!$H$23,(ISODD(P246)=TRUE),(ISODD(Start!$H$8)=TRUE))=TRUE,P246+3,(IF(AND(P246&gt;Start!$G$24,P246+3&lt;Start!$H$24,P246&lt;Start!$H$24,(ISODD(P246)=TRUE),(ISEVEN(Start!$H$8)=TRUE))=TRUE,P246+3,(IF(AND(P246&gt;Start!$G$22,P246+1&lt;Start!$H$22,P246&lt;Start!$H$22,(ISEVEN(P246)=TRUE),(ISODD(Start!$H$8)=TRUE))=TRUE,P246+1,(IF(AND(P246&gt;Start!$G$23,P246+1&lt;Start!$H$23,P246&lt;Start!$H$23,(ISEVEN(P246)=TRUE),(ISODD(Start!$H$8)=TRUE))=TRUE,P246+1,(IF(AND(Start!$H$8=4,(ISEVEN(P246)=TRUE))=TRUE,P246-7,(IF(AND(Start!$H$8=4,(ISODD(P246)=TRUE))=TRUE,P246-5,(IF(AND(Start!$H$8=7,(ISEVEN(P246)=TRUE))=TRUE,P246-13,P246-11)))))))))))))))))))))))))))))</f>
        <v xml:space="preserve"> </v>
      </c>
      <c r="R246" s="66" t="str">
        <f>IF(Q246=" "," ",(IF(AND(Q246&gt;Start!$G$18,Q246+3&lt;Start!$H$18,Q246&lt;Start!$H$18,(ISODD(Q246)=TRUE))=TRUE,Q246+3,(IF(AND(Q246&gt;Start!$G$19,Q246+3&lt;Start!$H$19,Q246&lt;Start!$H$19,(ISODD(Q246)=TRUE),(ISEVEN(Start!$H$8))=TRUE)=TRUE,Q246+3,(IF(AND(Q246&gt;Start!$G$20,Q246+3&lt;Start!$H$20,Q246&lt;Start!$H$20,(ISODD(Q246)=TRUE),(ISEVEN(Start!$H$8)=TRUE))=TRUE,Q246+3,(IF(AND(Q246&gt;Start!$G$18,Q246+1&lt;Start!$H$18,Q246&lt;Start!$H$18,(ISEVEN(Q246)=TRUE),(ISEVEN(Start!$H$8)=TRUE))=TRUE,Q246+1,(IF(AND(Q246&gt;Start!$G$19,Q246+1&lt;Start!$H$19,Q246&lt;Start!$H$19,(ISEVEN(Q246)=TRUE),(ISEVEN(Start!$H$8)=TRUE))=TRUE,Q246+1,(IF(AND(Q246&gt;Start!$G$20,Q246+1&lt;Start!$H$20,Q246&lt;Start!$H$20,(ISEVEN(Q246)=TRUE),(ISEVEN(Start!$H$8)=TRUE))=TRUE,Q246+1,(IF(AND(Q246&gt;Start!$G$22,Q246+3&lt;Start!$H$22,Q246&lt;Start!$H$22,(ISODD(Q246)=TRUE),(ISODD(Start!$H$8)=TRUE))=TRUE,Q246+3,(IF(AND(Q246&gt;Start!$G$23,Q246+3&lt;Start!$H$23,Q246&lt;Start!$H$23,(ISODD(Q246)=TRUE),(ISODD(Start!$H$8)=TRUE))=TRUE,Q246+3,(IF(AND(Q246&gt;Start!$G$24,Q246+3&lt;Start!$H$24,Q246&lt;Start!$H$24,(ISODD(Q246)=TRUE),(ISEVEN(Start!$H$8)=TRUE))=TRUE,Q246+3,(IF(AND(Q246&gt;Start!$G$22,Q246+1&lt;Start!$H$22,Q246&lt;Start!$H$22,(ISEVEN(Q246)=TRUE),(ISODD(Start!$H$8)=TRUE))=TRUE,Q246+1,(IF(AND(Q246&gt;Start!$G$23,Q246+1&lt;Start!$H$23,Q246&lt;Start!$H$23,(ISEVEN(Q246)=TRUE),(ISODD(Start!$H$8)=TRUE))=TRUE,Q246+1,(IF(AND(Start!$H$8=4,(ISEVEN(Q246)=TRUE))=TRUE,Q246-7,(IF(AND(Start!$H$8=4,(ISODD(Q246)=TRUE))=TRUE,Q246-5,(IF(AND(Start!$H$8=7,(ISEVEN(Q246)=TRUE))=TRUE,Q246-13,Q246-11)))))))))))))))))))))))))))))</f>
        <v xml:space="preserve"> </v>
      </c>
      <c r="S246" s="66" t="str">
        <f>IF(R246=" "," ",(IF(AND(R246&gt;Start!$G$18,R246+3&lt;Start!$H$18,R246&lt;Start!$H$18,(ISODD(R246)=TRUE))=TRUE,R246+3,(IF(AND(R246&gt;Start!$G$19,R246+3&lt;Start!$H$19,R246&lt;Start!$H$19,(ISODD(R246)=TRUE),(ISEVEN(Start!$H$8))=TRUE)=TRUE,R246+3,(IF(AND(R246&gt;Start!$G$20,R246+3&lt;Start!$H$20,R246&lt;Start!$H$20,(ISODD(R246)=TRUE),(ISEVEN(Start!$H$8)=TRUE))=TRUE,R246+3,(IF(AND(R246&gt;Start!$G$18,R246+1&lt;Start!$H$18,R246&lt;Start!$H$18,(ISEVEN(R246)=TRUE),(ISEVEN(Start!$H$8)=TRUE))=TRUE,R246+1,(IF(AND(R246&gt;Start!$G$19,R246+1&lt;Start!$H$19,R246&lt;Start!$H$19,(ISEVEN(R246)=TRUE),(ISEVEN(Start!$H$8)=TRUE))=TRUE,R246+1,(IF(AND(R246&gt;Start!$G$20,R246+1&lt;Start!$H$20,R246&lt;Start!$H$20,(ISEVEN(R246)=TRUE),(ISEVEN(Start!$H$8)=TRUE))=TRUE,R246+1,(IF(AND(R246&gt;Start!$G$22,R246+3&lt;Start!$H$22,R246&lt;Start!$H$22,(ISODD(R246)=TRUE),(ISODD(Start!$H$8)=TRUE))=TRUE,R246+3,(IF(AND(R246&gt;Start!$G$23,R246+3&lt;Start!$H$23,R246&lt;Start!$H$23,(ISODD(R246)=TRUE),(ISODD(Start!$H$8)=TRUE))=TRUE,R246+3,(IF(AND(R246&gt;Start!$G$24,R246+3&lt;Start!$H$24,R246&lt;Start!$H$24,(ISODD(R246)=TRUE),(ISEVEN(Start!$H$8)=TRUE))=TRUE,R246+3,(IF(AND(R246&gt;Start!$G$22,R246+1&lt;Start!$H$22,R246&lt;Start!$H$22,(ISEVEN(R246)=TRUE),(ISODD(Start!$H$8)=TRUE))=TRUE,R246+1,(IF(AND(R246&gt;Start!$G$23,R246+1&lt;Start!$H$23,R246&lt;Start!$H$23,(ISEVEN(R246)=TRUE),(ISODD(Start!$H$8)=TRUE))=TRUE,R246+1,(IF(AND(Start!$H$8=4,(ISEVEN(R246)=TRUE))=TRUE,R246-7,(IF(AND(Start!$H$8=4,(ISODD(R246)=TRUE))=TRUE,R246-5,(IF(AND(Start!$H$8=7,(ISEVEN(R246)=TRUE))=TRUE,R246-13,R246-11)))))))))))))))))))))))))))))</f>
        <v xml:space="preserve"> </v>
      </c>
      <c r="T246" s="64"/>
    </row>
    <row r="247" spans="1:20" ht="35.1" customHeight="1">
      <c r="A247" s="228" t="s">
        <v>37</v>
      </c>
      <c r="B247" s="229"/>
      <c r="C247" s="229"/>
      <c r="D247" s="229"/>
      <c r="E247" s="229"/>
      <c r="F247" s="229"/>
      <c r="G247" s="229"/>
      <c r="H247" s="229"/>
      <c r="I247" s="229"/>
      <c r="J247" s="230"/>
      <c r="K247" s="219" t="s">
        <v>37</v>
      </c>
      <c r="L247" s="220"/>
      <c r="M247" s="220"/>
      <c r="N247" s="220"/>
      <c r="O247" s="220"/>
      <c r="P247" s="220"/>
      <c r="Q247" s="220"/>
      <c r="R247" s="220"/>
      <c r="S247" s="220"/>
      <c r="T247" s="221"/>
    </row>
    <row r="248" spans="1:20" ht="35.1" customHeight="1" thickBot="1">
      <c r="A248" s="222" t="s">
        <v>38</v>
      </c>
      <c r="B248" s="223"/>
      <c r="C248" s="47" t="s">
        <v>21</v>
      </c>
      <c r="D248" s="47" t="s">
        <v>36</v>
      </c>
      <c r="E248" s="47" t="s">
        <v>9</v>
      </c>
      <c r="F248" s="47" t="s">
        <v>13</v>
      </c>
      <c r="G248" s="47" t="s">
        <v>11</v>
      </c>
      <c r="H248" s="47" t="s">
        <v>12</v>
      </c>
      <c r="I248" s="47" t="s">
        <v>14</v>
      </c>
      <c r="J248" s="50" t="s">
        <v>15</v>
      </c>
      <c r="K248" s="222" t="s">
        <v>38</v>
      </c>
      <c r="L248" s="223"/>
      <c r="M248" s="47" t="s">
        <v>21</v>
      </c>
      <c r="N248" s="47" t="s">
        <v>36</v>
      </c>
      <c r="O248" s="47" t="s">
        <v>9</v>
      </c>
      <c r="P248" s="47" t="s">
        <v>13</v>
      </c>
      <c r="Q248" s="47" t="s">
        <v>11</v>
      </c>
      <c r="R248" s="47" t="s">
        <v>12</v>
      </c>
      <c r="S248" s="47" t="s">
        <v>14</v>
      </c>
      <c r="T248" s="50" t="s">
        <v>15</v>
      </c>
    </row>
    <row r="249" spans="1:20" ht="35.1" customHeight="1" thickBot="1">
      <c r="A249" s="48" t="s">
        <v>16</v>
      </c>
      <c r="B249" s="52" t="s">
        <v>31</v>
      </c>
      <c r="C249" s="37" t="str">
        <f>Input!D148</f>
        <v>Matt Istifu</v>
      </c>
      <c r="D249" s="37">
        <f>Input!E148</f>
        <v>0</v>
      </c>
      <c r="E249" s="37" t="str">
        <f>Input!C148</f>
        <v>Sterling Heights</v>
      </c>
      <c r="F249" s="37"/>
      <c r="G249" s="37"/>
      <c r="H249" s="37"/>
      <c r="I249" s="38"/>
      <c r="J249" s="39"/>
      <c r="K249" s="48" t="s">
        <v>16</v>
      </c>
      <c r="L249" s="52" t="s">
        <v>31</v>
      </c>
      <c r="M249" s="37">
        <f>Input!N148</f>
        <v>0</v>
      </c>
      <c r="N249" s="37">
        <f>Input!O148</f>
        <v>0</v>
      </c>
      <c r="O249" s="37">
        <f>Input!M148</f>
        <v>0</v>
      </c>
      <c r="P249" s="37"/>
      <c r="Q249" s="37"/>
      <c r="R249" s="37"/>
      <c r="S249" s="38"/>
      <c r="T249" s="39"/>
    </row>
    <row r="250" spans="1:20" ht="35.1" customHeight="1" thickBot="1">
      <c r="A250" s="49" t="s">
        <v>17</v>
      </c>
      <c r="B250" s="53" t="s">
        <v>32</v>
      </c>
      <c r="C250" s="37" t="str">
        <f>Input!D149</f>
        <v>Marc LaGrois</v>
      </c>
      <c r="D250" s="37">
        <f>Input!E149</f>
        <v>0</v>
      </c>
      <c r="E250" s="37" t="str">
        <f>Input!C149</f>
        <v>Richmond</v>
      </c>
      <c r="F250" s="8"/>
      <c r="G250" s="8"/>
      <c r="H250" s="8"/>
      <c r="I250" s="9"/>
      <c r="J250" s="24"/>
      <c r="K250" s="49" t="s">
        <v>17</v>
      </c>
      <c r="L250" s="53" t="s">
        <v>32</v>
      </c>
      <c r="M250" s="37">
        <f>Input!N149</f>
        <v>0</v>
      </c>
      <c r="N250" s="37">
        <f>Input!O149</f>
        <v>0</v>
      </c>
      <c r="O250" s="37">
        <f>Input!M149</f>
        <v>0</v>
      </c>
      <c r="P250" s="8"/>
      <c r="Q250" s="8"/>
      <c r="R250" s="8"/>
      <c r="S250" s="9"/>
      <c r="T250" s="24"/>
    </row>
    <row r="251" spans="1:20" ht="35.1" customHeight="1" thickBot="1">
      <c r="A251" s="49"/>
      <c r="B251" s="53" t="s">
        <v>33</v>
      </c>
      <c r="C251" s="37" t="str">
        <f>Input!D150</f>
        <v>Dylan Hodell</v>
      </c>
      <c r="D251" s="37">
        <f>Input!E150</f>
        <v>0</v>
      </c>
      <c r="E251" s="37" t="str">
        <f>Input!C150</f>
        <v>Warren Woods Tower</v>
      </c>
      <c r="F251" s="8"/>
      <c r="G251" s="8"/>
      <c r="H251" s="8"/>
      <c r="I251" s="9"/>
      <c r="J251" s="24"/>
      <c r="K251" s="49"/>
      <c r="L251" s="53" t="s">
        <v>33</v>
      </c>
      <c r="M251" s="37">
        <f>Input!N150</f>
        <v>0</v>
      </c>
      <c r="N251" s="37">
        <f>Input!O150</f>
        <v>0</v>
      </c>
      <c r="O251" s="37">
        <f>Input!M150</f>
        <v>0</v>
      </c>
      <c r="P251" s="8"/>
      <c r="Q251" s="8"/>
      <c r="R251" s="8"/>
      <c r="S251" s="9"/>
      <c r="T251" s="24"/>
    </row>
    <row r="252" spans="1:20" ht="35.1" customHeight="1" thickBot="1">
      <c r="A252" s="49">
        <f>IF(A244=" "," ",(IF(A244+1&gt;Start!$D$14," ",A244+1)))</f>
        <v>30</v>
      </c>
      <c r="B252" s="53" t="s">
        <v>34</v>
      </c>
      <c r="C252" s="37">
        <f>Input!D151</f>
        <v>0</v>
      </c>
      <c r="D252" s="37">
        <f>Input!E151</f>
        <v>0</v>
      </c>
      <c r="E252" s="37">
        <f>Input!C151</f>
        <v>0</v>
      </c>
      <c r="F252" s="8"/>
      <c r="G252" s="8"/>
      <c r="H252" s="8"/>
      <c r="I252" s="9"/>
      <c r="J252" s="24"/>
      <c r="K252" s="49" t="str">
        <f>IF(K244=" "," ",(IF(K244+1&gt;Start!$H$14," ",K244+1)))</f>
        <v xml:space="preserve"> </v>
      </c>
      <c r="L252" s="53" t="s">
        <v>34</v>
      </c>
      <c r="M252" s="37">
        <f>Input!N151</f>
        <v>0</v>
      </c>
      <c r="N252" s="37">
        <f>Input!O151</f>
        <v>0</v>
      </c>
      <c r="O252" s="37">
        <f>Input!M151</f>
        <v>0</v>
      </c>
      <c r="P252" s="8"/>
      <c r="Q252" s="8"/>
      <c r="R252" s="8"/>
      <c r="S252" s="9"/>
      <c r="T252" s="24"/>
    </row>
    <row r="253" spans="1:20" ht="35.1" customHeight="1" thickBot="1">
      <c r="A253" s="36"/>
      <c r="B253" s="53" t="s">
        <v>35</v>
      </c>
      <c r="C253" s="37">
        <f>Input!D152</f>
        <v>0</v>
      </c>
      <c r="D253" s="37">
        <f>Input!E152</f>
        <v>0</v>
      </c>
      <c r="E253" s="37">
        <f>Input!C152</f>
        <v>0</v>
      </c>
      <c r="F253" s="57"/>
      <c r="G253" s="57"/>
      <c r="H253" s="57"/>
      <c r="I253" s="61"/>
      <c r="J253" s="24"/>
      <c r="K253" s="35"/>
      <c r="L253" s="67" t="s">
        <v>35</v>
      </c>
      <c r="M253" s="37">
        <f>Input!N152</f>
        <v>0</v>
      </c>
      <c r="N253" s="37">
        <f>Input!O152</f>
        <v>0</v>
      </c>
      <c r="O253" s="37">
        <f>Input!M152</f>
        <v>0</v>
      </c>
      <c r="P253" s="57"/>
      <c r="Q253" s="57"/>
      <c r="R253" s="57"/>
      <c r="S253" s="61"/>
      <c r="T253" s="62"/>
    </row>
    <row r="254" spans="1:20" ht="35.1" customHeight="1" thickBot="1">
      <c r="A254" s="43"/>
      <c r="B254" s="58"/>
      <c r="C254" s="224" t="s">
        <v>39</v>
      </c>
      <c r="D254" s="225"/>
      <c r="E254" s="226"/>
      <c r="F254" s="56">
        <f>A252</f>
        <v>30</v>
      </c>
      <c r="G254" s="66">
        <f>IF(F254=" "," ",(IF(AND(F254&gt;Start!$C$18,F254+3&lt;Start!$D$18,F254&lt;Start!$D$18,(ISODD(F254)=TRUE))=TRUE,F254+3,(IF(AND(F254&gt;Start!$C$19,F254+3&lt;Start!$D$19,F254&lt;Start!$D$19,(ISODD(F254)=TRUE),(ISEVEN(Start!$D$8))=TRUE)=TRUE,F254+3,(IF(AND(F254&gt;Start!$C$20,F254+3&lt;Start!$D$20,F254&lt;Start!$D$20,(ISODD(F254)=TRUE),(ISEVEN(Start!$D$8)=TRUE))=TRUE,F254+3,(IF(AND(F254&gt;Start!$C$18,F254+1&lt;Start!$D$18,F254&lt;Start!$D$18,(ISEVEN(F254)=TRUE),(ISEVEN(Start!$D$8)=TRUE))=TRUE,F254+1,(IF(AND(F254&gt;Start!$C$19,F254+1&lt;Start!$D$19,F254&lt;Start!$D$19,(ISEVEN(F254)=TRUE),(ISEVEN(Start!$D$8)=TRUE))=TRUE,F254+1,(IF(AND(F254&gt;Start!$C$20,F254+1&lt;Start!$D$20,F254&lt;Start!$D$20,(ISEVEN(F254)=TRUE),(ISEVEN(Start!$D$8)=TRUE))=TRUE,F254+1,(IF(AND(F254&gt;Start!$C$22,F254+3&lt;Start!$D$22,F254&lt;Start!$D$22,(ISODD(F254)=TRUE))=TRUE,F254+3,(IF(AND(F254&gt;Start!$C$23,F254+3&lt;Start!$D$23,F254&lt;Start!$D$23,(ISODD(F254)=TRUE))=TRUE,F254+3,(IF(AND(F254&gt;Start!$C$24,F254+3&lt;Start!$D$24,F254&lt;Start!$D$24,(ISODD(F254)=TRUE))=TRUE,F254+3,(IF(AND(F254&gt;Start!$C$22,F254+1&lt;Start!$D$22,F254&lt;Start!$D$22,(ISEVEN(F254)=TRUE))=TRUE,F254+1,(IF(AND(F254&gt;Start!$C$23,F254+1&lt;Start!$D$23,F254&lt;Start!$D$23,(ISEVEN(F254)=TRUE))=TRUE,F254+1,(IF(AND(F254&gt;Start!$C$24,F254+1&lt;Start!$D$24,F254&lt;Start!$D$24,(ISEVEN(F254)=TRUE))=TRUE,F254+1,(IF(AND(Start!$F$8=4,(ISEVEN(F254)=TRUE))=TRUE,F254-7,(IF(AND(Start!$D$8=4,(ISODD(F254)=TRUE))=TRUE,F254-5,(IF(AND(Start!$D$8=5,(ISEVEN(F254)=TRUE))=TRUE,F254-9,F254-7)))))))))))))))))))))))))))))))</f>
        <v>21</v>
      </c>
      <c r="H254" s="66">
        <f>IF(G254=" "," ",(IF(AND(G254&gt;Start!$C$18,G254+3&lt;Start!$D$18,G254&lt;Start!$D$18,(ISODD(G254)=TRUE))=TRUE,G254+3,(IF(AND(G254&gt;Start!$C$19,G254+3&lt;Start!$D$19,G254&lt;Start!$D$19,(ISODD(G254)=TRUE),(ISEVEN(Start!$D$8))=TRUE)=TRUE,G254+3,(IF(AND(G254&gt;Start!$C$20,G254+3&lt;Start!$D$20,G254&lt;Start!$D$20,(ISODD(G254)=TRUE),(ISEVEN(Start!$D$8)=TRUE))=TRUE,G254+3,(IF(AND(G254&gt;Start!$C$18,G254+1&lt;Start!$D$18,G254&lt;Start!$D$18,(ISEVEN(G254)=TRUE),(ISEVEN(Start!$D$8)=TRUE))=TRUE,G254+1,(IF(AND(G254&gt;Start!$C$19,G254+1&lt;Start!$D$19,G254&lt;Start!$D$19,(ISEVEN(G254)=TRUE),(ISEVEN(Start!$D$8)=TRUE))=TRUE,G254+1,(IF(AND(G254&gt;Start!$C$20,G254+1&lt;Start!$D$20,G254&lt;Start!$D$20,(ISEVEN(G254)=TRUE),(ISEVEN(Start!$D$8)=TRUE))=TRUE,G254+1,(IF(AND(G254&gt;Start!$C$22,G254+3&lt;Start!$D$22,G254&lt;Start!$D$22,(ISODD(G254)=TRUE))=TRUE,G254+3,(IF(AND(G254&gt;Start!$C$23,G254+3&lt;Start!$D$23,G254&lt;Start!$D$23,(ISODD(G254)=TRUE))=TRUE,G254+3,(IF(AND(G254&gt;Start!$C$24,G254+3&lt;Start!$D$24,G254&lt;Start!$D$24,(ISODD(G254)=TRUE))=TRUE,G254+3,(IF(AND(G254&gt;Start!$C$22,G254+1&lt;Start!$D$22,G254&lt;Start!$D$22,(ISEVEN(G254)=TRUE))=TRUE,G254+1,(IF(AND(G254&gt;Start!$C$23,G254+1&lt;Start!$D$23,G254&lt;Start!$D$23,(ISEVEN(G254)=TRUE))=TRUE,G254+1,(IF(AND(G254&gt;Start!$C$24,G254+1&lt;Start!$D$24,G254&lt;Start!$D$24,(ISEVEN(G254)=TRUE))=TRUE,G254+1,(IF(AND(Start!$F$8=4,(ISEVEN(G254)=TRUE))=TRUE,G254-7,(IF(AND(Start!$D$8=4,(ISODD(G254)=TRUE))=TRUE,G254-5,(IF(AND(Start!$D$8=5,(ISEVEN(G254)=TRUE))=TRUE,G254-9,G254-7)))))))))))))))))))))))))))))))</f>
        <v>24</v>
      </c>
      <c r="I254" s="66">
        <f>IF(H254=" "," ",(IF(AND(H254&gt;Start!$C$18,H254+3&lt;Start!$D$18,H254&lt;Start!$D$18,(ISODD(H254)=TRUE))=TRUE,H254+3,(IF(AND(H254&gt;Start!$C$19,H254+3&lt;Start!$D$19,H254&lt;Start!$D$19,(ISODD(H254)=TRUE),(ISEVEN(Start!$D$8))=TRUE)=TRUE,H254+3,(IF(AND(H254&gt;Start!$C$20,H254+3&lt;Start!$D$20,H254&lt;Start!$D$20,(ISODD(H254)=TRUE),(ISEVEN(Start!$D$8)=TRUE))=TRUE,H254+3,(IF(AND(H254&gt;Start!$C$18,H254+1&lt;Start!$D$18,H254&lt;Start!$D$18,(ISEVEN(H254)=TRUE),(ISEVEN(Start!$D$8)=TRUE))=TRUE,H254+1,(IF(AND(H254&gt;Start!$C$19,H254+1&lt;Start!$D$19,H254&lt;Start!$D$19,(ISEVEN(H254)=TRUE),(ISEVEN(Start!$D$8)=TRUE))=TRUE,H254+1,(IF(AND(H254&gt;Start!$C$20,H254+1&lt;Start!$D$20,H254&lt;Start!$D$20,(ISEVEN(H254)=TRUE),(ISEVEN(Start!$D$8)=TRUE))=TRUE,H254+1,(IF(AND(H254&gt;Start!$C$22,H254+3&lt;Start!$D$22,H254&lt;Start!$D$22,(ISODD(H254)=TRUE))=TRUE,H254+3,(IF(AND(H254&gt;Start!$C$23,H254+3&lt;Start!$D$23,H254&lt;Start!$D$23,(ISODD(H254)=TRUE))=TRUE,H254+3,(IF(AND(H254&gt;Start!$C$24,H254+3&lt;Start!$D$24,H254&lt;Start!$D$24,(ISODD(H254)=TRUE))=TRUE,H254+3,(IF(AND(H254&gt;Start!$C$22,H254+1&lt;Start!$D$22,H254&lt;Start!$D$22,(ISEVEN(H254)=TRUE))=TRUE,H254+1,(IF(AND(H254&gt;Start!$C$23,H254+1&lt;Start!$D$23,H254&lt;Start!$D$23,(ISEVEN(H254)=TRUE))=TRUE,H254+1,(IF(AND(H254&gt;Start!$C$24,H254+1&lt;Start!$D$24,H254&lt;Start!$D$24,(ISEVEN(H254)=TRUE))=TRUE,H254+1,(IF(AND(Start!$F$8=4,(ISEVEN(H254)=TRUE))=TRUE,H254-7,(IF(AND(Start!$D$8=4,(ISODD(H254)=TRUE))=TRUE,H254-5,(IF(AND(Start!$D$8=5,(ISEVEN(H254)=TRUE))=TRUE,H254-9,H254-7)))))))))))))))))))))))))))))))</f>
        <v>25</v>
      </c>
      <c r="J254" s="65"/>
      <c r="K254" s="68"/>
      <c r="L254" s="69"/>
      <c r="M254" s="224" t="s">
        <v>39</v>
      </c>
      <c r="N254" s="225"/>
      <c r="O254" s="226"/>
      <c r="P254" s="63" t="str">
        <f>K252</f>
        <v xml:space="preserve"> </v>
      </c>
      <c r="Q254" s="66" t="str">
        <f>IF(P254=" "," ",(IF(AND(P254&gt;Start!$G$18,P254+3&lt;Start!$H$18,P254&lt;Start!$H$18,(ISODD(P254)=TRUE))=TRUE,P254+3,(IF(AND(P254&gt;Start!$G$19,P254+3&lt;Start!$H$19,P254&lt;Start!$H$19,(ISODD(P254)=TRUE),(ISEVEN(Start!$H$8))=TRUE)=TRUE,P254+3,(IF(AND(P254&gt;Start!$G$20,P254+3&lt;Start!$H$20,P254&lt;Start!$H$20,(ISODD(P254)=TRUE),(ISEVEN(Start!$H$8)=TRUE))=TRUE,P254+3,(IF(AND(P254&gt;Start!$G$18,P254+1&lt;Start!$H$18,P254&lt;Start!$H$18,(ISEVEN(P254)=TRUE),(ISEVEN(Start!$H$8)=TRUE))=TRUE,P254+1,(IF(AND(P254&gt;Start!$G$19,P254+1&lt;Start!$H$19,P254&lt;Start!$H$19,(ISEVEN(P254)=TRUE),(ISEVEN(Start!$H$8)=TRUE))=TRUE,P254+1,(IF(AND(P254&gt;Start!$G$20,P254+1&lt;Start!$H$20,P254&lt;Start!$H$20,(ISEVEN(P254)=TRUE),(ISEVEN(Start!$H$8)=TRUE))=TRUE,P254+1,(IF(AND(P254&gt;Start!$G$22,P254+3&lt;Start!$H$22,P254&lt;Start!$H$22,(ISODD(P254)=TRUE),(ISODD(Start!$H$8)=TRUE))=TRUE,P254+3,(IF(AND(P254&gt;Start!$G$23,P254+3&lt;Start!$H$23,P254&lt;Start!$H$23,(ISODD(P254)=TRUE),(ISODD(Start!$H$8)=TRUE))=TRUE,P254+3,(IF(AND(P254&gt;Start!$G$24,P254+3&lt;Start!$H$24,P254&lt;Start!$H$24,(ISODD(P254)=TRUE),(ISEVEN(Start!$H$8)=TRUE))=TRUE,P254+3,(IF(AND(P254&gt;Start!$G$22,P254+1&lt;Start!$H$22,P254&lt;Start!$H$22,(ISEVEN(P254)=TRUE),(ISODD(Start!$H$8)=TRUE))=TRUE,P254+1,(IF(AND(P254&gt;Start!$G$23,P254+1&lt;Start!$H$23,P254&lt;Start!$H$23,(ISEVEN(P254)=TRUE),(ISODD(Start!$H$8)=TRUE))=TRUE,P254+1,(IF(AND(Start!$H$8=4,(ISEVEN(P254)=TRUE))=TRUE,P254-7,(IF(AND(Start!$H$8=4,(ISODD(P254)=TRUE))=TRUE,P254-5,(IF(AND(Start!$H$8=7,(ISEVEN(P254)=TRUE))=TRUE,P254-13,P254-11)))))))))))))))))))))))))))))</f>
        <v xml:space="preserve"> </v>
      </c>
      <c r="R254" s="66" t="str">
        <f>IF(Q254=" "," ",(IF(AND(Q254&gt;Start!$G$18,Q254+3&lt;Start!$H$18,Q254&lt;Start!$H$18,(ISODD(Q254)=TRUE))=TRUE,Q254+3,(IF(AND(Q254&gt;Start!$G$19,Q254+3&lt;Start!$H$19,Q254&lt;Start!$H$19,(ISODD(Q254)=TRUE),(ISEVEN(Start!$H$8))=TRUE)=TRUE,Q254+3,(IF(AND(Q254&gt;Start!$G$20,Q254+3&lt;Start!$H$20,Q254&lt;Start!$H$20,(ISODD(Q254)=TRUE),(ISEVEN(Start!$H$8)=TRUE))=TRUE,Q254+3,(IF(AND(Q254&gt;Start!$G$18,Q254+1&lt;Start!$H$18,Q254&lt;Start!$H$18,(ISEVEN(Q254)=TRUE),(ISEVEN(Start!$H$8)=TRUE))=TRUE,Q254+1,(IF(AND(Q254&gt;Start!$G$19,Q254+1&lt;Start!$H$19,Q254&lt;Start!$H$19,(ISEVEN(Q254)=TRUE),(ISEVEN(Start!$H$8)=TRUE))=TRUE,Q254+1,(IF(AND(Q254&gt;Start!$G$20,Q254+1&lt;Start!$H$20,Q254&lt;Start!$H$20,(ISEVEN(Q254)=TRUE),(ISEVEN(Start!$H$8)=TRUE))=TRUE,Q254+1,(IF(AND(Q254&gt;Start!$G$22,Q254+3&lt;Start!$H$22,Q254&lt;Start!$H$22,(ISODD(Q254)=TRUE),(ISODD(Start!$H$8)=TRUE))=TRUE,Q254+3,(IF(AND(Q254&gt;Start!$G$23,Q254+3&lt;Start!$H$23,Q254&lt;Start!$H$23,(ISODD(Q254)=TRUE),(ISODD(Start!$H$8)=TRUE))=TRUE,Q254+3,(IF(AND(Q254&gt;Start!$G$24,Q254+3&lt;Start!$H$24,Q254&lt;Start!$H$24,(ISODD(Q254)=TRUE),(ISEVEN(Start!$H$8)=TRUE))=TRUE,Q254+3,(IF(AND(Q254&gt;Start!$G$22,Q254+1&lt;Start!$H$22,Q254&lt;Start!$H$22,(ISEVEN(Q254)=TRUE),(ISODD(Start!$H$8)=TRUE))=TRUE,Q254+1,(IF(AND(Q254&gt;Start!$G$23,Q254+1&lt;Start!$H$23,Q254&lt;Start!$H$23,(ISEVEN(Q254)=TRUE),(ISODD(Start!$H$8)=TRUE))=TRUE,Q254+1,(IF(AND(Start!$H$8=4,(ISEVEN(Q254)=TRUE))=TRUE,Q254-7,(IF(AND(Start!$H$8=4,(ISODD(Q254)=TRUE))=TRUE,Q254-5,(IF(AND(Start!$H$8=7,(ISEVEN(Q254)=TRUE))=TRUE,Q254-13,Q254-11)))))))))))))))))))))))))))))</f>
        <v xml:space="preserve"> </v>
      </c>
      <c r="S254" s="66" t="str">
        <f>IF(R254=" "," ",(IF(AND(R254&gt;Start!$G$18,R254+3&lt;Start!$H$18,R254&lt;Start!$H$18,(ISODD(R254)=TRUE))=TRUE,R254+3,(IF(AND(R254&gt;Start!$G$19,R254+3&lt;Start!$H$19,R254&lt;Start!$H$19,(ISODD(R254)=TRUE),(ISEVEN(Start!$H$8))=TRUE)=TRUE,R254+3,(IF(AND(R254&gt;Start!$G$20,R254+3&lt;Start!$H$20,R254&lt;Start!$H$20,(ISODD(R254)=TRUE),(ISEVEN(Start!$H$8)=TRUE))=TRUE,R254+3,(IF(AND(R254&gt;Start!$G$18,R254+1&lt;Start!$H$18,R254&lt;Start!$H$18,(ISEVEN(R254)=TRUE),(ISEVEN(Start!$H$8)=TRUE))=TRUE,R254+1,(IF(AND(R254&gt;Start!$G$19,R254+1&lt;Start!$H$19,R254&lt;Start!$H$19,(ISEVEN(R254)=TRUE),(ISEVEN(Start!$H$8)=TRUE))=TRUE,R254+1,(IF(AND(R254&gt;Start!$G$20,R254+1&lt;Start!$H$20,R254&lt;Start!$H$20,(ISEVEN(R254)=TRUE),(ISEVEN(Start!$H$8)=TRUE))=TRUE,R254+1,(IF(AND(R254&gt;Start!$G$22,R254+3&lt;Start!$H$22,R254&lt;Start!$H$22,(ISODD(R254)=TRUE),(ISODD(Start!$H$8)=TRUE))=TRUE,R254+3,(IF(AND(R254&gt;Start!$G$23,R254+3&lt;Start!$H$23,R254&lt;Start!$H$23,(ISODD(R254)=TRUE),(ISODD(Start!$H$8)=TRUE))=TRUE,R254+3,(IF(AND(R254&gt;Start!$G$24,R254+3&lt;Start!$H$24,R254&lt;Start!$H$24,(ISODD(R254)=TRUE),(ISEVEN(Start!$H$8)=TRUE))=TRUE,R254+3,(IF(AND(R254&gt;Start!$G$22,R254+1&lt;Start!$H$22,R254&lt;Start!$H$22,(ISEVEN(R254)=TRUE),(ISODD(Start!$H$8)=TRUE))=TRUE,R254+1,(IF(AND(R254&gt;Start!$G$23,R254+1&lt;Start!$H$23,R254&lt;Start!$H$23,(ISEVEN(R254)=TRUE),(ISODD(Start!$H$8)=TRUE))=TRUE,R254+1,(IF(AND(Start!$H$8=4,(ISEVEN(R254)=TRUE))=TRUE,R254-7,(IF(AND(Start!$H$8=4,(ISODD(R254)=TRUE))=TRUE,R254-5,(IF(AND(Start!$H$8=7,(ISEVEN(R254)=TRUE))=TRUE,R254-13,R254-11)))))))))))))))))))))))))))))</f>
        <v xml:space="preserve"> </v>
      </c>
      <c r="T254" s="64"/>
    </row>
    <row r="255" spans="1:20" ht="35.1" customHeight="1" thickBot="1">
      <c r="A255" s="42"/>
      <c r="B255" s="54"/>
      <c r="C255" s="227" t="s">
        <v>40</v>
      </c>
      <c r="D255" s="227"/>
      <c r="E255" s="227"/>
      <c r="F255" s="227"/>
      <c r="G255" s="227"/>
      <c r="H255" s="227"/>
      <c r="I255" s="59"/>
      <c r="J255" s="60"/>
      <c r="K255" s="42"/>
      <c r="L255" s="45"/>
      <c r="M255" s="227" t="s">
        <v>40</v>
      </c>
      <c r="N255" s="227"/>
      <c r="O255" s="227"/>
      <c r="P255" s="227"/>
      <c r="Q255" s="227"/>
      <c r="R255" s="227"/>
      <c r="S255" s="55"/>
      <c r="T255" s="41"/>
    </row>
    <row r="256" spans="1:20" ht="35.1" customHeight="1">
      <c r="A256" s="228" t="s">
        <v>37</v>
      </c>
      <c r="B256" s="229"/>
      <c r="C256" s="229"/>
      <c r="D256" s="229"/>
      <c r="E256" s="229"/>
      <c r="F256" s="229"/>
      <c r="G256" s="229"/>
      <c r="H256" s="229"/>
      <c r="I256" s="229"/>
      <c r="J256" s="230"/>
      <c r="K256" s="219" t="s">
        <v>37</v>
      </c>
      <c r="L256" s="220"/>
      <c r="M256" s="220"/>
      <c r="N256" s="220"/>
      <c r="O256" s="220"/>
      <c r="P256" s="220"/>
      <c r="Q256" s="220"/>
      <c r="R256" s="220"/>
      <c r="S256" s="220"/>
      <c r="T256" s="221"/>
    </row>
    <row r="257" spans="1:20" ht="35.1" customHeight="1" thickBot="1">
      <c r="A257" s="222" t="s">
        <v>38</v>
      </c>
      <c r="B257" s="223"/>
      <c r="C257" s="47" t="s">
        <v>21</v>
      </c>
      <c r="D257" s="47" t="s">
        <v>36</v>
      </c>
      <c r="E257" s="47" t="s">
        <v>9</v>
      </c>
      <c r="F257" s="47" t="s">
        <v>13</v>
      </c>
      <c r="G257" s="47" t="s">
        <v>11</v>
      </c>
      <c r="H257" s="47" t="s">
        <v>12</v>
      </c>
      <c r="I257" s="47" t="s">
        <v>14</v>
      </c>
      <c r="J257" s="50" t="s">
        <v>15</v>
      </c>
      <c r="K257" s="222" t="s">
        <v>38</v>
      </c>
      <c r="L257" s="223"/>
      <c r="M257" s="47" t="s">
        <v>21</v>
      </c>
      <c r="N257" s="47" t="s">
        <v>36</v>
      </c>
      <c r="O257" s="47" t="s">
        <v>9</v>
      </c>
      <c r="P257" s="47" t="s">
        <v>13</v>
      </c>
      <c r="Q257" s="47" t="s">
        <v>11</v>
      </c>
      <c r="R257" s="47" t="s">
        <v>12</v>
      </c>
      <c r="S257" s="47" t="s">
        <v>14</v>
      </c>
      <c r="T257" s="50" t="s">
        <v>15</v>
      </c>
    </row>
    <row r="258" spans="1:20" ht="35.1" customHeight="1" thickBot="1">
      <c r="A258" s="48" t="s">
        <v>16</v>
      </c>
      <c r="B258" s="52" t="s">
        <v>22</v>
      </c>
      <c r="C258" s="37">
        <f>Input!D153</f>
        <v>0</v>
      </c>
      <c r="D258" s="37">
        <f>Input!E153</f>
        <v>0</v>
      </c>
      <c r="E258" s="37">
        <f>Input!C153</f>
        <v>0</v>
      </c>
      <c r="F258" s="37"/>
      <c r="G258" s="37"/>
      <c r="H258" s="37"/>
      <c r="I258" s="38"/>
      <c r="J258" s="39"/>
      <c r="K258" s="48" t="s">
        <v>16</v>
      </c>
      <c r="L258" s="52" t="s">
        <v>22</v>
      </c>
      <c r="M258" s="37">
        <f>Input!N153</f>
        <v>0</v>
      </c>
      <c r="N258" s="37">
        <f>Input!O153</f>
        <v>0</v>
      </c>
      <c r="O258" s="37">
        <f>Input!M153</f>
        <v>0</v>
      </c>
      <c r="P258" s="37"/>
      <c r="Q258" s="37"/>
      <c r="R258" s="37"/>
      <c r="S258" s="38"/>
      <c r="T258" s="39"/>
    </row>
    <row r="259" spans="1:20" ht="35.1" customHeight="1" thickBot="1">
      <c r="A259" s="49" t="s">
        <v>17</v>
      </c>
      <c r="B259" s="53" t="s">
        <v>23</v>
      </c>
      <c r="C259" s="37">
        <f>Input!D154</f>
        <v>0</v>
      </c>
      <c r="D259" s="37">
        <f>Input!E154</f>
        <v>0</v>
      </c>
      <c r="E259" s="37">
        <f>Input!C154</f>
        <v>0</v>
      </c>
      <c r="F259" s="8"/>
      <c r="G259" s="8"/>
      <c r="H259" s="8"/>
      <c r="I259" s="9"/>
      <c r="J259" s="24"/>
      <c r="K259" s="49" t="s">
        <v>17</v>
      </c>
      <c r="L259" s="53" t="s">
        <v>23</v>
      </c>
      <c r="M259" s="37">
        <f>Input!N154</f>
        <v>0</v>
      </c>
      <c r="N259" s="37">
        <f>Input!O154</f>
        <v>0</v>
      </c>
      <c r="O259" s="37">
        <f>Input!M154</f>
        <v>0</v>
      </c>
      <c r="P259" s="8"/>
      <c r="Q259" s="8"/>
      <c r="R259" s="8"/>
      <c r="S259" s="9"/>
      <c r="T259" s="24"/>
    </row>
    <row r="260" spans="1:20" ht="35.1" customHeight="1" thickBot="1">
      <c r="A260" s="49"/>
      <c r="B260" s="53" t="s">
        <v>24</v>
      </c>
      <c r="C260" s="37">
        <f>Input!D155</f>
        <v>0</v>
      </c>
      <c r="D260" s="37">
        <f>Input!E155</f>
        <v>0</v>
      </c>
      <c r="E260" s="37">
        <f>Input!C155</f>
        <v>0</v>
      </c>
      <c r="F260" s="8"/>
      <c r="G260" s="8"/>
      <c r="H260" s="8"/>
      <c r="I260" s="9"/>
      <c r="J260" s="24"/>
      <c r="K260" s="49"/>
      <c r="L260" s="53" t="s">
        <v>24</v>
      </c>
      <c r="M260" s="37">
        <f>Input!N155</f>
        <v>0</v>
      </c>
      <c r="N260" s="37">
        <f>Input!O155</f>
        <v>0</v>
      </c>
      <c r="O260" s="37">
        <f>Input!M155</f>
        <v>0</v>
      </c>
      <c r="P260" s="8"/>
      <c r="Q260" s="8"/>
      <c r="R260" s="8"/>
      <c r="S260" s="9"/>
      <c r="T260" s="24"/>
    </row>
    <row r="261" spans="1:20" ht="35.1" customHeight="1" thickBot="1">
      <c r="A261" s="49" t="str">
        <f>IF(A252=" "," ",(IF(A252+1&gt;Start!$D$14," ",A252+1)))</f>
        <v xml:space="preserve"> </v>
      </c>
      <c r="B261" s="53" t="s">
        <v>25</v>
      </c>
      <c r="C261" s="37">
        <f>Input!D156</f>
        <v>0</v>
      </c>
      <c r="D261" s="37">
        <f>Input!E156</f>
        <v>0</v>
      </c>
      <c r="E261" s="37">
        <f>Input!C156</f>
        <v>0</v>
      </c>
      <c r="F261" s="8"/>
      <c r="G261" s="8"/>
      <c r="H261" s="8"/>
      <c r="I261" s="9"/>
      <c r="J261" s="24"/>
      <c r="K261" s="49" t="str">
        <f>IF(K252=" "," ",(IF(K252+1&gt;Start!$H$14," ",K252+1)))</f>
        <v xml:space="preserve"> </v>
      </c>
      <c r="L261" s="53" t="s">
        <v>25</v>
      </c>
      <c r="M261" s="37">
        <f>Input!N156</f>
        <v>0</v>
      </c>
      <c r="N261" s="37">
        <f>Input!O156</f>
        <v>0</v>
      </c>
      <c r="O261" s="37">
        <f>Input!M156</f>
        <v>0</v>
      </c>
      <c r="P261" s="8"/>
      <c r="Q261" s="8"/>
      <c r="R261" s="8"/>
      <c r="S261" s="9"/>
      <c r="T261" s="24"/>
    </row>
    <row r="262" spans="1:20" ht="35.1" customHeight="1" thickBot="1">
      <c r="A262" s="36"/>
      <c r="B262" s="67" t="s">
        <v>26</v>
      </c>
      <c r="C262" s="37">
        <f>Input!D157</f>
        <v>0</v>
      </c>
      <c r="D262" s="37">
        <f>Input!E157</f>
        <v>0</v>
      </c>
      <c r="E262" s="37">
        <f>Input!C157</f>
        <v>0</v>
      </c>
      <c r="F262" s="57"/>
      <c r="G262" s="57"/>
      <c r="H262" s="57"/>
      <c r="I262" s="61"/>
      <c r="J262" s="62"/>
      <c r="K262" s="35"/>
      <c r="L262" s="67" t="s">
        <v>26</v>
      </c>
      <c r="M262" s="37">
        <f>Input!N157</f>
        <v>0</v>
      </c>
      <c r="N262" s="37">
        <f>Input!O157</f>
        <v>0</v>
      </c>
      <c r="O262" s="37">
        <f>Input!M157</f>
        <v>0</v>
      </c>
      <c r="P262" s="57"/>
      <c r="Q262" s="57"/>
      <c r="R262" s="57"/>
      <c r="S262" s="61"/>
      <c r="T262" s="62"/>
    </row>
    <row r="263" spans="1:20" ht="35.1" customHeight="1" thickBot="1">
      <c r="A263" s="43"/>
      <c r="B263" s="58"/>
      <c r="C263" s="224" t="s">
        <v>39</v>
      </c>
      <c r="D263" s="225"/>
      <c r="E263" s="226"/>
      <c r="F263" s="56" t="str">
        <f>A261</f>
        <v xml:space="preserve"> </v>
      </c>
      <c r="G263" s="66" t="str">
        <f>IF(F263=" "," ",(IF(AND(F263&gt;Start!$C$18,F263+3&lt;Start!$D$18,F263&lt;Start!$D$18,(ISODD(F263)=TRUE))=TRUE,F263+3,(IF(AND(F263&gt;Start!$C$19,F263+3&lt;Start!$D$19,F263&lt;Start!$D$19,(ISODD(F263)=TRUE),(ISEVEN(Start!$D$8))=TRUE)=TRUE,F263+3,(IF(AND(F263&gt;Start!$C$20,F263+3&lt;Start!$D$20,F263&lt;Start!$D$20,(ISODD(F263)=TRUE),(ISEVEN(Start!$D$8)=TRUE))=TRUE,F263+3,(IF(AND(F263&gt;Start!$C$18,F263+1&lt;Start!$D$18,F263&lt;Start!$D$18,(ISEVEN(F263)=TRUE),(ISEVEN(Start!$D$8)=TRUE))=TRUE,F263+1,(IF(AND(F263&gt;Start!$C$19,F263+1&lt;Start!$D$19,F263&lt;Start!$D$19,(ISEVEN(F263)=TRUE),(ISEVEN(Start!$D$8)=TRUE))=TRUE,F263+1,(IF(AND(F263&gt;Start!$C$20,F263+1&lt;Start!$D$20,F263&lt;Start!$D$20,(ISEVEN(F263)=TRUE),(ISEVEN(Start!$D$8)=TRUE))=TRUE,F263+1,(IF(AND(F263&gt;Start!$C$22,F263+3&lt;Start!$D$22,F263&lt;Start!$D$22,(ISODD(F263)=TRUE))=TRUE,F263+3,(IF(AND(F263&gt;Start!$C$23,F263+3&lt;Start!$D$23,F263&lt;Start!$D$23,(ISODD(F263)=TRUE))=TRUE,F263+3,(IF(AND(F263&gt;Start!$C$24,F263+3&lt;Start!$D$24,F263&lt;Start!$D$24,(ISODD(F263)=TRUE))=TRUE,F263+3,(IF(AND(F263&gt;Start!$C$22,F263+1&lt;Start!$D$22,F263&lt;Start!$D$22,(ISEVEN(F263)=TRUE))=TRUE,F263+1,(IF(AND(F263&gt;Start!$C$23,F263+1&lt;Start!$D$23,F263&lt;Start!$D$23,(ISEVEN(F263)=TRUE))=TRUE,F263+1,(IF(AND(F263&gt;Start!$C$24,F263+1&lt;Start!$D$24,F263&lt;Start!$D$24,(ISEVEN(F263)=TRUE))=TRUE,F263+1,(IF(AND(Start!$F$8=4,(ISEVEN(F263)=TRUE))=TRUE,F263-7,(IF(AND(Start!$D$8=4,(ISODD(F263)=TRUE))=TRUE,F263-5,(IF(AND(Start!$D$8=5,(ISEVEN(F263)=TRUE))=TRUE,F263-9,F263-7)))))))))))))))))))))))))))))))</f>
        <v xml:space="preserve"> </v>
      </c>
      <c r="H263" s="66" t="str">
        <f>IF(G263=" "," ",(IF(AND(G263&gt;Start!$C$18,G263+3&lt;Start!$D$18,G263&lt;Start!$D$18,(ISODD(G263)=TRUE))=TRUE,G263+3,(IF(AND(G263&gt;Start!$C$19,G263+3&lt;Start!$D$19,G263&lt;Start!$D$19,(ISODD(G263)=TRUE),(ISEVEN(Start!$D$8))=TRUE)=TRUE,G263+3,(IF(AND(G263&gt;Start!$C$20,G263+3&lt;Start!$D$20,G263&lt;Start!$D$20,(ISODD(G263)=TRUE),(ISEVEN(Start!$D$8)=TRUE))=TRUE,G263+3,(IF(AND(G263&gt;Start!$C$18,G263+1&lt;Start!$D$18,G263&lt;Start!$D$18,(ISEVEN(G263)=TRUE),(ISEVEN(Start!$D$8)=TRUE))=TRUE,G263+1,(IF(AND(G263&gt;Start!$C$19,G263+1&lt;Start!$D$19,G263&lt;Start!$D$19,(ISEVEN(G263)=TRUE),(ISEVEN(Start!$D$8)=TRUE))=TRUE,G263+1,(IF(AND(G263&gt;Start!$C$20,G263+1&lt;Start!$D$20,G263&lt;Start!$D$20,(ISEVEN(G263)=TRUE),(ISEVEN(Start!$D$8)=TRUE))=TRUE,G263+1,(IF(AND(G263&gt;Start!$C$22,G263+3&lt;Start!$D$22,G263&lt;Start!$D$22,(ISODD(G263)=TRUE))=TRUE,G263+3,(IF(AND(G263&gt;Start!$C$23,G263+3&lt;Start!$D$23,G263&lt;Start!$D$23,(ISODD(G263)=TRUE))=TRUE,G263+3,(IF(AND(G263&gt;Start!$C$24,G263+3&lt;Start!$D$24,G263&lt;Start!$D$24,(ISODD(G263)=TRUE))=TRUE,G263+3,(IF(AND(G263&gt;Start!$C$22,G263+1&lt;Start!$D$22,G263&lt;Start!$D$22,(ISEVEN(G263)=TRUE))=TRUE,G263+1,(IF(AND(G263&gt;Start!$C$23,G263+1&lt;Start!$D$23,G263&lt;Start!$D$23,(ISEVEN(G263)=TRUE))=TRUE,G263+1,(IF(AND(G263&gt;Start!$C$24,G263+1&lt;Start!$D$24,G263&lt;Start!$D$24,(ISEVEN(G263)=TRUE))=TRUE,G263+1,(IF(AND(Start!$F$8=4,(ISEVEN(G263)=TRUE))=TRUE,G263-7,(IF(AND(Start!$D$8=4,(ISODD(G263)=TRUE))=TRUE,G263-5,(IF(AND(Start!$D$8=5,(ISEVEN(G263)=TRUE))=TRUE,G263-9,G263-7)))))))))))))))))))))))))))))))</f>
        <v xml:space="preserve"> </v>
      </c>
      <c r="I263" s="66" t="str">
        <f>IF(H263=" "," ",(IF(AND(H263&gt;Start!$C$18,H263+3&lt;Start!$D$18,H263&lt;Start!$D$18,(ISODD(H263)=TRUE))=TRUE,H263+3,(IF(AND(H263&gt;Start!$C$19,H263+3&lt;Start!$D$19,H263&lt;Start!$D$19,(ISODD(H263)=TRUE),(ISEVEN(Start!$D$8))=TRUE)=TRUE,H263+3,(IF(AND(H263&gt;Start!$C$20,H263+3&lt;Start!$D$20,H263&lt;Start!$D$20,(ISODD(H263)=TRUE),(ISEVEN(Start!$D$8)=TRUE))=TRUE,H263+3,(IF(AND(H263&gt;Start!$C$18,H263+1&lt;Start!$D$18,H263&lt;Start!$D$18,(ISEVEN(H263)=TRUE),(ISEVEN(Start!$D$8)=TRUE))=TRUE,H263+1,(IF(AND(H263&gt;Start!$C$19,H263+1&lt;Start!$D$19,H263&lt;Start!$D$19,(ISEVEN(H263)=TRUE),(ISEVEN(Start!$D$8)=TRUE))=TRUE,H263+1,(IF(AND(H263&gt;Start!$C$20,H263+1&lt;Start!$D$20,H263&lt;Start!$D$20,(ISEVEN(H263)=TRUE),(ISEVEN(Start!$D$8)=TRUE))=TRUE,H263+1,(IF(AND(H263&gt;Start!$C$22,H263+3&lt;Start!$D$22,H263&lt;Start!$D$22,(ISODD(H263)=TRUE))=TRUE,H263+3,(IF(AND(H263&gt;Start!$C$23,H263+3&lt;Start!$D$23,H263&lt;Start!$D$23,(ISODD(H263)=TRUE))=TRUE,H263+3,(IF(AND(H263&gt;Start!$C$24,H263+3&lt;Start!$D$24,H263&lt;Start!$D$24,(ISODD(H263)=TRUE))=TRUE,H263+3,(IF(AND(H263&gt;Start!$C$22,H263+1&lt;Start!$D$22,H263&lt;Start!$D$22,(ISEVEN(H263)=TRUE))=TRUE,H263+1,(IF(AND(H263&gt;Start!$C$23,H263+1&lt;Start!$D$23,H263&lt;Start!$D$23,(ISEVEN(H263)=TRUE))=TRUE,H263+1,(IF(AND(H263&gt;Start!$C$24,H263+1&lt;Start!$D$24,H263&lt;Start!$D$24,(ISEVEN(H263)=TRUE))=TRUE,H263+1,(IF(AND(Start!$F$8=4,(ISEVEN(H263)=TRUE))=TRUE,H263-7,(IF(AND(Start!$D$8=4,(ISODD(H263)=TRUE))=TRUE,H263-5,(IF(AND(Start!$D$8=5,(ISEVEN(H263)=TRUE))=TRUE,H263-9,H263-7)))))))))))))))))))))))))))))))</f>
        <v xml:space="preserve"> </v>
      </c>
      <c r="J263" s="64"/>
      <c r="K263" s="68"/>
      <c r="L263" s="69"/>
      <c r="M263" s="224" t="s">
        <v>39</v>
      </c>
      <c r="N263" s="225"/>
      <c r="O263" s="226"/>
      <c r="P263" s="63" t="str">
        <f>K261</f>
        <v xml:space="preserve"> </v>
      </c>
      <c r="Q263" s="66" t="str">
        <f>IF(P263=" "," ",(IF(AND(P263&gt;Start!$G$18,P263+3&lt;Start!$H$18,P263&lt;Start!$H$18,(ISODD(P263)=TRUE))=TRUE,P263+3,(IF(AND(P263&gt;Start!$G$19,P263+3&lt;Start!$H$19,P263&lt;Start!$H$19,(ISODD(P263)=TRUE),(ISEVEN(Start!$H$8))=TRUE)=TRUE,P263+3,(IF(AND(P263&gt;Start!$G$20,P263+3&lt;Start!$H$20,P263&lt;Start!$H$20,(ISODD(P263)=TRUE),(ISEVEN(Start!$H$8)=TRUE))=TRUE,P263+3,(IF(AND(P263&gt;Start!$G$18,P263+1&lt;Start!$H$18,P263&lt;Start!$H$18,(ISEVEN(P263)=TRUE),(ISEVEN(Start!$H$8)=TRUE))=TRUE,P263+1,(IF(AND(P263&gt;Start!$G$19,P263+1&lt;Start!$H$19,P263&lt;Start!$H$19,(ISEVEN(P263)=TRUE),(ISEVEN(Start!$H$8)=TRUE))=TRUE,P263+1,(IF(AND(P263&gt;Start!$G$20,P263+1&lt;Start!$H$20,P263&lt;Start!$H$20,(ISEVEN(P263)=TRUE),(ISEVEN(Start!$H$8)=TRUE))=TRUE,P263+1,(IF(AND(P263&gt;Start!$G$22,P263+3&lt;Start!$H$22,P263&lt;Start!$H$22,(ISODD(P263)=TRUE),(ISODD(Start!$H$8)=TRUE))=TRUE,P263+3,(IF(AND(P263&gt;Start!$G$23,P263+3&lt;Start!$H$23,P263&lt;Start!$H$23,(ISODD(P263)=TRUE),(ISODD(Start!$H$8)=TRUE))=TRUE,P263+3,(IF(AND(P263&gt;Start!$G$24,P263+3&lt;Start!$H$24,P263&lt;Start!$H$24,(ISODD(P263)=TRUE),(ISEVEN(Start!$H$8)=TRUE))=TRUE,P263+3,(IF(AND(P263&gt;Start!$G$22,P263+1&lt;Start!$H$22,P263&lt;Start!$H$22,(ISEVEN(P263)=TRUE),(ISODD(Start!$H$8)=TRUE))=TRUE,P263+1,(IF(AND(P263&gt;Start!$G$23,P263+1&lt;Start!$H$23,P263&lt;Start!$H$23,(ISEVEN(P263)=TRUE),(ISODD(Start!$H$8)=TRUE))=TRUE,P263+1,(IF(AND(Start!$H$8=4,(ISEVEN(P263)=TRUE))=TRUE,P263-7,(IF(AND(Start!$H$8=4,(ISODD(P263)=TRUE))=TRUE,P263-5,(IF(AND(Start!$H$8=7,(ISEVEN(P263)=TRUE))=TRUE,P263-13,P263-11)))))))))))))))))))))))))))))</f>
        <v xml:space="preserve"> </v>
      </c>
      <c r="R263" s="66" t="str">
        <f>IF(Q263=" "," ",(IF(AND(Q263&gt;Start!$G$18,Q263+3&lt;Start!$H$18,Q263&lt;Start!$H$18,(ISODD(Q263)=TRUE))=TRUE,Q263+3,(IF(AND(Q263&gt;Start!$G$19,Q263+3&lt;Start!$H$19,Q263&lt;Start!$H$19,(ISODD(Q263)=TRUE),(ISEVEN(Start!$H$8))=TRUE)=TRUE,Q263+3,(IF(AND(Q263&gt;Start!$G$20,Q263+3&lt;Start!$H$20,Q263&lt;Start!$H$20,(ISODD(Q263)=TRUE),(ISEVEN(Start!$H$8)=TRUE))=TRUE,Q263+3,(IF(AND(Q263&gt;Start!$G$18,Q263+1&lt;Start!$H$18,Q263&lt;Start!$H$18,(ISEVEN(Q263)=TRUE),(ISEVEN(Start!$H$8)=TRUE))=TRUE,Q263+1,(IF(AND(Q263&gt;Start!$G$19,Q263+1&lt;Start!$H$19,Q263&lt;Start!$H$19,(ISEVEN(Q263)=TRUE),(ISEVEN(Start!$H$8)=TRUE))=TRUE,Q263+1,(IF(AND(Q263&gt;Start!$G$20,Q263+1&lt;Start!$H$20,Q263&lt;Start!$H$20,(ISEVEN(Q263)=TRUE),(ISEVEN(Start!$H$8)=TRUE))=TRUE,Q263+1,(IF(AND(Q263&gt;Start!$G$22,Q263+3&lt;Start!$H$22,Q263&lt;Start!$H$22,(ISODD(Q263)=TRUE),(ISODD(Start!$H$8)=TRUE))=TRUE,Q263+3,(IF(AND(Q263&gt;Start!$G$23,Q263+3&lt;Start!$H$23,Q263&lt;Start!$H$23,(ISODD(Q263)=TRUE),(ISODD(Start!$H$8)=TRUE))=TRUE,Q263+3,(IF(AND(Q263&gt;Start!$G$24,Q263+3&lt;Start!$H$24,Q263&lt;Start!$H$24,(ISODD(Q263)=TRUE),(ISEVEN(Start!$H$8)=TRUE))=TRUE,Q263+3,(IF(AND(Q263&gt;Start!$G$22,Q263+1&lt;Start!$H$22,Q263&lt;Start!$H$22,(ISEVEN(Q263)=TRUE),(ISODD(Start!$H$8)=TRUE))=TRUE,Q263+1,(IF(AND(Q263&gt;Start!$G$23,Q263+1&lt;Start!$H$23,Q263&lt;Start!$H$23,(ISEVEN(Q263)=TRUE),(ISODD(Start!$H$8)=TRUE))=TRUE,Q263+1,(IF(AND(Start!$H$8=4,(ISEVEN(Q263)=TRUE))=TRUE,Q263-7,(IF(AND(Start!$H$8=4,(ISODD(Q263)=TRUE))=TRUE,Q263-5,(IF(AND(Start!$H$8=7,(ISEVEN(Q263)=TRUE))=TRUE,Q263-13,Q263-11)))))))))))))))))))))))))))))</f>
        <v xml:space="preserve"> </v>
      </c>
      <c r="S263" s="66" t="str">
        <f>IF(R263=" "," ",(IF(AND(R263&gt;Start!$G$18,R263+3&lt;Start!$H$18,R263&lt;Start!$H$18,(ISODD(R263)=TRUE))=TRUE,R263+3,(IF(AND(R263&gt;Start!$G$19,R263+3&lt;Start!$H$19,R263&lt;Start!$H$19,(ISODD(R263)=TRUE),(ISEVEN(Start!$H$8))=TRUE)=TRUE,R263+3,(IF(AND(R263&gt;Start!$G$20,R263+3&lt;Start!$H$20,R263&lt;Start!$H$20,(ISODD(R263)=TRUE),(ISEVEN(Start!$H$8)=TRUE))=TRUE,R263+3,(IF(AND(R263&gt;Start!$G$18,R263+1&lt;Start!$H$18,R263&lt;Start!$H$18,(ISEVEN(R263)=TRUE),(ISEVEN(Start!$H$8)=TRUE))=TRUE,R263+1,(IF(AND(R263&gt;Start!$G$19,R263+1&lt;Start!$H$19,R263&lt;Start!$H$19,(ISEVEN(R263)=TRUE),(ISEVEN(Start!$H$8)=TRUE))=TRUE,R263+1,(IF(AND(R263&gt;Start!$G$20,R263+1&lt;Start!$H$20,R263&lt;Start!$H$20,(ISEVEN(R263)=TRUE),(ISEVEN(Start!$H$8)=TRUE))=TRUE,R263+1,(IF(AND(R263&gt;Start!$G$22,R263+3&lt;Start!$H$22,R263&lt;Start!$H$22,(ISODD(R263)=TRUE),(ISODD(Start!$H$8)=TRUE))=TRUE,R263+3,(IF(AND(R263&gt;Start!$G$23,R263+3&lt;Start!$H$23,R263&lt;Start!$H$23,(ISODD(R263)=TRUE),(ISODD(Start!$H$8)=TRUE))=TRUE,R263+3,(IF(AND(R263&gt;Start!$G$24,R263+3&lt;Start!$H$24,R263&lt;Start!$H$24,(ISODD(R263)=TRUE),(ISEVEN(Start!$H$8)=TRUE))=TRUE,R263+3,(IF(AND(R263&gt;Start!$G$22,R263+1&lt;Start!$H$22,R263&lt;Start!$H$22,(ISEVEN(R263)=TRUE),(ISODD(Start!$H$8)=TRUE))=TRUE,R263+1,(IF(AND(R263&gt;Start!$G$23,R263+1&lt;Start!$H$23,R263&lt;Start!$H$23,(ISEVEN(R263)=TRUE),(ISODD(Start!$H$8)=TRUE))=TRUE,R263+1,(IF(AND(Start!$H$8=4,(ISEVEN(R263)=TRUE))=TRUE,R263-7,(IF(AND(Start!$H$8=4,(ISODD(R263)=TRUE))=TRUE,R263-5,(IF(AND(Start!$H$8=7,(ISEVEN(R263)=TRUE))=TRUE,R263-13,R263-11)))))))))))))))))))))))))))))</f>
        <v xml:space="preserve"> </v>
      </c>
      <c r="T263" s="64"/>
    </row>
    <row r="264" spans="1:20" ht="35.1" customHeight="1">
      <c r="A264" s="228" t="s">
        <v>37</v>
      </c>
      <c r="B264" s="229"/>
      <c r="C264" s="229"/>
      <c r="D264" s="229"/>
      <c r="E264" s="229"/>
      <c r="F264" s="229"/>
      <c r="G264" s="229"/>
      <c r="H264" s="229"/>
      <c r="I264" s="229"/>
      <c r="J264" s="230"/>
      <c r="K264" s="219" t="s">
        <v>37</v>
      </c>
      <c r="L264" s="220"/>
      <c r="M264" s="220"/>
      <c r="N264" s="220"/>
      <c r="O264" s="220"/>
      <c r="P264" s="220"/>
      <c r="Q264" s="220"/>
      <c r="R264" s="220"/>
      <c r="S264" s="220"/>
      <c r="T264" s="221"/>
    </row>
    <row r="265" spans="1:20" ht="35.1" customHeight="1" thickBot="1">
      <c r="A265" s="222" t="s">
        <v>38</v>
      </c>
      <c r="B265" s="223"/>
      <c r="C265" s="47" t="s">
        <v>21</v>
      </c>
      <c r="D265" s="47" t="s">
        <v>36</v>
      </c>
      <c r="E265" s="47" t="s">
        <v>9</v>
      </c>
      <c r="F265" s="47" t="s">
        <v>13</v>
      </c>
      <c r="G265" s="47" t="s">
        <v>11</v>
      </c>
      <c r="H265" s="47" t="s">
        <v>12</v>
      </c>
      <c r="I265" s="47" t="s">
        <v>14</v>
      </c>
      <c r="J265" s="50" t="s">
        <v>15</v>
      </c>
      <c r="K265" s="222" t="s">
        <v>38</v>
      </c>
      <c r="L265" s="223"/>
      <c r="M265" s="47" t="s">
        <v>21</v>
      </c>
      <c r="N265" s="47" t="s">
        <v>36</v>
      </c>
      <c r="O265" s="47" t="s">
        <v>9</v>
      </c>
      <c r="P265" s="47" t="s">
        <v>13</v>
      </c>
      <c r="Q265" s="47" t="s">
        <v>11</v>
      </c>
      <c r="R265" s="47" t="s">
        <v>12</v>
      </c>
      <c r="S265" s="47" t="s">
        <v>14</v>
      </c>
      <c r="T265" s="50" t="s">
        <v>15</v>
      </c>
    </row>
    <row r="266" spans="1:20" ht="35.1" customHeight="1" thickBot="1">
      <c r="A266" s="48" t="s">
        <v>16</v>
      </c>
      <c r="B266" s="52" t="s">
        <v>31</v>
      </c>
      <c r="C266" s="37">
        <f>Input!D158</f>
        <v>0</v>
      </c>
      <c r="D266" s="37">
        <f>Input!E158</f>
        <v>0</v>
      </c>
      <c r="E266" s="37">
        <f>Input!C158</f>
        <v>0</v>
      </c>
      <c r="F266" s="37"/>
      <c r="G266" s="37"/>
      <c r="H266" s="37"/>
      <c r="I266" s="38"/>
      <c r="J266" s="39"/>
      <c r="K266" s="48" t="s">
        <v>16</v>
      </c>
      <c r="L266" s="52" t="s">
        <v>31</v>
      </c>
      <c r="M266" s="37">
        <f>Input!N158</f>
        <v>0</v>
      </c>
      <c r="N266" s="37">
        <f>Input!O158</f>
        <v>0</v>
      </c>
      <c r="O266" s="37">
        <f>Input!M158</f>
        <v>0</v>
      </c>
      <c r="P266" s="37"/>
      <c r="Q266" s="37"/>
      <c r="R266" s="37"/>
      <c r="S266" s="38"/>
      <c r="T266" s="39"/>
    </row>
    <row r="267" spans="1:20" ht="35.1" customHeight="1" thickBot="1">
      <c r="A267" s="49" t="s">
        <v>17</v>
      </c>
      <c r="B267" s="53" t="s">
        <v>32</v>
      </c>
      <c r="C267" s="37">
        <f>Input!D159</f>
        <v>0</v>
      </c>
      <c r="D267" s="37">
        <f>Input!E159</f>
        <v>0</v>
      </c>
      <c r="E267" s="37">
        <f>Input!C159</f>
        <v>0</v>
      </c>
      <c r="F267" s="8"/>
      <c r="G267" s="8"/>
      <c r="H267" s="8"/>
      <c r="I267" s="9"/>
      <c r="J267" s="24"/>
      <c r="K267" s="49" t="s">
        <v>17</v>
      </c>
      <c r="L267" s="53" t="s">
        <v>32</v>
      </c>
      <c r="M267" s="37">
        <f>Input!N159</f>
        <v>0</v>
      </c>
      <c r="N267" s="37">
        <f>Input!O159</f>
        <v>0</v>
      </c>
      <c r="O267" s="37">
        <f>Input!M159</f>
        <v>0</v>
      </c>
      <c r="P267" s="8"/>
      <c r="Q267" s="8"/>
      <c r="R267" s="8"/>
      <c r="S267" s="9"/>
      <c r="T267" s="24"/>
    </row>
    <row r="268" spans="1:20" ht="35.1" customHeight="1" thickBot="1">
      <c r="A268" s="49"/>
      <c r="B268" s="53" t="s">
        <v>33</v>
      </c>
      <c r="C268" s="37">
        <f>Input!D160</f>
        <v>0</v>
      </c>
      <c r="D268" s="37">
        <f>Input!E160</f>
        <v>0</v>
      </c>
      <c r="E268" s="37">
        <f>Input!C160</f>
        <v>0</v>
      </c>
      <c r="F268" s="8"/>
      <c r="G268" s="8"/>
      <c r="H268" s="8"/>
      <c r="I268" s="9"/>
      <c r="J268" s="24"/>
      <c r="K268" s="49"/>
      <c r="L268" s="53" t="s">
        <v>33</v>
      </c>
      <c r="M268" s="37">
        <f>Input!N160</f>
        <v>0</v>
      </c>
      <c r="N268" s="37">
        <f>Input!O160</f>
        <v>0</v>
      </c>
      <c r="O268" s="37">
        <f>Input!M160</f>
        <v>0</v>
      </c>
      <c r="P268" s="8"/>
      <c r="Q268" s="8"/>
      <c r="R268" s="8"/>
      <c r="S268" s="9"/>
      <c r="T268" s="24"/>
    </row>
    <row r="269" spans="1:20" ht="35.1" customHeight="1" thickBot="1">
      <c r="A269" s="49" t="str">
        <f>IF(A261=" "," ",(IF(A261+1&gt;Start!$D$14," ",A261+1)))</f>
        <v xml:space="preserve"> </v>
      </c>
      <c r="B269" s="53" t="s">
        <v>34</v>
      </c>
      <c r="C269" s="37">
        <f>Input!D161</f>
        <v>0</v>
      </c>
      <c r="D269" s="37">
        <f>Input!E161</f>
        <v>0</v>
      </c>
      <c r="E269" s="37">
        <f>Input!C161</f>
        <v>0</v>
      </c>
      <c r="F269" s="8"/>
      <c r="G269" s="8"/>
      <c r="H269" s="8"/>
      <c r="I269" s="9"/>
      <c r="J269" s="24"/>
      <c r="K269" s="49" t="str">
        <f>IF(K261=" "," ",(IF(K261+1&gt;Start!$H$14," ",K261+1)))</f>
        <v xml:space="preserve"> </v>
      </c>
      <c r="L269" s="53" t="s">
        <v>34</v>
      </c>
      <c r="M269" s="37">
        <f>Input!N161</f>
        <v>0</v>
      </c>
      <c r="N269" s="37">
        <f>Input!O161</f>
        <v>0</v>
      </c>
      <c r="O269" s="37">
        <f>Input!M161</f>
        <v>0</v>
      </c>
      <c r="P269" s="8"/>
      <c r="Q269" s="8"/>
      <c r="R269" s="8"/>
      <c r="S269" s="9"/>
      <c r="T269" s="24"/>
    </row>
    <row r="270" spans="1:20" ht="35.1" customHeight="1" thickBot="1">
      <c r="A270" s="36"/>
      <c r="B270" s="53" t="s">
        <v>35</v>
      </c>
      <c r="C270" s="37">
        <f>Input!D162</f>
        <v>0</v>
      </c>
      <c r="D270" s="37">
        <f>Input!E162</f>
        <v>0</v>
      </c>
      <c r="E270" s="37">
        <f>Input!C162</f>
        <v>0</v>
      </c>
      <c r="F270" s="57"/>
      <c r="G270" s="57"/>
      <c r="H270" s="57"/>
      <c r="I270" s="61"/>
      <c r="J270" s="24"/>
      <c r="K270" s="35"/>
      <c r="L270" s="67" t="s">
        <v>35</v>
      </c>
      <c r="M270" s="37">
        <f>Input!N162</f>
        <v>0</v>
      </c>
      <c r="N270" s="37">
        <f>Input!O162</f>
        <v>0</v>
      </c>
      <c r="O270" s="37">
        <f>Input!M162</f>
        <v>0</v>
      </c>
      <c r="P270" s="57"/>
      <c r="Q270" s="57"/>
      <c r="R270" s="57"/>
      <c r="S270" s="61"/>
      <c r="T270" s="62"/>
    </row>
    <row r="271" spans="1:20" ht="35.1" customHeight="1" thickBot="1">
      <c r="A271" s="43"/>
      <c r="B271" s="58"/>
      <c r="C271" s="224" t="s">
        <v>39</v>
      </c>
      <c r="D271" s="225"/>
      <c r="E271" s="226"/>
      <c r="F271" s="56" t="str">
        <f>A269</f>
        <v xml:space="preserve"> </v>
      </c>
      <c r="G271" s="66" t="str">
        <f>IF(F271=" "," ",(IF(AND(F271&gt;Start!$C$18,F271+3&lt;Start!$D$18,F271&lt;Start!$D$18,(ISODD(F271)=TRUE))=TRUE,F271+3,(IF(AND(F271&gt;Start!$C$19,F271+3&lt;Start!$D$19,F271&lt;Start!$D$19,(ISODD(F271)=TRUE),(ISEVEN(Start!$D$8))=TRUE)=TRUE,F271+3,(IF(AND(F271&gt;Start!$C$20,F271+3&lt;Start!$D$20,F271&lt;Start!$D$20,(ISODD(F271)=TRUE),(ISEVEN(Start!$D$8)=TRUE))=TRUE,F271+3,(IF(AND(F271&gt;Start!$C$18,F271+1&lt;Start!$D$18,F271&lt;Start!$D$18,(ISEVEN(F271)=TRUE),(ISEVEN(Start!$D$8)=TRUE))=TRUE,F271+1,(IF(AND(F271&gt;Start!$C$19,F271+1&lt;Start!$D$19,F271&lt;Start!$D$19,(ISEVEN(F271)=TRUE),(ISEVEN(Start!$D$8)=TRUE))=TRUE,F271+1,(IF(AND(F271&gt;Start!$C$20,F271+1&lt;Start!$D$20,F271&lt;Start!$D$20,(ISEVEN(F271)=TRUE),(ISEVEN(Start!$D$8)=TRUE))=TRUE,F271+1,(IF(AND(F271&gt;Start!$C$22,F271+3&lt;Start!$D$22,F271&lt;Start!$D$22,(ISODD(F271)=TRUE))=TRUE,F271+3,(IF(AND(F271&gt;Start!$C$23,F271+3&lt;Start!$D$23,F271&lt;Start!$D$23,(ISODD(F271)=TRUE))=TRUE,F271+3,(IF(AND(F271&gt;Start!$C$24,F271+3&lt;Start!$D$24,F271&lt;Start!$D$24,(ISODD(F271)=TRUE))=TRUE,F271+3,(IF(AND(F271&gt;Start!$C$22,F271+1&lt;Start!$D$22,F271&lt;Start!$D$22,(ISEVEN(F271)=TRUE))=TRUE,F271+1,(IF(AND(F271&gt;Start!$C$23,F271+1&lt;Start!$D$23,F271&lt;Start!$D$23,(ISEVEN(F271)=TRUE))=TRUE,F271+1,(IF(AND(F271&gt;Start!$C$24,F271+1&lt;Start!$D$24,F271&lt;Start!$D$24,(ISEVEN(F271)=TRUE))=TRUE,F271+1,(IF(AND(Start!$F$8=4,(ISEVEN(F271)=TRUE))=TRUE,F271-7,(IF(AND(Start!$D$8=4,(ISODD(F271)=TRUE))=TRUE,F271-5,(IF(AND(Start!$D$8=5,(ISEVEN(F271)=TRUE))=TRUE,F271-9,F271-7)))))))))))))))))))))))))))))))</f>
        <v xml:space="preserve"> </v>
      </c>
      <c r="H271" s="66" t="str">
        <f>IF(G271=" "," ",(IF(AND(G271&gt;Start!$C$18,G271+3&lt;Start!$D$18,G271&lt;Start!$D$18,(ISODD(G271)=TRUE))=TRUE,G271+3,(IF(AND(G271&gt;Start!$C$19,G271+3&lt;Start!$D$19,G271&lt;Start!$D$19,(ISODD(G271)=TRUE),(ISEVEN(Start!$D$8))=TRUE)=TRUE,G271+3,(IF(AND(G271&gt;Start!$C$20,G271+3&lt;Start!$D$20,G271&lt;Start!$D$20,(ISODD(G271)=TRUE),(ISEVEN(Start!$D$8)=TRUE))=TRUE,G271+3,(IF(AND(G271&gt;Start!$C$18,G271+1&lt;Start!$D$18,G271&lt;Start!$D$18,(ISEVEN(G271)=TRUE),(ISEVEN(Start!$D$8)=TRUE))=TRUE,G271+1,(IF(AND(G271&gt;Start!$C$19,G271+1&lt;Start!$D$19,G271&lt;Start!$D$19,(ISEVEN(G271)=TRUE),(ISEVEN(Start!$D$8)=TRUE))=TRUE,G271+1,(IF(AND(G271&gt;Start!$C$20,G271+1&lt;Start!$D$20,G271&lt;Start!$D$20,(ISEVEN(G271)=TRUE),(ISEVEN(Start!$D$8)=TRUE))=TRUE,G271+1,(IF(AND(G271&gt;Start!$C$22,G271+3&lt;Start!$D$22,G271&lt;Start!$D$22,(ISODD(G271)=TRUE))=TRUE,G271+3,(IF(AND(G271&gt;Start!$C$23,G271+3&lt;Start!$D$23,G271&lt;Start!$D$23,(ISODD(G271)=TRUE))=TRUE,G271+3,(IF(AND(G271&gt;Start!$C$24,G271+3&lt;Start!$D$24,G271&lt;Start!$D$24,(ISODD(G271)=TRUE))=TRUE,G271+3,(IF(AND(G271&gt;Start!$C$22,G271+1&lt;Start!$D$22,G271&lt;Start!$D$22,(ISEVEN(G271)=TRUE))=TRUE,G271+1,(IF(AND(G271&gt;Start!$C$23,G271+1&lt;Start!$D$23,G271&lt;Start!$D$23,(ISEVEN(G271)=TRUE))=TRUE,G271+1,(IF(AND(G271&gt;Start!$C$24,G271+1&lt;Start!$D$24,G271&lt;Start!$D$24,(ISEVEN(G271)=TRUE))=TRUE,G271+1,(IF(AND(Start!$F$8=4,(ISEVEN(G271)=TRUE))=TRUE,G271-7,(IF(AND(Start!$D$8=4,(ISODD(G271)=TRUE))=TRUE,G271-5,(IF(AND(Start!$D$8=5,(ISEVEN(G271)=TRUE))=TRUE,G271-9,G271-7)))))))))))))))))))))))))))))))</f>
        <v xml:space="preserve"> </v>
      </c>
      <c r="I271" s="66" t="str">
        <f>IF(H271=" "," ",(IF(AND(H271&gt;Start!$C$18,H271+3&lt;Start!$D$18,H271&lt;Start!$D$18,(ISODD(H271)=TRUE))=TRUE,H271+3,(IF(AND(H271&gt;Start!$C$19,H271+3&lt;Start!$D$19,H271&lt;Start!$D$19,(ISODD(H271)=TRUE),(ISEVEN(Start!$D$8))=TRUE)=TRUE,H271+3,(IF(AND(H271&gt;Start!$C$20,H271+3&lt;Start!$D$20,H271&lt;Start!$D$20,(ISODD(H271)=TRUE),(ISEVEN(Start!$D$8)=TRUE))=TRUE,H271+3,(IF(AND(H271&gt;Start!$C$18,H271+1&lt;Start!$D$18,H271&lt;Start!$D$18,(ISEVEN(H271)=TRUE),(ISEVEN(Start!$D$8)=TRUE))=TRUE,H271+1,(IF(AND(H271&gt;Start!$C$19,H271+1&lt;Start!$D$19,H271&lt;Start!$D$19,(ISEVEN(H271)=TRUE),(ISEVEN(Start!$D$8)=TRUE))=TRUE,H271+1,(IF(AND(H271&gt;Start!$C$20,H271+1&lt;Start!$D$20,H271&lt;Start!$D$20,(ISEVEN(H271)=TRUE),(ISEVEN(Start!$D$8)=TRUE))=TRUE,H271+1,(IF(AND(H271&gt;Start!$C$22,H271+3&lt;Start!$D$22,H271&lt;Start!$D$22,(ISODD(H271)=TRUE))=TRUE,H271+3,(IF(AND(H271&gt;Start!$C$23,H271+3&lt;Start!$D$23,H271&lt;Start!$D$23,(ISODD(H271)=TRUE))=TRUE,H271+3,(IF(AND(H271&gt;Start!$C$24,H271+3&lt;Start!$D$24,H271&lt;Start!$D$24,(ISODD(H271)=TRUE))=TRUE,H271+3,(IF(AND(H271&gt;Start!$C$22,H271+1&lt;Start!$D$22,H271&lt;Start!$D$22,(ISEVEN(H271)=TRUE))=TRUE,H271+1,(IF(AND(H271&gt;Start!$C$23,H271+1&lt;Start!$D$23,H271&lt;Start!$D$23,(ISEVEN(H271)=TRUE))=TRUE,H271+1,(IF(AND(H271&gt;Start!$C$24,H271+1&lt;Start!$D$24,H271&lt;Start!$D$24,(ISEVEN(H271)=TRUE))=TRUE,H271+1,(IF(AND(Start!$F$8=4,(ISEVEN(H271)=TRUE))=TRUE,H271-7,(IF(AND(Start!$D$8=4,(ISODD(H271)=TRUE))=TRUE,H271-5,(IF(AND(Start!$D$8=5,(ISEVEN(H271)=TRUE))=TRUE,H271-9,H271-7)))))))))))))))))))))))))))))))</f>
        <v xml:space="preserve"> </v>
      </c>
      <c r="J271" s="65"/>
      <c r="K271" s="68"/>
      <c r="L271" s="69"/>
      <c r="M271" s="224" t="s">
        <v>39</v>
      </c>
      <c r="N271" s="225"/>
      <c r="O271" s="226"/>
      <c r="P271" s="63" t="str">
        <f>K269</f>
        <v xml:space="preserve"> </v>
      </c>
      <c r="Q271" s="66" t="str">
        <f>IF(P271=" "," ",(IF(AND(P271&gt;Start!$G$18,P271+3&lt;Start!$H$18,P271&lt;Start!$H$18,(ISODD(P271)=TRUE))=TRUE,P271+3,(IF(AND(P271&gt;Start!$G$19,P271+3&lt;Start!$H$19,P271&lt;Start!$H$19,(ISODD(P271)=TRUE),(ISEVEN(Start!$H$8))=TRUE)=TRUE,P271+3,(IF(AND(P271&gt;Start!$G$20,P271+3&lt;Start!$H$20,P271&lt;Start!$H$20,(ISODD(P271)=TRUE),(ISEVEN(Start!$H$8)=TRUE))=TRUE,P271+3,(IF(AND(P271&gt;Start!$G$18,P271+1&lt;Start!$H$18,P271&lt;Start!$H$18,(ISEVEN(P271)=TRUE),(ISEVEN(Start!$H$8)=TRUE))=TRUE,P271+1,(IF(AND(P271&gt;Start!$G$19,P271+1&lt;Start!$H$19,P271&lt;Start!$H$19,(ISEVEN(P271)=TRUE),(ISEVEN(Start!$H$8)=TRUE))=TRUE,P271+1,(IF(AND(P271&gt;Start!$G$20,P271+1&lt;Start!$H$20,P271&lt;Start!$H$20,(ISEVEN(P271)=TRUE),(ISEVEN(Start!$H$8)=TRUE))=TRUE,P271+1,(IF(AND(P271&gt;Start!$G$22,P271+3&lt;Start!$H$22,P271&lt;Start!$H$22,(ISODD(P271)=TRUE))=TRUE,P271+3,(IF(AND(P271&gt;Start!$G$23,P271+3&lt;Start!$H$23,P271&lt;Start!$H$23,(ISODD(P271)=TRUE))=TRUE,P271+3,(IF(AND(P271&gt;Start!$G$24,P271+3&lt;Start!$H$24,P271&lt;Start!$H$24,(ISODD(P271)=TRUE))=TRUE,P271+3,(IF(AND(P271&gt;Start!$G$22,P271+1&lt;Start!$H$22,P271&lt;Start!$H$22,(ISEVEN(P271)=TRUE))=TRUE,P271+1,(IF(AND(P271&gt;Start!$G$23,P271+1&lt;Start!$H$23,P271&lt;Start!$H$23,(ISEVEN(P271)=TRUE))=TRUE,P271+1,(IF(AND(Start!$H$8=4,(ISEVEN(P271)=TRUE))=TRUE,P271-7,(IF(AND(Start!$H$8=4,(ISODD(P271)=TRUE))=TRUE,P271-5,(IF(AND(Start!$H$8=7,(ISEVEN(P271)=TRUE))=TRUE,P271-13,P271-11)))))))))))))))))))))))))))))</f>
        <v xml:space="preserve"> </v>
      </c>
      <c r="R271" s="66" t="str">
        <f>IF(Q271=" "," ",(IF(AND(Q271&gt;Start!$G$18,Q271+3&lt;Start!$H$18,Q271&lt;Start!$H$18,(ISODD(Q271)=TRUE))=TRUE,Q271+3,(IF(AND(Q271&gt;Start!$G$19,Q271+3&lt;Start!$H$19,Q271&lt;Start!$H$19,(ISODD(Q271)=TRUE),(ISEVEN(Start!$H$8))=TRUE)=TRUE,Q271+3,(IF(AND(Q271&gt;Start!$G$20,Q271+3&lt;Start!$H$20,Q271&lt;Start!$H$20,(ISODD(Q271)=TRUE),(ISEVEN(Start!$H$8)=TRUE))=TRUE,Q271+3,(IF(AND(Q271&gt;Start!$G$18,Q271+1&lt;Start!$H$18,Q271&lt;Start!$H$18,(ISEVEN(Q271)=TRUE),(ISEVEN(Start!$H$8)=TRUE))=TRUE,Q271+1,(IF(AND(Q271&gt;Start!$G$19,Q271+1&lt;Start!$H$19,Q271&lt;Start!$H$19,(ISEVEN(Q271)=TRUE),(ISEVEN(Start!$H$8)=TRUE))=TRUE,Q271+1,(IF(AND(Q271&gt;Start!$G$20,Q271+1&lt;Start!$H$20,Q271&lt;Start!$H$20,(ISEVEN(Q271)=TRUE),(ISEVEN(Start!$H$8)=TRUE))=TRUE,Q271+1,(IF(AND(Q271&gt;Start!$G$22,Q271+3&lt;Start!$H$22,Q271&lt;Start!$H$22,(ISODD(Q271)=TRUE))=TRUE,Q271+3,(IF(AND(Q271&gt;Start!$G$23,Q271+3&lt;Start!$H$23,Q271&lt;Start!$H$23,(ISODD(Q271)=TRUE))=TRUE,Q271+3,(IF(AND(Q271&gt;Start!$G$24,Q271+3&lt;Start!$H$24,Q271&lt;Start!$H$24,(ISODD(Q271)=TRUE))=TRUE,Q271+3,(IF(AND(Q271&gt;Start!$G$22,Q271+1&lt;Start!$H$22,Q271&lt;Start!$H$22,(ISEVEN(Q271)=TRUE))=TRUE,Q271+1,(IF(AND(Q271&gt;Start!$G$23,Q271+1&lt;Start!$H$23,Q271&lt;Start!$H$23,(ISEVEN(Q271)=TRUE))=TRUE,Q271+1,(IF(AND(Start!$H$8=4,(ISEVEN(Q271)=TRUE))=TRUE,Q271-7,(IF(AND(Start!$H$8=4,(ISODD(Q271)=TRUE))=TRUE,Q271-5,(IF(AND(Start!$H$8=7,(ISEVEN(Q271)=TRUE))=TRUE,Q271-13,Q271-11)))))))))))))))))))))))))))))</f>
        <v xml:space="preserve"> </v>
      </c>
      <c r="S271" s="66" t="str">
        <f>IF(R271=" "," ",(IF(AND(R271&gt;Start!$G$18,R271+3&lt;Start!$H$18,R271&lt;Start!$H$18,(ISODD(R271)=TRUE))=TRUE,R271+3,(IF(AND(R271&gt;Start!$G$19,R271+3&lt;Start!$H$19,R271&lt;Start!$H$19,(ISODD(R271)=TRUE),(ISEVEN(Start!$H$8))=TRUE)=TRUE,R271+3,(IF(AND(R271&gt;Start!$G$20,R271+3&lt;Start!$H$20,R271&lt;Start!$H$20,(ISODD(R271)=TRUE),(ISEVEN(Start!$H$8)=TRUE))=TRUE,R271+3,(IF(AND(R271&gt;Start!$G$18,R271+1&lt;Start!$H$18,R271&lt;Start!$H$18,(ISEVEN(R271)=TRUE),(ISEVEN(Start!$H$8)=TRUE))=TRUE,R271+1,(IF(AND(R271&gt;Start!$G$19,R271+1&lt;Start!$H$19,R271&lt;Start!$H$19,(ISEVEN(R271)=TRUE),(ISEVEN(Start!$H$8)=TRUE))=TRUE,R271+1,(IF(AND(R271&gt;Start!$G$20,R271+1&lt;Start!$H$20,R271&lt;Start!$H$20,(ISEVEN(R271)=TRUE),(ISEVEN(Start!$H$8)=TRUE))=TRUE,R271+1,(IF(AND(R271&gt;Start!$G$22,R271+3&lt;Start!$H$22,R271&lt;Start!$H$22,(ISODD(R271)=TRUE))=TRUE,R271+3,(IF(AND(R271&gt;Start!$G$23,R271+3&lt;Start!$H$23,R271&lt;Start!$H$23,(ISODD(R271)=TRUE))=TRUE,R271+3,(IF(AND(R271&gt;Start!$G$24,R271+3&lt;Start!$H$24,R271&lt;Start!$H$24,(ISODD(R271)=TRUE))=TRUE,R271+3,(IF(AND(R271&gt;Start!$G$22,R271+1&lt;Start!$H$22,R271&lt;Start!$H$22,(ISEVEN(R271)=TRUE))=TRUE,R271+1,(IF(AND(R271&gt;Start!$G$23,R271+1&lt;Start!$H$23,R271&lt;Start!$H$23,(ISEVEN(R271)=TRUE))=TRUE,R271+1,(IF(AND(Start!$H$8=4,(ISEVEN(R271)=TRUE))=TRUE,R271-7,(IF(AND(Start!$H$8=4,(ISODD(R271)=TRUE))=TRUE,R271-5,(IF(AND(Start!$H$8=7,(ISEVEN(R271)=TRUE))=TRUE,R271-13,R271-11)))))))))))))))))))))))))))))</f>
        <v xml:space="preserve"> </v>
      </c>
      <c r="T271" s="64"/>
    </row>
    <row r="272" spans="1:20" ht="35.1" customHeight="1" thickBot="1">
      <c r="A272" s="42"/>
      <c r="B272" s="54"/>
      <c r="C272" s="227" t="s">
        <v>40</v>
      </c>
      <c r="D272" s="227"/>
      <c r="E272" s="227"/>
      <c r="F272" s="227"/>
      <c r="G272" s="227"/>
      <c r="H272" s="227"/>
      <c r="I272" s="59"/>
      <c r="J272" s="60"/>
      <c r="K272" s="42"/>
      <c r="L272" s="45"/>
      <c r="M272" s="227" t="s">
        <v>40</v>
      </c>
      <c r="N272" s="227"/>
      <c r="O272" s="227"/>
      <c r="P272" s="227"/>
      <c r="Q272" s="227"/>
      <c r="R272" s="227"/>
      <c r="S272" s="55"/>
      <c r="T272" s="41"/>
    </row>
    <row r="273" spans="1:20" ht="35.1" customHeight="1">
      <c r="A273" s="228" t="s">
        <v>37</v>
      </c>
      <c r="B273" s="229"/>
      <c r="C273" s="229"/>
      <c r="D273" s="229"/>
      <c r="E273" s="229"/>
      <c r="F273" s="229"/>
      <c r="G273" s="229"/>
      <c r="H273" s="229"/>
      <c r="I273" s="229"/>
      <c r="J273" s="230"/>
      <c r="K273" s="219" t="s">
        <v>37</v>
      </c>
      <c r="L273" s="220"/>
      <c r="M273" s="220"/>
      <c r="N273" s="220"/>
      <c r="O273" s="220"/>
      <c r="P273" s="220"/>
      <c r="Q273" s="220"/>
      <c r="R273" s="220"/>
      <c r="S273" s="220"/>
      <c r="T273" s="221"/>
    </row>
    <row r="274" spans="1:20" ht="35.1" customHeight="1" thickBot="1">
      <c r="A274" s="222" t="s">
        <v>38</v>
      </c>
      <c r="B274" s="223"/>
      <c r="C274" s="47" t="s">
        <v>21</v>
      </c>
      <c r="D274" s="47" t="s">
        <v>36</v>
      </c>
      <c r="E274" s="47" t="s">
        <v>9</v>
      </c>
      <c r="F274" s="47" t="s">
        <v>13</v>
      </c>
      <c r="G274" s="47" t="s">
        <v>11</v>
      </c>
      <c r="H274" s="47" t="s">
        <v>12</v>
      </c>
      <c r="I274" s="47" t="s">
        <v>14</v>
      </c>
      <c r="J274" s="50" t="s">
        <v>15</v>
      </c>
      <c r="K274" s="222" t="s">
        <v>38</v>
      </c>
      <c r="L274" s="223"/>
      <c r="M274" s="47" t="s">
        <v>21</v>
      </c>
      <c r="N274" s="47" t="s">
        <v>36</v>
      </c>
      <c r="O274" s="47" t="s">
        <v>9</v>
      </c>
      <c r="P274" s="47" t="s">
        <v>13</v>
      </c>
      <c r="Q274" s="47" t="s">
        <v>11</v>
      </c>
      <c r="R274" s="47" t="s">
        <v>12</v>
      </c>
      <c r="S274" s="47" t="s">
        <v>14</v>
      </c>
      <c r="T274" s="50" t="s">
        <v>15</v>
      </c>
    </row>
    <row r="275" spans="1:20" ht="35.1" customHeight="1" thickBot="1">
      <c r="A275" s="48" t="s">
        <v>16</v>
      </c>
      <c r="B275" s="52" t="s">
        <v>22</v>
      </c>
      <c r="C275" s="37">
        <f>Input!D163</f>
        <v>0</v>
      </c>
      <c r="D275" s="37">
        <f>Input!E163</f>
        <v>0</v>
      </c>
      <c r="E275" s="37">
        <f>Input!C163</f>
        <v>0</v>
      </c>
      <c r="F275" s="37"/>
      <c r="G275" s="37"/>
      <c r="H275" s="37"/>
      <c r="I275" s="38"/>
      <c r="J275" s="39"/>
      <c r="K275" s="48" t="s">
        <v>16</v>
      </c>
      <c r="L275" s="52" t="s">
        <v>22</v>
      </c>
      <c r="M275" s="37">
        <f>Input!N163</f>
        <v>0</v>
      </c>
      <c r="N275" s="37">
        <f>Input!O163</f>
        <v>0</v>
      </c>
      <c r="O275" s="37">
        <f>Input!M163</f>
        <v>0</v>
      </c>
      <c r="P275" s="37"/>
      <c r="Q275" s="37"/>
      <c r="R275" s="37"/>
      <c r="S275" s="38"/>
      <c r="T275" s="39"/>
    </row>
    <row r="276" spans="1:20" ht="35.1" customHeight="1" thickBot="1">
      <c r="A276" s="49" t="s">
        <v>17</v>
      </c>
      <c r="B276" s="53" t="s">
        <v>23</v>
      </c>
      <c r="C276" s="37">
        <f>Input!D164</f>
        <v>0</v>
      </c>
      <c r="D276" s="37">
        <f>Input!E164</f>
        <v>0</v>
      </c>
      <c r="E276" s="37">
        <f>Input!C164</f>
        <v>0</v>
      </c>
      <c r="F276" s="8"/>
      <c r="G276" s="8"/>
      <c r="H276" s="8"/>
      <c r="I276" s="9"/>
      <c r="J276" s="24"/>
      <c r="K276" s="49" t="s">
        <v>17</v>
      </c>
      <c r="L276" s="53" t="s">
        <v>23</v>
      </c>
      <c r="M276" s="37">
        <f>Input!N164</f>
        <v>0</v>
      </c>
      <c r="N276" s="37">
        <f>Input!O164</f>
        <v>0</v>
      </c>
      <c r="O276" s="37">
        <f>Input!M164</f>
        <v>0</v>
      </c>
      <c r="P276" s="8"/>
      <c r="Q276" s="8"/>
      <c r="R276" s="8"/>
      <c r="S276" s="9"/>
      <c r="T276" s="24"/>
    </row>
    <row r="277" spans="1:20" ht="35.1" customHeight="1" thickBot="1">
      <c r="A277" s="49"/>
      <c r="B277" s="53" t="s">
        <v>24</v>
      </c>
      <c r="C277" s="37">
        <f>Input!D165</f>
        <v>0</v>
      </c>
      <c r="D277" s="37">
        <f>Input!E165</f>
        <v>0</v>
      </c>
      <c r="E277" s="37">
        <f>Input!C165</f>
        <v>0</v>
      </c>
      <c r="F277" s="8"/>
      <c r="G277" s="8"/>
      <c r="H277" s="8"/>
      <c r="I277" s="9"/>
      <c r="J277" s="24"/>
      <c r="K277" s="49"/>
      <c r="L277" s="53" t="s">
        <v>24</v>
      </c>
      <c r="M277" s="37">
        <f>Input!N165</f>
        <v>0</v>
      </c>
      <c r="N277" s="37">
        <f>Input!O165</f>
        <v>0</v>
      </c>
      <c r="O277" s="37">
        <f>Input!M165</f>
        <v>0</v>
      </c>
      <c r="P277" s="8"/>
      <c r="Q277" s="8"/>
      <c r="R277" s="8"/>
      <c r="S277" s="9"/>
      <c r="T277" s="24"/>
    </row>
    <row r="278" spans="1:20" ht="35.1" customHeight="1" thickBot="1">
      <c r="A278" s="49" t="str">
        <f>IF(A269=" "," ",(IF(A269+1&gt;Start!$D$14," ",A269+1)))</f>
        <v xml:space="preserve"> </v>
      </c>
      <c r="B278" s="53" t="s">
        <v>25</v>
      </c>
      <c r="C278" s="37">
        <f>Input!D166</f>
        <v>0</v>
      </c>
      <c r="D278" s="37">
        <f>Input!E166</f>
        <v>0</v>
      </c>
      <c r="E278" s="37">
        <f>Input!C166</f>
        <v>0</v>
      </c>
      <c r="F278" s="8"/>
      <c r="G278" s="8"/>
      <c r="H278" s="8"/>
      <c r="I278" s="9"/>
      <c r="J278" s="24"/>
      <c r="K278" s="49" t="str">
        <f>IF(K269=" "," ",(IF(K269+1&gt;Start!$H$14," ",K269+1)))</f>
        <v xml:space="preserve"> </v>
      </c>
      <c r="L278" s="53" t="s">
        <v>25</v>
      </c>
      <c r="M278" s="37">
        <f>Input!N166</f>
        <v>0</v>
      </c>
      <c r="N278" s="37">
        <f>Input!O166</f>
        <v>0</v>
      </c>
      <c r="O278" s="37">
        <f>Input!M166</f>
        <v>0</v>
      </c>
      <c r="P278" s="8"/>
      <c r="Q278" s="8"/>
      <c r="R278" s="8"/>
      <c r="S278" s="9"/>
      <c r="T278" s="24"/>
    </row>
    <row r="279" spans="1:20" ht="35.1" customHeight="1" thickBot="1">
      <c r="A279" s="36"/>
      <c r="B279" s="67" t="s">
        <v>26</v>
      </c>
      <c r="C279" s="37">
        <f>Input!D167</f>
        <v>0</v>
      </c>
      <c r="D279" s="37">
        <f>Input!E167</f>
        <v>0</v>
      </c>
      <c r="E279" s="37">
        <f>Input!C167</f>
        <v>0</v>
      </c>
      <c r="F279" s="57"/>
      <c r="G279" s="57"/>
      <c r="H279" s="57"/>
      <c r="I279" s="61"/>
      <c r="J279" s="62"/>
      <c r="K279" s="35"/>
      <c r="L279" s="67" t="s">
        <v>26</v>
      </c>
      <c r="M279" s="37">
        <f>Input!N167</f>
        <v>0</v>
      </c>
      <c r="N279" s="37">
        <f>Input!O167</f>
        <v>0</v>
      </c>
      <c r="O279" s="37">
        <f>Input!M167</f>
        <v>0</v>
      </c>
      <c r="P279" s="57"/>
      <c r="Q279" s="57"/>
      <c r="R279" s="57"/>
      <c r="S279" s="61"/>
      <c r="T279" s="62"/>
    </row>
    <row r="280" spans="1:20" ht="35.1" customHeight="1" thickBot="1">
      <c r="A280" s="43"/>
      <c r="B280" s="58"/>
      <c r="C280" s="224" t="s">
        <v>39</v>
      </c>
      <c r="D280" s="225"/>
      <c r="E280" s="226"/>
      <c r="F280" s="56" t="str">
        <f>A278</f>
        <v xml:space="preserve"> </v>
      </c>
      <c r="G280" s="66" t="str">
        <f>IF(F280=" "," ",(IF(AND(F280&gt;Start!$C$18,F280+3&lt;Start!$D$18,F280&lt;Start!$D$18,(ISODD(F280)=TRUE))=TRUE,F280+3,(IF(AND(F280&gt;Start!$C$19,F280+3&lt;Start!$D$19,F280&lt;Start!$D$19,(ISODD(F280)=TRUE),(ISEVEN(Start!$D$8))=TRUE)=TRUE,F280+3,(IF(AND(F280&gt;Start!$C$20,F280+3&lt;Start!$D$20,F280&lt;Start!$D$20,(ISODD(F280)=TRUE),(ISEVEN(Start!$D$8)=TRUE))=TRUE,F280+3,(IF(AND(F280&gt;Start!$C$18,F280+1&lt;Start!$D$18,F280&lt;Start!$D$18,(ISEVEN(F280)=TRUE),(ISEVEN(Start!$D$8)=TRUE))=TRUE,F280+1,(IF(AND(F280&gt;Start!$C$19,F280+1&lt;Start!$D$19,F280&lt;Start!$D$19,(ISEVEN(F280)=TRUE),(ISEVEN(Start!$D$8)=TRUE))=TRUE,F280+1,(IF(AND(F280&gt;Start!$C$20,F280+1&lt;Start!$D$20,F280&lt;Start!$D$20,(ISEVEN(F280)=TRUE),(ISEVEN(Start!$D$8)=TRUE))=TRUE,F280+1,(IF(AND(F280&gt;Start!$C$22,F280+3&lt;Start!$D$22,F280&lt;Start!$D$22,(ISODD(F280)=TRUE))=TRUE,F280+3,(IF(AND(F280&gt;Start!$C$23,F280+3&lt;Start!$D$23,F280&lt;Start!$D$23,(ISODD(F280)=TRUE))=TRUE,F280+3,(IF(AND(F280&gt;Start!$C$24,F280+3&lt;Start!$D$24,F280&lt;Start!$D$24,(ISODD(F280)=TRUE))=TRUE,F280+3,(IF(AND(F280&gt;Start!$C$22,F280+1&lt;Start!$D$22,F280&lt;Start!$D$22,(ISEVEN(F280)=TRUE))=TRUE,F280+1,(IF(AND(F280&gt;Start!$C$23,F280+1&lt;Start!$D$23,F280&lt;Start!$D$23,(ISEVEN(F280)=TRUE))=TRUE,F280+1,(IF(AND(F280&gt;Start!$C$24,F280+1&lt;Start!$D$24,F280&lt;Start!$D$24,(ISEVEN(F280)=TRUE))=TRUE,F280+1,(IF(AND(Start!$F$8=4,(ISEVEN(F280)=TRUE))=TRUE,F280-7,(IF(AND(Start!$D$8=4,(ISODD(F280)=TRUE))=TRUE,F280-5,(IF(AND(Start!$D$8=5,(ISEVEN(F280)=TRUE))=TRUE,F280-9,F280-7)))))))))))))))))))))))))))))))</f>
        <v xml:space="preserve"> </v>
      </c>
      <c r="H280" s="66" t="str">
        <f>IF(G280=" "," ",(IF(AND(G280&gt;Start!$C$18,G280+3&lt;Start!$D$18,G280&lt;Start!$D$18,(ISODD(G280)=TRUE))=TRUE,G280+3,(IF(AND(G280&gt;Start!$C$19,G280+3&lt;Start!$D$19,G280&lt;Start!$D$19,(ISODD(G280)=TRUE),(ISEVEN(Start!$D$8))=TRUE)=TRUE,G280+3,(IF(AND(G280&gt;Start!$C$20,G280+3&lt;Start!$D$20,G280&lt;Start!$D$20,(ISODD(G280)=TRUE),(ISEVEN(Start!$D$8)=TRUE))=TRUE,G280+3,(IF(AND(G280&gt;Start!$C$18,G280+1&lt;Start!$D$18,G280&lt;Start!$D$18,(ISEVEN(G280)=TRUE),(ISEVEN(Start!$D$8)=TRUE))=TRUE,G280+1,(IF(AND(G280&gt;Start!$C$19,G280+1&lt;Start!$D$19,G280&lt;Start!$D$19,(ISEVEN(G280)=TRUE),(ISEVEN(Start!$D$8)=TRUE))=TRUE,G280+1,(IF(AND(G280&gt;Start!$C$20,G280+1&lt;Start!$D$20,G280&lt;Start!$D$20,(ISEVEN(G280)=TRUE),(ISEVEN(Start!$D$8)=TRUE))=TRUE,G280+1,(IF(AND(G280&gt;Start!$C$22,G280+3&lt;Start!$D$22,G280&lt;Start!$D$22,(ISODD(G280)=TRUE))=TRUE,G280+3,(IF(AND(G280&gt;Start!$C$23,G280+3&lt;Start!$D$23,G280&lt;Start!$D$23,(ISODD(G280)=TRUE))=TRUE,G280+3,(IF(AND(G280&gt;Start!$C$24,G280+3&lt;Start!$D$24,G280&lt;Start!$D$24,(ISODD(G280)=TRUE))=TRUE,G280+3,(IF(AND(G280&gt;Start!$C$22,G280+1&lt;Start!$D$22,G280&lt;Start!$D$22,(ISEVEN(G280)=TRUE))=TRUE,G280+1,(IF(AND(G280&gt;Start!$C$23,G280+1&lt;Start!$D$23,G280&lt;Start!$D$23,(ISEVEN(G280)=TRUE))=TRUE,G280+1,(IF(AND(G280&gt;Start!$C$24,G280+1&lt;Start!$D$24,G280&lt;Start!$D$24,(ISEVEN(G280)=TRUE))=TRUE,G280+1,(IF(AND(Start!$F$8=4,(ISEVEN(G280)=TRUE))=TRUE,G280-7,(IF(AND(Start!$D$8=4,(ISODD(G280)=TRUE))=TRUE,G280-5,(IF(AND(Start!$D$8=5,(ISEVEN(G280)=TRUE))=TRUE,G280-9,G280-7)))))))))))))))))))))))))))))))</f>
        <v xml:space="preserve"> </v>
      </c>
      <c r="I280" s="66" t="str">
        <f>IF(H280=" "," ",(IF(AND(H280&gt;Start!$C$18,H280+3&lt;Start!$D$18,H280&lt;Start!$D$18,(ISODD(H280)=TRUE))=TRUE,H280+3,(IF(AND(H280&gt;Start!$C$19,H280+3&lt;Start!$D$19,H280&lt;Start!$D$19,(ISODD(H280)=TRUE),(ISEVEN(Start!$D$8))=TRUE)=TRUE,H280+3,(IF(AND(H280&gt;Start!$C$20,H280+3&lt;Start!$D$20,H280&lt;Start!$D$20,(ISODD(H280)=TRUE),(ISEVEN(Start!$D$8)=TRUE))=TRUE,H280+3,(IF(AND(H280&gt;Start!$C$18,H280+1&lt;Start!$D$18,H280&lt;Start!$D$18,(ISEVEN(H280)=TRUE),(ISEVEN(Start!$D$8)=TRUE))=TRUE,H280+1,(IF(AND(H280&gt;Start!$C$19,H280+1&lt;Start!$D$19,H280&lt;Start!$D$19,(ISEVEN(H280)=TRUE),(ISEVEN(Start!$D$8)=TRUE))=TRUE,H280+1,(IF(AND(H280&gt;Start!$C$20,H280+1&lt;Start!$D$20,H280&lt;Start!$D$20,(ISEVEN(H280)=TRUE),(ISEVEN(Start!$D$8)=TRUE))=TRUE,H280+1,(IF(AND(H280&gt;Start!$C$22,H280+3&lt;Start!$D$22,H280&lt;Start!$D$22,(ISODD(H280)=TRUE))=TRUE,H280+3,(IF(AND(H280&gt;Start!$C$23,H280+3&lt;Start!$D$23,H280&lt;Start!$D$23,(ISODD(H280)=TRUE))=TRUE,H280+3,(IF(AND(H280&gt;Start!$C$24,H280+3&lt;Start!$D$24,H280&lt;Start!$D$24,(ISODD(H280)=TRUE))=TRUE,H280+3,(IF(AND(H280&gt;Start!$C$22,H280+1&lt;Start!$D$22,H280&lt;Start!$D$22,(ISEVEN(H280)=TRUE))=TRUE,H280+1,(IF(AND(H280&gt;Start!$C$23,H280+1&lt;Start!$D$23,H280&lt;Start!$D$23,(ISEVEN(H280)=TRUE))=TRUE,H280+1,(IF(AND(H280&gt;Start!$C$24,H280+1&lt;Start!$D$24,H280&lt;Start!$D$24,(ISEVEN(H280)=TRUE))=TRUE,H280+1,(IF(AND(Start!$F$8=4,(ISEVEN(H280)=TRUE))=TRUE,H280-7,(IF(AND(Start!$D$8=4,(ISODD(H280)=TRUE))=TRUE,H280-5,(IF(AND(Start!$D$8=5,(ISEVEN(H280)=TRUE))=TRUE,H280-9,H280-7)))))))))))))))))))))))))))))))</f>
        <v xml:space="preserve"> </v>
      </c>
      <c r="J280" s="64"/>
      <c r="K280" s="68"/>
      <c r="L280" s="69"/>
      <c r="M280" s="224" t="s">
        <v>39</v>
      </c>
      <c r="N280" s="225"/>
      <c r="O280" s="226"/>
      <c r="P280" s="63" t="str">
        <f>K278</f>
        <v xml:space="preserve"> </v>
      </c>
      <c r="Q280" s="66" t="str">
        <f>IF(P280=" "," ",(IF(AND(P280&gt;Start!$G$18,P280+3&lt;Start!$H$18,P280&lt;Start!$H$18,(ISODD(P280)=TRUE))=TRUE,P280+3,(IF(AND(P280&gt;Start!$G$19,P280+3&lt;Start!$H$19,P280&lt;Start!$H$19,(ISODD(P280)=TRUE),(ISEVEN(Start!$H$8))=TRUE)=TRUE,P280+3,(IF(AND(P280&gt;Start!$G$20,P280+3&lt;Start!$H$20,P280&lt;Start!$H$20,(ISODD(P280)=TRUE),(ISEVEN(Start!$H$8)=TRUE))=TRUE,P280+3,(IF(AND(P280&gt;Start!$G$18,P280+1&lt;Start!$H$18,P280&lt;Start!$H$18,(ISEVEN(P280)=TRUE),(ISEVEN(Start!$H$8)=TRUE))=TRUE,P280+1,(IF(AND(P280&gt;Start!$G$19,P280+1&lt;Start!$H$19,P280&lt;Start!$H$19,(ISEVEN(P280)=TRUE),(ISEVEN(Start!$H$8)=TRUE))=TRUE,P280+1,(IF(AND(P280&gt;Start!$G$20,P280+1&lt;Start!$H$20,P280&lt;Start!$H$20,(ISEVEN(P280)=TRUE),(ISEVEN(Start!$H$8)=TRUE))=TRUE,P280+1,(IF(AND(P280&gt;Start!$G$22,P280+3&lt;Start!$H$22,P280&lt;Start!$H$22,(ISODD(P280)=TRUE),(ISODD(Start!$H$8)=TRUE))=TRUE,P280+3,(IF(AND(P280&gt;Start!$G$23,P280+3&lt;Start!$H$23,P280&lt;Start!$H$23,(ISODD(P280)=TRUE),(ISODD(Start!$H$8)=TRUE))=TRUE,P280+3,(IF(AND(P280&gt;Start!$G$24,P280+3&lt;Start!$H$24,P280&lt;Start!$H$24,(ISODD(P280)=TRUE),(ISEVEN(Start!$H$8)=TRUE))=TRUE,P280+3,(IF(AND(P280&gt;Start!$G$22,P280+1&lt;Start!$H$22,P280&lt;Start!$H$22,(ISEVEN(P280)=TRUE),(ISODD(Start!$H$8)=TRUE))=TRUE,P280+1,(IF(AND(P280&gt;Start!$G$23,P280+1&lt;Start!$H$23,P280&lt;Start!$H$23,(ISEVEN(P280)=TRUE),(ISODD(Start!$H$8)=TRUE))=TRUE,P280+1,(IF(AND(Start!$H$8=4,(ISEVEN(P280)=TRUE))=TRUE,P280-7,(IF(AND(Start!$H$8=4,(ISODD(P280)=TRUE))=TRUE,P280-5,(IF(AND(Start!$H$8=7,(ISEVEN(P280)=TRUE))=TRUE,P280-13,P280-11)))))))))))))))))))))))))))))</f>
        <v xml:space="preserve"> </v>
      </c>
      <c r="R280" s="66" t="str">
        <f>IF(Q280=" "," ",(IF(AND(Q280&gt;Start!$G$18,Q280+3&lt;Start!$H$18,Q280&lt;Start!$H$18,(ISODD(Q280)=TRUE))=TRUE,Q280+3,(IF(AND(Q280&gt;Start!$G$19,Q280+3&lt;Start!$H$19,Q280&lt;Start!$H$19,(ISODD(Q280)=TRUE),(ISEVEN(Start!$H$8))=TRUE)=TRUE,Q280+3,(IF(AND(Q280&gt;Start!$G$20,Q280+3&lt;Start!$H$20,Q280&lt;Start!$H$20,(ISODD(Q280)=TRUE),(ISEVEN(Start!$H$8)=TRUE))=TRUE,Q280+3,(IF(AND(Q280&gt;Start!$G$18,Q280+1&lt;Start!$H$18,Q280&lt;Start!$H$18,(ISEVEN(Q280)=TRUE),(ISEVEN(Start!$H$8)=TRUE))=TRUE,Q280+1,(IF(AND(Q280&gt;Start!$G$19,Q280+1&lt;Start!$H$19,Q280&lt;Start!$H$19,(ISEVEN(Q280)=TRUE),(ISEVEN(Start!$H$8)=TRUE))=TRUE,Q280+1,(IF(AND(Q280&gt;Start!$G$20,Q280+1&lt;Start!$H$20,Q280&lt;Start!$H$20,(ISEVEN(Q280)=TRUE),(ISEVEN(Start!$H$8)=TRUE))=TRUE,Q280+1,(IF(AND(Q280&gt;Start!$G$22,Q280+3&lt;Start!$H$22,Q280&lt;Start!$H$22,(ISODD(Q280)=TRUE),(ISODD(Start!$H$8)=TRUE))=TRUE,Q280+3,(IF(AND(Q280&gt;Start!$G$23,Q280+3&lt;Start!$H$23,Q280&lt;Start!$H$23,(ISODD(Q280)=TRUE),(ISODD(Start!$H$8)=TRUE))=TRUE,Q280+3,(IF(AND(Q280&gt;Start!$G$24,Q280+3&lt;Start!$H$24,Q280&lt;Start!$H$24,(ISODD(Q280)=TRUE),(ISEVEN(Start!$H$8)=TRUE))=TRUE,Q280+3,(IF(AND(Q280&gt;Start!$G$22,Q280+1&lt;Start!$H$22,Q280&lt;Start!$H$22,(ISEVEN(Q280)=TRUE),(ISODD(Start!$H$8)=TRUE))=TRUE,Q280+1,(IF(AND(Q280&gt;Start!$G$23,Q280+1&lt;Start!$H$23,Q280&lt;Start!$H$23,(ISEVEN(Q280)=TRUE),(ISODD(Start!$H$8)=TRUE))=TRUE,Q280+1,(IF(AND(Start!$H$8=4,(ISEVEN(Q280)=TRUE))=TRUE,Q280-7,(IF(AND(Start!$H$8=4,(ISODD(Q280)=TRUE))=TRUE,Q280-5,(IF(AND(Start!$H$8=7,(ISEVEN(Q280)=TRUE))=TRUE,Q280-13,Q280-11)))))))))))))))))))))))))))))</f>
        <v xml:space="preserve"> </v>
      </c>
      <c r="S280" s="66" t="str">
        <f>IF(R280=" "," ",(IF(AND(R280&gt;Start!$G$18,R280+3&lt;Start!$H$18,R280&lt;Start!$H$18,(ISODD(R280)=TRUE))=TRUE,R280+3,(IF(AND(R280&gt;Start!$G$19,R280+3&lt;Start!$H$19,R280&lt;Start!$H$19,(ISODD(R280)=TRUE),(ISEVEN(Start!$H$8))=TRUE)=TRUE,R280+3,(IF(AND(R280&gt;Start!$G$20,R280+3&lt;Start!$H$20,R280&lt;Start!$H$20,(ISODD(R280)=TRUE),(ISEVEN(Start!$H$8)=TRUE))=TRUE,R280+3,(IF(AND(R280&gt;Start!$G$18,R280+1&lt;Start!$H$18,R280&lt;Start!$H$18,(ISEVEN(R280)=TRUE),(ISEVEN(Start!$H$8)=TRUE))=TRUE,R280+1,(IF(AND(R280&gt;Start!$G$19,R280+1&lt;Start!$H$19,R280&lt;Start!$H$19,(ISEVEN(R280)=TRUE),(ISEVEN(Start!$H$8)=TRUE))=TRUE,R280+1,(IF(AND(R280&gt;Start!$G$20,R280+1&lt;Start!$H$20,R280&lt;Start!$H$20,(ISEVEN(R280)=TRUE),(ISEVEN(Start!$H$8)=TRUE))=TRUE,R280+1,(IF(AND(R280&gt;Start!$G$22,R280+3&lt;Start!$H$22,R280&lt;Start!$H$22,(ISODD(R280)=TRUE),(ISODD(Start!$H$8)=TRUE))=TRUE,R280+3,(IF(AND(R280&gt;Start!$G$23,R280+3&lt;Start!$H$23,R280&lt;Start!$H$23,(ISODD(R280)=TRUE),(ISODD(Start!$H$8)=TRUE))=TRUE,R280+3,(IF(AND(R280&gt;Start!$G$24,R280+3&lt;Start!$H$24,R280&lt;Start!$H$24,(ISODD(R280)=TRUE),(ISEVEN(Start!$H$8)=TRUE))=TRUE,R280+3,(IF(AND(R280&gt;Start!$G$22,R280+1&lt;Start!$H$22,R280&lt;Start!$H$22,(ISEVEN(R280)=TRUE),(ISODD(Start!$H$8)=TRUE))=TRUE,R280+1,(IF(AND(R280&gt;Start!$G$23,R280+1&lt;Start!$H$23,R280&lt;Start!$H$23,(ISEVEN(R280)=TRUE),(ISODD(Start!$H$8)=TRUE))=TRUE,R280+1,(IF(AND(Start!$H$8=4,(ISEVEN(R280)=TRUE))=TRUE,R280-7,(IF(AND(Start!$H$8=4,(ISODD(R280)=TRUE))=TRUE,R280-5,(IF(AND(Start!$H$8=7,(ISEVEN(R280)=TRUE))=TRUE,R280-13,R280-11)))))))))))))))))))))))))))))</f>
        <v xml:space="preserve"> </v>
      </c>
      <c r="T280" s="64"/>
    </row>
    <row r="281" spans="1:20" ht="35.1" customHeight="1">
      <c r="A281" s="228" t="s">
        <v>37</v>
      </c>
      <c r="B281" s="229"/>
      <c r="C281" s="229"/>
      <c r="D281" s="229"/>
      <c r="E281" s="229"/>
      <c r="F281" s="229"/>
      <c r="G281" s="229"/>
      <c r="H281" s="229"/>
      <c r="I281" s="229"/>
      <c r="J281" s="230"/>
      <c r="K281" s="219" t="s">
        <v>37</v>
      </c>
      <c r="L281" s="220"/>
      <c r="M281" s="220"/>
      <c r="N281" s="220"/>
      <c r="O281" s="220"/>
      <c r="P281" s="220"/>
      <c r="Q281" s="220"/>
      <c r="R281" s="220"/>
      <c r="S281" s="220"/>
      <c r="T281" s="221"/>
    </row>
    <row r="282" spans="1:20" ht="35.1" customHeight="1" thickBot="1">
      <c r="A282" s="222" t="s">
        <v>38</v>
      </c>
      <c r="B282" s="223"/>
      <c r="C282" s="47" t="s">
        <v>21</v>
      </c>
      <c r="D282" s="47" t="s">
        <v>36</v>
      </c>
      <c r="E282" s="47" t="s">
        <v>9</v>
      </c>
      <c r="F282" s="47" t="s">
        <v>13</v>
      </c>
      <c r="G282" s="47" t="s">
        <v>11</v>
      </c>
      <c r="H282" s="47" t="s">
        <v>12</v>
      </c>
      <c r="I282" s="47" t="s">
        <v>14</v>
      </c>
      <c r="J282" s="50" t="s">
        <v>15</v>
      </c>
      <c r="K282" s="222" t="s">
        <v>38</v>
      </c>
      <c r="L282" s="223"/>
      <c r="M282" s="47" t="s">
        <v>21</v>
      </c>
      <c r="N282" s="47" t="s">
        <v>36</v>
      </c>
      <c r="O282" s="47" t="s">
        <v>9</v>
      </c>
      <c r="P282" s="47" t="s">
        <v>13</v>
      </c>
      <c r="Q282" s="47" t="s">
        <v>11</v>
      </c>
      <c r="R282" s="47" t="s">
        <v>12</v>
      </c>
      <c r="S282" s="47" t="s">
        <v>14</v>
      </c>
      <c r="T282" s="50" t="s">
        <v>15</v>
      </c>
    </row>
    <row r="283" spans="1:20" ht="35.1" customHeight="1" thickBot="1">
      <c r="A283" s="48" t="s">
        <v>16</v>
      </c>
      <c r="B283" s="52" t="s">
        <v>31</v>
      </c>
      <c r="C283" s="37">
        <f>Input!D168</f>
        <v>0</v>
      </c>
      <c r="D283" s="37">
        <f>Input!E168</f>
        <v>0</v>
      </c>
      <c r="E283" s="37">
        <f>Input!C168</f>
        <v>0</v>
      </c>
      <c r="F283" s="37"/>
      <c r="G283" s="37"/>
      <c r="H283" s="37"/>
      <c r="I283" s="38"/>
      <c r="J283" s="39"/>
      <c r="K283" s="48" t="s">
        <v>16</v>
      </c>
      <c r="L283" s="52" t="s">
        <v>31</v>
      </c>
      <c r="M283" s="37">
        <f>Input!N168</f>
        <v>0</v>
      </c>
      <c r="N283" s="37">
        <f>Input!O168</f>
        <v>0</v>
      </c>
      <c r="O283" s="37">
        <f>Input!M168</f>
        <v>0</v>
      </c>
      <c r="P283" s="37"/>
      <c r="Q283" s="37"/>
      <c r="R283" s="37"/>
      <c r="S283" s="38"/>
      <c r="T283" s="39"/>
    </row>
    <row r="284" spans="1:20" ht="35.1" customHeight="1" thickBot="1">
      <c r="A284" s="49" t="s">
        <v>17</v>
      </c>
      <c r="B284" s="53" t="s">
        <v>32</v>
      </c>
      <c r="C284" s="37">
        <f>Input!D169</f>
        <v>0</v>
      </c>
      <c r="D284" s="37">
        <f>Input!E169</f>
        <v>0</v>
      </c>
      <c r="E284" s="37">
        <f>Input!C169</f>
        <v>0</v>
      </c>
      <c r="F284" s="8"/>
      <c r="G284" s="8"/>
      <c r="H284" s="8"/>
      <c r="I284" s="9"/>
      <c r="J284" s="24"/>
      <c r="K284" s="49" t="s">
        <v>17</v>
      </c>
      <c r="L284" s="53" t="s">
        <v>32</v>
      </c>
      <c r="M284" s="37">
        <f>Input!N169</f>
        <v>0</v>
      </c>
      <c r="N284" s="37">
        <f>Input!O169</f>
        <v>0</v>
      </c>
      <c r="O284" s="37">
        <f>Input!M169</f>
        <v>0</v>
      </c>
      <c r="P284" s="8"/>
      <c r="Q284" s="8"/>
      <c r="R284" s="8"/>
      <c r="S284" s="9"/>
      <c r="T284" s="24"/>
    </row>
    <row r="285" spans="1:20" ht="35.1" customHeight="1" thickBot="1">
      <c r="A285" s="49"/>
      <c r="B285" s="53" t="s">
        <v>33</v>
      </c>
      <c r="C285" s="37">
        <f>Input!D170</f>
        <v>0</v>
      </c>
      <c r="D285" s="37">
        <f>Input!E170</f>
        <v>0</v>
      </c>
      <c r="E285" s="37">
        <f>Input!C170</f>
        <v>0</v>
      </c>
      <c r="F285" s="8"/>
      <c r="G285" s="8"/>
      <c r="H285" s="8"/>
      <c r="I285" s="9"/>
      <c r="J285" s="24"/>
      <c r="K285" s="49"/>
      <c r="L285" s="53" t="s">
        <v>33</v>
      </c>
      <c r="M285" s="37">
        <f>Input!N170</f>
        <v>0</v>
      </c>
      <c r="N285" s="37">
        <f>Input!O170</f>
        <v>0</v>
      </c>
      <c r="O285" s="37">
        <f>Input!M170</f>
        <v>0</v>
      </c>
      <c r="P285" s="8"/>
      <c r="Q285" s="8"/>
      <c r="R285" s="8"/>
      <c r="S285" s="9"/>
      <c r="T285" s="24"/>
    </row>
    <row r="286" spans="1:20" ht="35.1" customHeight="1" thickBot="1">
      <c r="A286" s="49" t="str">
        <f>IF(A278=" "," ",(IF(A278+1&gt;Start!$D$14," ",A278+1)))</f>
        <v xml:space="preserve"> </v>
      </c>
      <c r="B286" s="53" t="s">
        <v>34</v>
      </c>
      <c r="C286" s="37">
        <f>Input!D171</f>
        <v>0</v>
      </c>
      <c r="D286" s="37">
        <f>Input!E171</f>
        <v>0</v>
      </c>
      <c r="E286" s="37">
        <f>Input!C171</f>
        <v>0</v>
      </c>
      <c r="F286" s="8"/>
      <c r="G286" s="8"/>
      <c r="H286" s="8"/>
      <c r="I286" s="9"/>
      <c r="J286" s="24"/>
      <c r="K286" s="49" t="str">
        <f>IF(K278=" "," ",(IF(K278+1&gt;Start!$H$14," ",K278+1)))</f>
        <v xml:space="preserve"> </v>
      </c>
      <c r="L286" s="53" t="s">
        <v>34</v>
      </c>
      <c r="M286" s="37">
        <f>Input!N171</f>
        <v>0</v>
      </c>
      <c r="N286" s="37">
        <f>Input!O171</f>
        <v>0</v>
      </c>
      <c r="O286" s="37">
        <f>Input!M171</f>
        <v>0</v>
      </c>
      <c r="P286" s="8"/>
      <c r="Q286" s="8"/>
      <c r="R286" s="8"/>
      <c r="S286" s="9"/>
      <c r="T286" s="24"/>
    </row>
    <row r="287" spans="1:20" ht="35.1" customHeight="1" thickBot="1">
      <c r="A287" s="36"/>
      <c r="B287" s="53" t="s">
        <v>35</v>
      </c>
      <c r="C287" s="37">
        <f>Input!D172</f>
        <v>0</v>
      </c>
      <c r="D287" s="37">
        <f>Input!E172</f>
        <v>0</v>
      </c>
      <c r="E287" s="37">
        <f>Input!C172</f>
        <v>0</v>
      </c>
      <c r="F287" s="57"/>
      <c r="G287" s="57"/>
      <c r="H287" s="57"/>
      <c r="I287" s="61"/>
      <c r="J287" s="24"/>
      <c r="K287" s="35"/>
      <c r="L287" s="67" t="s">
        <v>35</v>
      </c>
      <c r="M287" s="37">
        <f>Input!N172</f>
        <v>0</v>
      </c>
      <c r="N287" s="37">
        <f>Input!O172</f>
        <v>0</v>
      </c>
      <c r="O287" s="37">
        <f>Input!M172</f>
        <v>0</v>
      </c>
      <c r="P287" s="57"/>
      <c r="Q287" s="57"/>
      <c r="R287" s="57"/>
      <c r="S287" s="61"/>
      <c r="T287" s="62"/>
    </row>
    <row r="288" spans="1:20" ht="35.1" customHeight="1" thickBot="1">
      <c r="A288" s="43"/>
      <c r="B288" s="58"/>
      <c r="C288" s="224" t="s">
        <v>39</v>
      </c>
      <c r="D288" s="225"/>
      <c r="E288" s="226"/>
      <c r="F288" s="56" t="str">
        <f>A286</f>
        <v xml:space="preserve"> </v>
      </c>
      <c r="G288" s="66" t="str">
        <f>IF(F288=" "," ",(IF(AND(F288&gt;Start!$C$18,F288+3&lt;Start!$D$18,F288&lt;Start!$D$18,(ISODD(F288)=TRUE))=TRUE,F288+3,(IF(AND(F288&gt;Start!$C$19,F288+3&lt;Start!$D$19,F288&lt;Start!$D$19,(ISODD(F288)=TRUE),(ISEVEN(Start!$D$8))=TRUE)=TRUE,F288+3,(IF(AND(F288&gt;Start!$C$20,F288+3&lt;Start!$D$20,F288&lt;Start!$D$20,(ISODD(F288)=TRUE),(ISEVEN(Start!$D$8)=TRUE))=TRUE,F288+3,(IF(AND(F288&gt;Start!$C$18,F288+1&lt;Start!$D$18,F288&lt;Start!$D$18,(ISEVEN(F288)=TRUE),(ISEVEN(Start!$D$8)=TRUE))=TRUE,F288+1,(IF(AND(F288&gt;Start!$C$19,F288+1&lt;Start!$D$19,F288&lt;Start!$D$19,(ISEVEN(F288)=TRUE),(ISEVEN(Start!$D$8)=TRUE))=TRUE,F288+1,(IF(AND(F288&gt;Start!$C$20,F288+1&lt;Start!$D$20,F288&lt;Start!$D$20,(ISEVEN(F288)=TRUE),(ISEVEN(Start!$D$8)=TRUE))=TRUE,F288+1,(IF(AND(F288&gt;Start!$C$22,F288+3&lt;Start!$D$22,F288&lt;Start!$D$22,(ISODD(F288)=TRUE))=TRUE,F288+3,(IF(AND(F288&gt;Start!$C$23,F288+3&lt;Start!$D$23,F288&lt;Start!$D$23,(ISODD(F288)=TRUE))=TRUE,F288+3,(IF(AND(F288&gt;Start!$C$24,F288+3&lt;Start!$D$24,F288&lt;Start!$D$24,(ISODD(F288)=TRUE))=TRUE,F288+3,(IF(AND(F288&gt;Start!$C$22,F288+1&lt;Start!$D$22,F288&lt;Start!$D$22,(ISEVEN(F288)=TRUE))=TRUE,F288+1,(IF(AND(F288&gt;Start!$C$23,F288+1&lt;Start!$D$23,F288&lt;Start!$D$23,(ISEVEN(F288)=TRUE))=TRUE,F288+1,(IF(AND(F288&gt;Start!$C$24,F288+1&lt;Start!$D$24,F288&lt;Start!$D$24,(ISEVEN(F288)=TRUE))=TRUE,F288+1,(IF(AND(Start!$F$8=4,(ISEVEN(F288)=TRUE))=TRUE,F288-7,(IF(AND(Start!$D$8=4,(ISODD(F288)=TRUE))=TRUE,F288-5,(IF(AND(Start!$D$8=5,(ISEVEN(F288)=TRUE))=TRUE,F288-9,F288-7)))))))))))))))))))))))))))))))</f>
        <v xml:space="preserve"> </v>
      </c>
      <c r="H288" s="66" t="str">
        <f>IF(G288=" "," ",(IF(AND(G288&gt;Start!$C$18,G288+3&lt;Start!$D$18,G288&lt;Start!$D$18,(ISODD(G288)=TRUE))=TRUE,G288+3,(IF(AND(G288&gt;Start!$C$19,G288+3&lt;Start!$D$19,G288&lt;Start!$D$19,(ISODD(G288)=TRUE),(ISEVEN(Start!$D$8))=TRUE)=TRUE,G288+3,(IF(AND(G288&gt;Start!$C$20,G288+3&lt;Start!$D$20,G288&lt;Start!$D$20,(ISODD(G288)=TRUE),(ISEVEN(Start!$D$8)=TRUE))=TRUE,G288+3,(IF(AND(G288&gt;Start!$C$18,G288+1&lt;Start!$D$18,G288&lt;Start!$D$18,(ISEVEN(G288)=TRUE),(ISEVEN(Start!$D$8)=TRUE))=TRUE,G288+1,(IF(AND(G288&gt;Start!$C$19,G288+1&lt;Start!$D$19,G288&lt;Start!$D$19,(ISEVEN(G288)=TRUE),(ISEVEN(Start!$D$8)=TRUE))=TRUE,G288+1,(IF(AND(G288&gt;Start!$C$20,G288+1&lt;Start!$D$20,G288&lt;Start!$D$20,(ISEVEN(G288)=TRUE),(ISEVEN(Start!$D$8)=TRUE))=TRUE,G288+1,(IF(AND(G288&gt;Start!$C$22,G288+3&lt;Start!$D$22,G288&lt;Start!$D$22,(ISODD(G288)=TRUE))=TRUE,G288+3,(IF(AND(G288&gt;Start!$C$23,G288+3&lt;Start!$D$23,G288&lt;Start!$D$23,(ISODD(G288)=TRUE))=TRUE,G288+3,(IF(AND(G288&gt;Start!$C$24,G288+3&lt;Start!$D$24,G288&lt;Start!$D$24,(ISODD(G288)=TRUE))=TRUE,G288+3,(IF(AND(G288&gt;Start!$C$22,G288+1&lt;Start!$D$22,G288&lt;Start!$D$22,(ISEVEN(G288)=TRUE))=TRUE,G288+1,(IF(AND(G288&gt;Start!$C$23,G288+1&lt;Start!$D$23,G288&lt;Start!$D$23,(ISEVEN(G288)=TRUE))=TRUE,G288+1,(IF(AND(G288&gt;Start!$C$24,G288+1&lt;Start!$D$24,G288&lt;Start!$D$24,(ISEVEN(G288)=TRUE))=TRUE,G288+1,(IF(AND(Start!$F$8=4,(ISEVEN(G288)=TRUE))=TRUE,G288-7,(IF(AND(Start!$D$8=4,(ISODD(G288)=TRUE))=TRUE,G288-5,(IF(AND(Start!$D$8=5,(ISEVEN(G288)=TRUE))=TRUE,G288-9,G288-7)))))))))))))))))))))))))))))))</f>
        <v xml:space="preserve"> </v>
      </c>
      <c r="I288" s="66" t="str">
        <f>IF(H288=" "," ",(IF(AND(H288&gt;Start!$C$18,H288+3&lt;Start!$D$18,H288&lt;Start!$D$18,(ISODD(H288)=TRUE))=TRUE,H288+3,(IF(AND(H288&gt;Start!$C$19,H288+3&lt;Start!$D$19,H288&lt;Start!$D$19,(ISODD(H288)=TRUE),(ISEVEN(Start!$D$8))=TRUE)=TRUE,H288+3,(IF(AND(H288&gt;Start!$C$20,H288+3&lt;Start!$D$20,H288&lt;Start!$D$20,(ISODD(H288)=TRUE),(ISEVEN(Start!$D$8)=TRUE))=TRUE,H288+3,(IF(AND(H288&gt;Start!$C$18,H288+1&lt;Start!$D$18,H288&lt;Start!$D$18,(ISEVEN(H288)=TRUE),(ISEVEN(Start!$D$8)=TRUE))=TRUE,H288+1,(IF(AND(H288&gt;Start!$C$19,H288+1&lt;Start!$D$19,H288&lt;Start!$D$19,(ISEVEN(H288)=TRUE),(ISEVEN(Start!$D$8)=TRUE))=TRUE,H288+1,(IF(AND(H288&gt;Start!$C$20,H288+1&lt;Start!$D$20,H288&lt;Start!$D$20,(ISEVEN(H288)=TRUE),(ISEVEN(Start!$D$8)=TRUE))=TRUE,H288+1,(IF(AND(H288&gt;Start!$C$22,H288+3&lt;Start!$D$22,H288&lt;Start!$D$22,(ISODD(H288)=TRUE))=TRUE,H288+3,(IF(AND(H288&gt;Start!$C$23,H288+3&lt;Start!$D$23,H288&lt;Start!$D$23,(ISODD(H288)=TRUE))=TRUE,H288+3,(IF(AND(H288&gt;Start!$C$24,H288+3&lt;Start!$D$24,H288&lt;Start!$D$24,(ISODD(H288)=TRUE))=TRUE,H288+3,(IF(AND(H288&gt;Start!$C$22,H288+1&lt;Start!$D$22,H288&lt;Start!$D$22,(ISEVEN(H288)=TRUE))=TRUE,H288+1,(IF(AND(H288&gt;Start!$C$23,H288+1&lt;Start!$D$23,H288&lt;Start!$D$23,(ISEVEN(H288)=TRUE))=TRUE,H288+1,(IF(AND(H288&gt;Start!$C$24,H288+1&lt;Start!$D$24,H288&lt;Start!$D$24,(ISEVEN(H288)=TRUE))=TRUE,H288+1,(IF(AND(Start!$F$8=4,(ISEVEN(H288)=TRUE))=TRUE,H288-7,(IF(AND(Start!$D$8=4,(ISODD(H288)=TRUE))=TRUE,H288-5,(IF(AND(Start!$D$8=5,(ISEVEN(H288)=TRUE))=TRUE,H288-9,H288-7)))))))))))))))))))))))))))))))</f>
        <v xml:space="preserve"> </v>
      </c>
      <c r="J288" s="65"/>
      <c r="K288" s="68"/>
      <c r="L288" s="69"/>
      <c r="M288" s="224" t="s">
        <v>39</v>
      </c>
      <c r="N288" s="225"/>
      <c r="O288" s="226"/>
      <c r="P288" s="63" t="str">
        <f>K286</f>
        <v xml:space="preserve"> </v>
      </c>
      <c r="Q288" s="66" t="str">
        <f>IF(P288=" "," ",(IF(AND(P288&gt;Start!$G$18,P288+3&lt;Start!$H$18,P288&lt;Start!$H$18,(ISODD(P288)=TRUE))=TRUE,P288+3,(IF(AND(P288&gt;Start!$G$19,P288+3&lt;Start!$H$19,P288&lt;Start!$H$19,(ISODD(P288)=TRUE),(ISEVEN(Start!$H$8))=TRUE)=TRUE,P288+3,(IF(AND(P288&gt;Start!$G$20,P288+3&lt;Start!$H$20,P288&lt;Start!$H$20,(ISODD(P288)=TRUE),(ISEVEN(Start!$H$8)=TRUE))=TRUE,P288+3,(IF(AND(P288&gt;Start!$G$18,P288+1&lt;Start!$H$18,P288&lt;Start!$H$18,(ISEVEN(P288)=TRUE),(ISEVEN(Start!$H$8)=TRUE))=TRUE,P288+1,(IF(AND(P288&gt;Start!$G$19,P288+1&lt;Start!$H$19,P288&lt;Start!$H$19,(ISEVEN(P288)=TRUE),(ISEVEN(Start!$H$8)=TRUE))=TRUE,P288+1,(IF(AND(P288&gt;Start!$G$20,P288+1&lt;Start!$H$20,P288&lt;Start!$H$20,(ISEVEN(P288)=TRUE),(ISEVEN(Start!$H$8)=TRUE))=TRUE,P288+1,(IF(AND(P288&gt;Start!$G$22,P288+3&lt;Start!$H$22,P288&lt;Start!$H$22,(ISODD(P288)=TRUE),(ISODD(Start!$H$8)=TRUE))=TRUE,P288+3,(IF(AND(P288&gt;Start!$G$23,P288+3&lt;Start!$H$23,P288&lt;Start!$H$23,(ISODD(P288)=TRUE),(ISODD(Start!$H$8)=TRUE))=TRUE,P288+3,(IF(AND(P288&gt;Start!$G$24,P288+3&lt;Start!$H$24,P288&lt;Start!$H$24,(ISODD(P288)=TRUE),(ISEVEN(Start!$H$8)=TRUE))=TRUE,P288+3,(IF(AND(P288&gt;Start!$G$22,P288+1&lt;Start!$H$22,P288&lt;Start!$H$22,(ISEVEN(P288)=TRUE),(ISODD(Start!$H$8)=TRUE))=TRUE,P288+1,(IF(AND(P288&gt;Start!$G$23,P288+1&lt;Start!$H$23,P288&lt;Start!$H$23,(ISEVEN(P288)=TRUE),(ISODD(Start!$H$8)=TRUE))=TRUE,P288+1,(IF(AND(Start!$H$8=4,(ISEVEN(P288)=TRUE))=TRUE,P288-7,(IF(AND(Start!$H$8=4,(ISODD(P288)=TRUE))=TRUE,P288-5,(IF(AND(Start!$H$8=7,(ISEVEN(P288)=TRUE))=TRUE,P288-13,P288-11)))))))))))))))))))))))))))))</f>
        <v xml:space="preserve"> </v>
      </c>
      <c r="R288" s="66" t="str">
        <f>IF(Q288=" "," ",(IF(AND(Q288&gt;Start!$G$18,Q288+3&lt;Start!$H$18,Q288&lt;Start!$H$18,(ISODD(Q288)=TRUE))=TRUE,Q288+3,(IF(AND(Q288&gt;Start!$G$19,Q288+3&lt;Start!$H$19,Q288&lt;Start!$H$19,(ISODD(Q288)=TRUE),(ISEVEN(Start!$H$8))=TRUE)=TRUE,Q288+3,(IF(AND(Q288&gt;Start!$G$20,Q288+3&lt;Start!$H$20,Q288&lt;Start!$H$20,(ISODD(Q288)=TRUE),(ISEVEN(Start!$H$8)=TRUE))=TRUE,Q288+3,(IF(AND(Q288&gt;Start!$G$18,Q288+1&lt;Start!$H$18,Q288&lt;Start!$H$18,(ISEVEN(Q288)=TRUE),(ISEVEN(Start!$H$8)=TRUE))=TRUE,Q288+1,(IF(AND(Q288&gt;Start!$G$19,Q288+1&lt;Start!$H$19,Q288&lt;Start!$H$19,(ISEVEN(Q288)=TRUE),(ISEVEN(Start!$H$8)=TRUE))=TRUE,Q288+1,(IF(AND(Q288&gt;Start!$G$20,Q288+1&lt;Start!$H$20,Q288&lt;Start!$H$20,(ISEVEN(Q288)=TRUE),(ISEVEN(Start!$H$8)=TRUE))=TRUE,Q288+1,(IF(AND(Q288&gt;Start!$G$22,Q288+3&lt;Start!$H$22,Q288&lt;Start!$H$22,(ISODD(Q288)=TRUE),(ISODD(Start!$H$8)=TRUE))=TRUE,Q288+3,(IF(AND(Q288&gt;Start!$G$23,Q288+3&lt;Start!$H$23,Q288&lt;Start!$H$23,(ISODD(Q288)=TRUE),(ISODD(Start!$H$8)=TRUE))=TRUE,Q288+3,(IF(AND(Q288&gt;Start!$G$24,Q288+3&lt;Start!$H$24,Q288&lt;Start!$H$24,(ISODD(Q288)=TRUE),(ISEVEN(Start!$H$8)=TRUE))=TRUE,Q288+3,(IF(AND(Q288&gt;Start!$G$22,Q288+1&lt;Start!$H$22,Q288&lt;Start!$H$22,(ISEVEN(Q288)=TRUE),(ISODD(Start!$H$8)=TRUE))=TRUE,Q288+1,(IF(AND(Q288&gt;Start!$G$23,Q288+1&lt;Start!$H$23,Q288&lt;Start!$H$23,(ISEVEN(Q288)=TRUE),(ISODD(Start!$H$8)=TRUE))=TRUE,Q288+1,(IF(AND(Start!$H$8=4,(ISEVEN(Q288)=TRUE))=TRUE,Q288-7,(IF(AND(Start!$H$8=4,(ISODD(Q288)=TRUE))=TRUE,Q288-5,(IF(AND(Start!$H$8=7,(ISEVEN(Q288)=TRUE))=TRUE,Q288-13,Q288-11)))))))))))))))))))))))))))))</f>
        <v xml:space="preserve"> </v>
      </c>
      <c r="S288" s="66" t="str">
        <f>IF(R288=" "," ",(IF(AND(R288&gt;Start!$G$18,R288+3&lt;Start!$H$18,R288&lt;Start!$H$18,(ISODD(R288)=TRUE))=TRUE,R288+3,(IF(AND(R288&gt;Start!$G$19,R288+3&lt;Start!$H$19,R288&lt;Start!$H$19,(ISODD(R288)=TRUE),(ISEVEN(Start!$H$8))=TRUE)=TRUE,R288+3,(IF(AND(R288&gt;Start!$G$20,R288+3&lt;Start!$H$20,R288&lt;Start!$H$20,(ISODD(R288)=TRUE),(ISEVEN(Start!$H$8)=TRUE))=TRUE,R288+3,(IF(AND(R288&gt;Start!$G$18,R288+1&lt;Start!$H$18,R288&lt;Start!$H$18,(ISEVEN(R288)=TRUE),(ISEVEN(Start!$H$8)=TRUE))=TRUE,R288+1,(IF(AND(R288&gt;Start!$G$19,R288+1&lt;Start!$H$19,R288&lt;Start!$H$19,(ISEVEN(R288)=TRUE),(ISEVEN(Start!$H$8)=TRUE))=TRUE,R288+1,(IF(AND(R288&gt;Start!$G$20,R288+1&lt;Start!$H$20,R288&lt;Start!$H$20,(ISEVEN(R288)=TRUE),(ISEVEN(Start!$H$8)=TRUE))=TRUE,R288+1,(IF(AND(R288&gt;Start!$G$22,R288+3&lt;Start!$H$22,R288&lt;Start!$H$22,(ISODD(R288)=TRUE),(ISODD(Start!$H$8)=TRUE))=TRUE,R288+3,(IF(AND(R288&gt;Start!$G$23,R288+3&lt;Start!$H$23,R288&lt;Start!$H$23,(ISODD(R288)=TRUE),(ISODD(Start!$H$8)=TRUE))=TRUE,R288+3,(IF(AND(R288&gt;Start!$G$24,R288+3&lt;Start!$H$24,R288&lt;Start!$H$24,(ISODD(R288)=TRUE),(ISEVEN(Start!$H$8)=TRUE))=TRUE,R288+3,(IF(AND(R288&gt;Start!$G$22,R288+1&lt;Start!$H$22,R288&lt;Start!$H$22,(ISEVEN(R288)=TRUE),(ISODD(Start!$H$8)=TRUE))=TRUE,R288+1,(IF(AND(R288&gt;Start!$G$23,R288+1&lt;Start!$H$23,R288&lt;Start!$H$23,(ISEVEN(R288)=TRUE),(ISODD(Start!$H$8)=TRUE))=TRUE,R288+1,(IF(AND(Start!$H$8=4,(ISEVEN(R288)=TRUE))=TRUE,R288-7,(IF(AND(Start!$H$8=4,(ISODD(R288)=TRUE))=TRUE,R288-5,(IF(AND(Start!$H$8=7,(ISEVEN(R288)=TRUE))=TRUE,R288-13,R288-11)))))))))))))))))))))))))))))</f>
        <v xml:space="preserve"> </v>
      </c>
      <c r="T288" s="64"/>
    </row>
    <row r="289" spans="1:20" ht="35.1" customHeight="1">
      <c r="A289" s="42"/>
      <c r="B289" s="54"/>
      <c r="C289" s="227" t="s">
        <v>40</v>
      </c>
      <c r="D289" s="227"/>
      <c r="E289" s="227"/>
      <c r="F289" s="227"/>
      <c r="G289" s="227"/>
      <c r="H289" s="227"/>
      <c r="I289" s="59"/>
      <c r="J289" s="60"/>
      <c r="K289" s="42"/>
      <c r="L289" s="45"/>
      <c r="M289" s="227" t="s">
        <v>40</v>
      </c>
      <c r="N289" s="227"/>
      <c r="O289" s="227"/>
      <c r="P289" s="227"/>
      <c r="Q289" s="227"/>
      <c r="R289" s="227"/>
      <c r="S289" s="55"/>
      <c r="T289" s="41"/>
    </row>
  </sheetData>
  <mergeCells count="238">
    <mergeCell ref="C289:H289"/>
    <mergeCell ref="M289:R289"/>
    <mergeCell ref="A281:J281"/>
    <mergeCell ref="K281:T281"/>
    <mergeCell ref="A282:B282"/>
    <mergeCell ref="K282:L282"/>
    <mergeCell ref="C288:E288"/>
    <mergeCell ref="M288:O288"/>
    <mergeCell ref="A273:J273"/>
    <mergeCell ref="K273:T273"/>
    <mergeCell ref="A274:B274"/>
    <mergeCell ref="K274:L274"/>
    <mergeCell ref="C280:E280"/>
    <mergeCell ref="M280:O280"/>
    <mergeCell ref="A265:B265"/>
    <mergeCell ref="K265:L265"/>
    <mergeCell ref="C271:E271"/>
    <mergeCell ref="M271:O271"/>
    <mergeCell ref="C272:H272"/>
    <mergeCell ref="M272:R272"/>
    <mergeCell ref="A257:B257"/>
    <mergeCell ref="K257:L257"/>
    <mergeCell ref="C263:E263"/>
    <mergeCell ref="M263:O263"/>
    <mergeCell ref="A264:J264"/>
    <mergeCell ref="K264:T264"/>
    <mergeCell ref="C254:E254"/>
    <mergeCell ref="M254:O254"/>
    <mergeCell ref="C255:H255"/>
    <mergeCell ref="M255:R255"/>
    <mergeCell ref="A256:J256"/>
    <mergeCell ref="K256:T256"/>
    <mergeCell ref="C246:E246"/>
    <mergeCell ref="M246:O246"/>
    <mergeCell ref="A247:J247"/>
    <mergeCell ref="K247:T247"/>
    <mergeCell ref="A248:B248"/>
    <mergeCell ref="K248:L248"/>
    <mergeCell ref="A222:J222"/>
    <mergeCell ref="K222:T222"/>
    <mergeCell ref="A223:B223"/>
    <mergeCell ref="K223:L223"/>
    <mergeCell ref="C229:E229"/>
    <mergeCell ref="M229:O229"/>
    <mergeCell ref="A189:B189"/>
    <mergeCell ref="K189:L189"/>
    <mergeCell ref="C195:E195"/>
    <mergeCell ref="M195:O195"/>
    <mergeCell ref="A196:J196"/>
    <mergeCell ref="K196:T196"/>
    <mergeCell ref="C212:E212"/>
    <mergeCell ref="M212:O212"/>
    <mergeCell ref="A213:J213"/>
    <mergeCell ref="K213:T213"/>
    <mergeCell ref="A214:B214"/>
    <mergeCell ref="K214:L214"/>
    <mergeCell ref="C220:E220"/>
    <mergeCell ref="M220:O220"/>
    <mergeCell ref="C221:H221"/>
    <mergeCell ref="M221:R221"/>
    <mergeCell ref="A197:B197"/>
    <mergeCell ref="K197:L197"/>
    <mergeCell ref="A112:B112"/>
    <mergeCell ref="K112:L112"/>
    <mergeCell ref="C118:E118"/>
    <mergeCell ref="M118:O118"/>
    <mergeCell ref="C119:H119"/>
    <mergeCell ref="M119:R119"/>
    <mergeCell ref="A94:J94"/>
    <mergeCell ref="K94:T94"/>
    <mergeCell ref="A95:B95"/>
    <mergeCell ref="K95:L95"/>
    <mergeCell ref="C101:E101"/>
    <mergeCell ref="M101:O101"/>
    <mergeCell ref="C102:H102"/>
    <mergeCell ref="M102:R102"/>
    <mergeCell ref="A103:J103"/>
    <mergeCell ref="K103:T103"/>
    <mergeCell ref="A104:B104"/>
    <mergeCell ref="K104:L104"/>
    <mergeCell ref="C110:E110"/>
    <mergeCell ref="M110:O110"/>
    <mergeCell ref="A111:J111"/>
    <mergeCell ref="K111:T111"/>
    <mergeCell ref="A61:B61"/>
    <mergeCell ref="K61:L61"/>
    <mergeCell ref="C67:E67"/>
    <mergeCell ref="M67:O67"/>
    <mergeCell ref="C68:H68"/>
    <mergeCell ref="M68:R68"/>
    <mergeCell ref="K2:L2"/>
    <mergeCell ref="K10:L10"/>
    <mergeCell ref="C17:H17"/>
    <mergeCell ref="M17:R17"/>
    <mergeCell ref="K19:L19"/>
    <mergeCell ref="K27:L27"/>
    <mergeCell ref="C34:H34"/>
    <mergeCell ref="M34:R34"/>
    <mergeCell ref="A35:J35"/>
    <mergeCell ref="K35:T35"/>
    <mergeCell ref="C51:H51"/>
    <mergeCell ref="M51:R51"/>
    <mergeCell ref="A52:J52"/>
    <mergeCell ref="K52:T52"/>
    <mergeCell ref="A53:B53"/>
    <mergeCell ref="K53:L53"/>
    <mergeCell ref="C59:E59"/>
    <mergeCell ref="M59:O59"/>
    <mergeCell ref="C203:E203"/>
    <mergeCell ref="M203:O203"/>
    <mergeCell ref="C204:H204"/>
    <mergeCell ref="M204:R204"/>
    <mergeCell ref="A205:J205"/>
    <mergeCell ref="K205:T205"/>
    <mergeCell ref="A206:B206"/>
    <mergeCell ref="K206:L206"/>
    <mergeCell ref="A179:J179"/>
    <mergeCell ref="K179:T179"/>
    <mergeCell ref="A180:B180"/>
    <mergeCell ref="K180:L180"/>
    <mergeCell ref="C186:E186"/>
    <mergeCell ref="M186:O186"/>
    <mergeCell ref="C187:H187"/>
    <mergeCell ref="M187:R187"/>
    <mergeCell ref="A188:J188"/>
    <mergeCell ref="K188:T188"/>
    <mergeCell ref="A163:B163"/>
    <mergeCell ref="K163:L163"/>
    <mergeCell ref="C170:H170"/>
    <mergeCell ref="M170:R170"/>
    <mergeCell ref="A171:J171"/>
    <mergeCell ref="K171:T171"/>
    <mergeCell ref="A172:B172"/>
    <mergeCell ref="K172:L172"/>
    <mergeCell ref="C178:E178"/>
    <mergeCell ref="M178:O178"/>
    <mergeCell ref="M169:O169"/>
    <mergeCell ref="C169:E169"/>
    <mergeCell ref="A154:J154"/>
    <mergeCell ref="K154:T154"/>
    <mergeCell ref="A155:B155"/>
    <mergeCell ref="A162:J162"/>
    <mergeCell ref="K162:T162"/>
    <mergeCell ref="C152:E152"/>
    <mergeCell ref="M152:O152"/>
    <mergeCell ref="C153:H153"/>
    <mergeCell ref="M153:R153"/>
    <mergeCell ref="K155:L155"/>
    <mergeCell ref="C135:E135"/>
    <mergeCell ref="M135:O135"/>
    <mergeCell ref="C136:H136"/>
    <mergeCell ref="M136:R136"/>
    <mergeCell ref="A137:J137"/>
    <mergeCell ref="K137:T137"/>
    <mergeCell ref="A138:B138"/>
    <mergeCell ref="K138:L138"/>
    <mergeCell ref="C144:E144"/>
    <mergeCell ref="M144:O144"/>
    <mergeCell ref="A120:J120"/>
    <mergeCell ref="K120:T120"/>
    <mergeCell ref="A121:B121"/>
    <mergeCell ref="K121:L121"/>
    <mergeCell ref="C127:E127"/>
    <mergeCell ref="M127:O127"/>
    <mergeCell ref="A128:J128"/>
    <mergeCell ref="K128:T128"/>
    <mergeCell ref="A129:B129"/>
    <mergeCell ref="K129:L129"/>
    <mergeCell ref="C84:E84"/>
    <mergeCell ref="M84:O84"/>
    <mergeCell ref="C85:H85"/>
    <mergeCell ref="M85:R85"/>
    <mergeCell ref="A86:J86"/>
    <mergeCell ref="K86:T86"/>
    <mergeCell ref="A87:B87"/>
    <mergeCell ref="K87:L87"/>
    <mergeCell ref="C93:E93"/>
    <mergeCell ref="M93:O93"/>
    <mergeCell ref="A69:J69"/>
    <mergeCell ref="K69:T69"/>
    <mergeCell ref="A70:B70"/>
    <mergeCell ref="K70:L70"/>
    <mergeCell ref="C76:E76"/>
    <mergeCell ref="M76:O76"/>
    <mergeCell ref="A77:J77"/>
    <mergeCell ref="K77:T77"/>
    <mergeCell ref="A78:B78"/>
    <mergeCell ref="K78:L78"/>
    <mergeCell ref="A18:J18"/>
    <mergeCell ref="K18:T18"/>
    <mergeCell ref="A60:J60"/>
    <mergeCell ref="K60:T60"/>
    <mergeCell ref="A36:B36"/>
    <mergeCell ref="K36:L36"/>
    <mergeCell ref="C42:E42"/>
    <mergeCell ref="M42:O42"/>
    <mergeCell ref="A43:J43"/>
    <mergeCell ref="K43:T43"/>
    <mergeCell ref="A44:B44"/>
    <mergeCell ref="K44:L44"/>
    <mergeCell ref="C50:E50"/>
    <mergeCell ref="M50:O50"/>
    <mergeCell ref="A2:B2"/>
    <mergeCell ref="A1:J1"/>
    <mergeCell ref="K1:T1"/>
    <mergeCell ref="M33:O33"/>
    <mergeCell ref="M25:O25"/>
    <mergeCell ref="M16:O16"/>
    <mergeCell ref="M8:O8"/>
    <mergeCell ref="M161:O161"/>
    <mergeCell ref="K145:T145"/>
    <mergeCell ref="K146:L146"/>
    <mergeCell ref="C161:E161"/>
    <mergeCell ref="A145:J145"/>
    <mergeCell ref="A146:B146"/>
    <mergeCell ref="C8:E8"/>
    <mergeCell ref="C16:E16"/>
    <mergeCell ref="C25:E25"/>
    <mergeCell ref="C33:E33"/>
    <mergeCell ref="A26:J26"/>
    <mergeCell ref="K26:T26"/>
    <mergeCell ref="A27:B27"/>
    <mergeCell ref="A10:B10"/>
    <mergeCell ref="A19:B19"/>
    <mergeCell ref="A9:J9"/>
    <mergeCell ref="K9:T9"/>
    <mergeCell ref="K230:T230"/>
    <mergeCell ref="K231:L231"/>
    <mergeCell ref="M237:O237"/>
    <mergeCell ref="M238:R238"/>
    <mergeCell ref="K239:T239"/>
    <mergeCell ref="K240:L240"/>
    <mergeCell ref="A230:J230"/>
    <mergeCell ref="A231:B231"/>
    <mergeCell ref="C237:E237"/>
    <mergeCell ref="C238:H238"/>
    <mergeCell ref="A239:J239"/>
    <mergeCell ref="A240:B240"/>
  </mergeCells>
  <conditionalFormatting sqref="F3:I7">
    <cfRule type="cellIs" dxfId="67" priority="251" operator="lessThan">
      <formula>301</formula>
    </cfRule>
  </conditionalFormatting>
  <conditionalFormatting sqref="P3:S7">
    <cfRule type="cellIs" dxfId="66" priority="250" operator="lessThan">
      <formula>301</formula>
    </cfRule>
  </conditionalFormatting>
  <conditionalFormatting sqref="P11:S15">
    <cfRule type="cellIs" dxfId="65" priority="65" operator="lessThan">
      <formula>301</formula>
    </cfRule>
  </conditionalFormatting>
  <conditionalFormatting sqref="F11:I15">
    <cfRule type="cellIs" dxfId="64" priority="67" operator="lessThan">
      <formula>301</formula>
    </cfRule>
  </conditionalFormatting>
  <conditionalFormatting sqref="P20:S24">
    <cfRule type="cellIs" dxfId="63" priority="63" operator="lessThan">
      <formula>301</formula>
    </cfRule>
  </conditionalFormatting>
  <conditionalFormatting sqref="F20:I24">
    <cfRule type="cellIs" dxfId="62" priority="64" operator="lessThan">
      <formula>301</formula>
    </cfRule>
  </conditionalFormatting>
  <conditionalFormatting sqref="P28:S32">
    <cfRule type="cellIs" dxfId="61" priority="61" operator="lessThan">
      <formula>301</formula>
    </cfRule>
  </conditionalFormatting>
  <conditionalFormatting sqref="F28:I32">
    <cfRule type="cellIs" dxfId="60" priority="62" operator="lessThan">
      <formula>301</formula>
    </cfRule>
  </conditionalFormatting>
  <conditionalFormatting sqref="P37:S41">
    <cfRule type="cellIs" dxfId="59" priority="59" operator="lessThan">
      <formula>301</formula>
    </cfRule>
  </conditionalFormatting>
  <conditionalFormatting sqref="F37:I41">
    <cfRule type="cellIs" dxfId="58" priority="60" operator="lessThan">
      <formula>301</formula>
    </cfRule>
  </conditionalFormatting>
  <conditionalFormatting sqref="P45:S49">
    <cfRule type="cellIs" dxfId="57" priority="57" operator="lessThan">
      <formula>301</formula>
    </cfRule>
  </conditionalFormatting>
  <conditionalFormatting sqref="F45:I49">
    <cfRule type="cellIs" dxfId="56" priority="58" operator="lessThan">
      <formula>301</formula>
    </cfRule>
  </conditionalFormatting>
  <conditionalFormatting sqref="P54:S58">
    <cfRule type="cellIs" dxfId="55" priority="55" operator="lessThan">
      <formula>301</formula>
    </cfRule>
  </conditionalFormatting>
  <conditionalFormatting sqref="F54:I58">
    <cfRule type="cellIs" dxfId="54" priority="56" operator="lessThan">
      <formula>301</formula>
    </cfRule>
  </conditionalFormatting>
  <conditionalFormatting sqref="P62:S66">
    <cfRule type="cellIs" dxfId="53" priority="53" operator="lessThan">
      <formula>301</formula>
    </cfRule>
  </conditionalFormatting>
  <conditionalFormatting sqref="F62:I66">
    <cfRule type="cellIs" dxfId="52" priority="54" operator="lessThan">
      <formula>301</formula>
    </cfRule>
  </conditionalFormatting>
  <conditionalFormatting sqref="P71:S75">
    <cfRule type="cellIs" dxfId="51" priority="51" operator="lessThan">
      <formula>301</formula>
    </cfRule>
  </conditionalFormatting>
  <conditionalFormatting sqref="F71:I75">
    <cfRule type="cellIs" dxfId="50" priority="52" operator="lessThan">
      <formula>301</formula>
    </cfRule>
  </conditionalFormatting>
  <conditionalFormatting sqref="P79:S83">
    <cfRule type="cellIs" dxfId="49" priority="49" operator="lessThan">
      <formula>301</formula>
    </cfRule>
  </conditionalFormatting>
  <conditionalFormatting sqref="F79:I83">
    <cfRule type="cellIs" dxfId="48" priority="50" operator="lessThan">
      <formula>301</formula>
    </cfRule>
  </conditionalFormatting>
  <conditionalFormatting sqref="P88:S92">
    <cfRule type="cellIs" dxfId="47" priority="47" operator="lessThan">
      <formula>301</formula>
    </cfRule>
  </conditionalFormatting>
  <conditionalFormatting sqref="F88:I92">
    <cfRule type="cellIs" dxfId="46" priority="48" operator="lessThan">
      <formula>301</formula>
    </cfRule>
  </conditionalFormatting>
  <conditionalFormatting sqref="P96:S100">
    <cfRule type="cellIs" dxfId="45" priority="45" operator="lessThan">
      <formula>301</formula>
    </cfRule>
  </conditionalFormatting>
  <conditionalFormatting sqref="F96:I100">
    <cfRule type="cellIs" dxfId="44" priority="46" operator="lessThan">
      <formula>301</formula>
    </cfRule>
  </conditionalFormatting>
  <conditionalFormatting sqref="P105:S109">
    <cfRule type="cellIs" dxfId="43" priority="43" operator="lessThan">
      <formula>301</formula>
    </cfRule>
  </conditionalFormatting>
  <conditionalFormatting sqref="F105:I109">
    <cfRule type="cellIs" dxfId="42" priority="44" operator="lessThan">
      <formula>301</formula>
    </cfRule>
  </conditionalFormatting>
  <conditionalFormatting sqref="P113:S117">
    <cfRule type="cellIs" dxfId="41" priority="41" operator="lessThan">
      <formula>301</formula>
    </cfRule>
  </conditionalFormatting>
  <conditionalFormatting sqref="F113:I117">
    <cfRule type="cellIs" dxfId="40" priority="42" operator="lessThan">
      <formula>301</formula>
    </cfRule>
  </conditionalFormatting>
  <conditionalFormatting sqref="P122:S126">
    <cfRule type="cellIs" dxfId="39" priority="39" operator="lessThan">
      <formula>301</formula>
    </cfRule>
  </conditionalFormatting>
  <conditionalFormatting sqref="F122:I126">
    <cfRule type="cellIs" dxfId="38" priority="40" operator="lessThan">
      <formula>301</formula>
    </cfRule>
  </conditionalFormatting>
  <conditionalFormatting sqref="P130:S134">
    <cfRule type="cellIs" dxfId="37" priority="37" operator="lessThan">
      <formula>301</formula>
    </cfRule>
  </conditionalFormatting>
  <conditionalFormatting sqref="F130:I134">
    <cfRule type="cellIs" dxfId="36" priority="38" operator="lessThan">
      <formula>301</formula>
    </cfRule>
  </conditionalFormatting>
  <conditionalFormatting sqref="P139:S143">
    <cfRule type="cellIs" dxfId="35" priority="35" operator="lessThan">
      <formula>301</formula>
    </cfRule>
  </conditionalFormatting>
  <conditionalFormatting sqref="F139:I143">
    <cfRule type="cellIs" dxfId="34" priority="36" operator="lessThan">
      <formula>301</formula>
    </cfRule>
  </conditionalFormatting>
  <conditionalFormatting sqref="P147:S151">
    <cfRule type="cellIs" dxfId="33" priority="33" operator="lessThan">
      <formula>301</formula>
    </cfRule>
  </conditionalFormatting>
  <conditionalFormatting sqref="F147:I151">
    <cfRule type="cellIs" dxfId="32" priority="34" operator="lessThan">
      <formula>301</formula>
    </cfRule>
  </conditionalFormatting>
  <conditionalFormatting sqref="P156:S160">
    <cfRule type="cellIs" dxfId="31" priority="31" operator="lessThan">
      <formula>301</formula>
    </cfRule>
  </conditionalFormatting>
  <conditionalFormatting sqref="F156:I160">
    <cfRule type="cellIs" dxfId="30" priority="32" operator="lessThan">
      <formula>301</formula>
    </cfRule>
  </conditionalFormatting>
  <conditionalFormatting sqref="P164:S168">
    <cfRule type="cellIs" dxfId="29" priority="29" operator="lessThan">
      <formula>301</formula>
    </cfRule>
  </conditionalFormatting>
  <conditionalFormatting sqref="F164:I168">
    <cfRule type="cellIs" dxfId="28" priority="30" operator="lessThan">
      <formula>301</formula>
    </cfRule>
  </conditionalFormatting>
  <conditionalFormatting sqref="P173:S177">
    <cfRule type="cellIs" dxfId="27" priority="27" operator="lessThan">
      <formula>301</formula>
    </cfRule>
  </conditionalFormatting>
  <conditionalFormatting sqref="F173:I177">
    <cfRule type="cellIs" dxfId="26" priority="28" operator="lessThan">
      <formula>301</formula>
    </cfRule>
  </conditionalFormatting>
  <conditionalFormatting sqref="P181:S185">
    <cfRule type="cellIs" dxfId="25" priority="25" operator="lessThan">
      <formula>301</formula>
    </cfRule>
  </conditionalFormatting>
  <conditionalFormatting sqref="F181:I185">
    <cfRule type="cellIs" dxfId="24" priority="26" operator="lessThan">
      <formula>301</formula>
    </cfRule>
  </conditionalFormatting>
  <conditionalFormatting sqref="P190:S194">
    <cfRule type="cellIs" dxfId="23" priority="23" operator="lessThan">
      <formula>301</formula>
    </cfRule>
  </conditionalFormatting>
  <conditionalFormatting sqref="F190:I194">
    <cfRule type="cellIs" dxfId="22" priority="24" operator="lessThan">
      <formula>301</formula>
    </cfRule>
  </conditionalFormatting>
  <conditionalFormatting sqref="P198:S202">
    <cfRule type="cellIs" dxfId="21" priority="21" operator="lessThan">
      <formula>301</formula>
    </cfRule>
  </conditionalFormatting>
  <conditionalFormatting sqref="F198:I202">
    <cfRule type="cellIs" dxfId="20" priority="22" operator="lessThan">
      <formula>301</formula>
    </cfRule>
  </conditionalFormatting>
  <conditionalFormatting sqref="P207:S211">
    <cfRule type="cellIs" dxfId="19" priority="19" operator="lessThan">
      <formula>301</formula>
    </cfRule>
  </conditionalFormatting>
  <conditionalFormatting sqref="F207:I211">
    <cfRule type="cellIs" dxfId="18" priority="20" operator="lessThan">
      <formula>301</formula>
    </cfRule>
  </conditionalFormatting>
  <conditionalFormatting sqref="P215:S219">
    <cfRule type="cellIs" dxfId="17" priority="17" operator="lessThan">
      <formula>301</formula>
    </cfRule>
  </conditionalFormatting>
  <conditionalFormatting sqref="F215:I219">
    <cfRule type="cellIs" dxfId="16" priority="18" operator="lessThan">
      <formula>301</formula>
    </cfRule>
  </conditionalFormatting>
  <conditionalFormatting sqref="P224:S228">
    <cfRule type="cellIs" dxfId="15" priority="15" operator="lessThan">
      <formula>301</formula>
    </cfRule>
  </conditionalFormatting>
  <conditionalFormatting sqref="F224:I228">
    <cfRule type="cellIs" dxfId="14" priority="16" operator="lessThan">
      <formula>301</formula>
    </cfRule>
  </conditionalFormatting>
  <conditionalFormatting sqref="P232:S236">
    <cfRule type="cellIs" dxfId="13" priority="13" operator="lessThan">
      <formula>301</formula>
    </cfRule>
  </conditionalFormatting>
  <conditionalFormatting sqref="F232:I236">
    <cfRule type="cellIs" dxfId="12" priority="14" operator="lessThan">
      <formula>301</formula>
    </cfRule>
  </conditionalFormatting>
  <conditionalFormatting sqref="P241:S245">
    <cfRule type="cellIs" dxfId="11" priority="11" operator="lessThan">
      <formula>301</formula>
    </cfRule>
  </conditionalFormatting>
  <conditionalFormatting sqref="F241:I245">
    <cfRule type="cellIs" dxfId="10" priority="12" operator="lessThan">
      <formula>301</formula>
    </cfRule>
  </conditionalFormatting>
  <conditionalFormatting sqref="P249:S253">
    <cfRule type="cellIs" dxfId="9" priority="9" operator="lessThan">
      <formula>301</formula>
    </cfRule>
  </conditionalFormatting>
  <conditionalFormatting sqref="F249:I253">
    <cfRule type="cellIs" dxfId="8" priority="10" operator="lessThan">
      <formula>301</formula>
    </cfRule>
  </conditionalFormatting>
  <conditionalFormatting sqref="P258:S262">
    <cfRule type="cellIs" dxfId="7" priority="7" operator="lessThan">
      <formula>301</formula>
    </cfRule>
  </conditionalFormatting>
  <conditionalFormatting sqref="F258:I262">
    <cfRule type="cellIs" dxfId="6" priority="8" operator="lessThan">
      <formula>301</formula>
    </cfRule>
  </conditionalFormatting>
  <conditionalFormatting sqref="P266:S270">
    <cfRule type="cellIs" dxfId="5" priority="5" operator="lessThan">
      <formula>301</formula>
    </cfRule>
  </conditionalFormatting>
  <conditionalFormatting sqref="F266:I270">
    <cfRule type="cellIs" dxfId="4" priority="6" operator="lessThan">
      <formula>301</formula>
    </cfRule>
  </conditionalFormatting>
  <conditionalFormatting sqref="P275:S279">
    <cfRule type="cellIs" dxfId="3" priority="3" operator="lessThan">
      <formula>301</formula>
    </cfRule>
  </conditionalFormatting>
  <conditionalFormatting sqref="F275:I279">
    <cfRule type="cellIs" dxfId="2" priority="4" operator="lessThan">
      <formula>301</formula>
    </cfRule>
  </conditionalFormatting>
  <conditionalFormatting sqref="P283:S287">
    <cfRule type="cellIs" dxfId="1" priority="1" operator="lessThan">
      <formula>301</formula>
    </cfRule>
  </conditionalFormatting>
  <conditionalFormatting sqref="F283:I287">
    <cfRule type="cellIs" dxfId="0" priority="2" operator="lessThan">
      <formula>301</formula>
    </cfRule>
  </conditionalFormatting>
  <dataValidations disablePrompts="1" count="1">
    <dataValidation type="whole" operator="lessThan" allowBlank="1" showErrorMessage="1" errorTitle="Entry Error" error="Grater than 300" sqref="F3:H7 P3:R7 F156:H160 P232:R236 F11:H15 P11:R15 F139:H143 P224:R228 F207:H211 F215:H219 F122:H126 F20:H24 F37:H41 F54:H58 F28:H32 P28:R32 F71:H75 F45:H49 P190:R194 P45:R49 F88:H92 F62:H66 P20:R24 P62:R66 P215:R219 F79:H83 F190:H194 P79:R83 F198:H202 F96:H100 P37:R41 P96:R100 F105:H109 F113:H117 P71:R75 P113:R117 F130:H134 P130:R134 P54:R58 P122:R126 F147:H151 P147:R151 P88:R92 P139:R143 F164:H168 P164:R168 P105:R109 P156:R160 F173:H177 F181:H185 P181:R185 P198:R202 P173:R177 P207:R211 F224:H228 F232:H236 F241:H245 F249:H253 P249:R253 P241:R245 F258:H262 F266:H270 P266:R270 P258:R262 F275:H279 F283:H287 P283:R287 P275:R279">
      <formula1>301</formula1>
    </dataValidation>
  </dataValidations>
  <printOptions horizontalCentered="1" verticalCentered="1"/>
  <pageMargins left="0" right="0" top="0" bottom="0" header="0" footer="0"/>
  <pageSetup scale="99" fitToHeight="0" orientation="landscape" horizontalDpi="300" verticalDpi="30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A1:J175"/>
  <sheetViews>
    <sheetView workbookViewId="0">
      <selection activeCell="B118" sqref="B118"/>
    </sheetView>
  </sheetViews>
  <sheetFormatPr defaultRowHeight="15"/>
  <cols>
    <col min="1" max="1" width="10.5703125" style="1" bestFit="1" customWidth="1"/>
    <col min="2" max="2" width="39.85546875" customWidth="1"/>
    <col min="3" max="3" width="25.42578125" bestFit="1" customWidth="1"/>
    <col min="4" max="4" width="10.28515625" customWidth="1"/>
    <col min="5" max="7" width="9.85546875" customWidth="1"/>
  </cols>
  <sheetData>
    <row r="1" spans="1:10" ht="28.5">
      <c r="A1" s="188" t="s">
        <v>4</v>
      </c>
      <c r="B1" s="189"/>
      <c r="C1" s="189"/>
      <c r="D1" s="189"/>
      <c r="E1" s="189"/>
      <c r="F1" s="189"/>
      <c r="G1" s="190"/>
      <c r="H1" s="6"/>
      <c r="I1" s="6"/>
      <c r="J1" s="6"/>
    </row>
    <row r="2" spans="1:10" ht="26.25">
      <c r="A2" s="191" t="s">
        <v>6</v>
      </c>
      <c r="B2" s="192"/>
      <c r="C2" s="192"/>
      <c r="D2" s="192"/>
      <c r="E2" s="192"/>
      <c r="F2" s="192"/>
      <c r="G2" s="193"/>
      <c r="H2" s="4"/>
      <c r="I2" s="4"/>
      <c r="J2" s="4"/>
    </row>
    <row r="3" spans="1:10" ht="26.25">
      <c r="A3" s="194">
        <f>Start!D3</f>
        <v>41657</v>
      </c>
      <c r="B3" s="195"/>
      <c r="C3" s="195"/>
      <c r="D3" s="195"/>
      <c r="E3" s="195"/>
      <c r="F3" s="195"/>
      <c r="G3" s="196"/>
      <c r="H3" s="5"/>
      <c r="I3" s="5"/>
      <c r="J3" s="5"/>
    </row>
    <row r="4" spans="1:10" ht="24" thickBot="1">
      <c r="A4" s="197" t="s">
        <v>45</v>
      </c>
      <c r="B4" s="198"/>
      <c r="C4" s="198"/>
      <c r="D4" s="198"/>
      <c r="E4" s="198"/>
      <c r="F4" s="198"/>
      <c r="G4" s="199"/>
      <c r="H4" s="7"/>
      <c r="I4" s="7"/>
      <c r="J4" s="7"/>
    </row>
    <row r="5" spans="1:10" ht="37.5">
      <c r="A5" s="172" t="s">
        <v>38</v>
      </c>
      <c r="B5" s="170" t="s">
        <v>9</v>
      </c>
      <c r="C5" s="170" t="s">
        <v>8</v>
      </c>
      <c r="D5" s="171" t="s">
        <v>41</v>
      </c>
      <c r="E5" s="171" t="s">
        <v>42</v>
      </c>
      <c r="F5" s="171" t="s">
        <v>43</v>
      </c>
      <c r="G5" s="171" t="s">
        <v>44</v>
      </c>
      <c r="H5" s="1"/>
      <c r="I5" s="1"/>
    </row>
    <row r="6" spans="1:10" ht="18.75">
      <c r="A6" s="72" t="str">
        <f>Input!B103</f>
        <v>A</v>
      </c>
      <c r="B6" s="173" t="str">
        <f>Input!C103</f>
        <v>Armada</v>
      </c>
      <c r="C6" s="173" t="str">
        <f>Input!D103</f>
        <v>Garrett Bork</v>
      </c>
      <c r="D6" s="72">
        <f>Input!$A$106</f>
        <v>21</v>
      </c>
      <c r="E6" s="73">
        <f>IF(D6=" "," ",(IF(AND(D6&gt;Start!$C$18,D6+3&lt;Start!$D$18,D6&lt;Start!$D$18,(ISODD(D6)=TRUE))=TRUE,D6+3,(IF(AND(D6&gt;Start!$C$19,D6+3&lt;Start!$D$19,D6&lt;Start!$D$19,(ISODD(D6)=TRUE),(ISEVEN(Start!$D$8))=TRUE)=TRUE,D6+3,(IF(AND(D6&gt;Start!$C$20,D6+3&lt;Start!$D$20,D6&lt;Start!$D$20,(ISODD(D6)=TRUE),(ISEVEN(Start!$D$8)=TRUE))=TRUE,D6+3,(IF(AND(D6&gt;Start!$C$18,D6+1&lt;Start!$D$18,D6&lt;Start!$D$18,(ISEVEN(D6)=TRUE),(ISEVEN(Start!$D$8)=TRUE))=TRUE,D6+1,(IF(AND(D6&gt;Start!$C$19,D6+1&lt;Start!$D$19,D6&lt;Start!$D$19,(ISEVEN(D6)=TRUE),(ISEVEN(Start!$D$8)=TRUE))=TRUE,D6+1,(IF(AND(D6&gt;Start!$C$20,D6+1&lt;Start!$D$20,D6&lt;Start!$D$20,(ISEVEN(D6)=TRUE),(ISEVEN(Start!$D$8)=TRUE))=TRUE,D6+1,(IF(AND(D6&gt;Start!$C$22,D6+3&lt;Start!$D$22,D6&lt;Start!$D$22,(ISODD(D6)=TRUE))=TRUE,D6+3,(IF(AND(D6&gt;Start!$C$23,D6+3&lt;Start!$D$23,D6&lt;Start!$D$23,(ISODD(D6)=TRUE))=TRUE,D6+3,(IF(AND(D6&gt;Start!$C$24,D6+3&lt;Start!$D$24,D6&lt;Start!$D$24,(ISODD(D6)=TRUE))=TRUE,D6+3,(IF(AND(D6&gt;Start!$C$22,D6+1&lt;Start!$D$22,D6&lt;Start!$D$22,(ISEVEN(D6)=TRUE))=TRUE,D6+1,(IF(AND(D6&gt;Start!$C$23,D6+1&lt;Start!$D$23,D6&lt;Start!$D$23,(ISEVEN(D6)=TRUE))=TRUE,D6+1,(IF(AND(D6&gt;Start!$C$24,D6+1&lt;Start!$D$24,D6&lt;Start!$D$24,(ISEVEN(D6)=TRUE))=TRUE,D6+1,(IF(AND(Start!$F$8=4,(ISEVEN(D6)=TRUE))=TRUE,D6-7,(IF(AND(Start!$D$8=4,(ISODD(D6)=TRUE))=TRUE,D6-5,(IF(AND(Start!$D$8=5,(ISEVEN(D6)=TRUE))=TRUE,D6-9,D6-7)))))))))))))))))))))))))))))))</f>
        <v>24</v>
      </c>
      <c r="F6" s="73">
        <f>IF(E6=" "," ",(IF(AND(E6&gt;Start!$C$18,E6+3&lt;Start!$D$18,E6&lt;Start!$D$18,(ISODD(E6)=TRUE))=TRUE,E6+3,(IF(AND(E6&gt;Start!$C$19,E6+3&lt;Start!$D$19,E6&lt;Start!$D$19,(ISODD(E6)=TRUE),(ISEVEN(Start!$D$8))=TRUE)=TRUE,E6+3,(IF(AND(E6&gt;Start!$C$20,E6+3&lt;Start!$D$20,E6&lt;Start!$D$20,(ISODD(E6)=TRUE),(ISEVEN(Start!$D$8)=TRUE))=TRUE,E6+3,(IF(AND(E6&gt;Start!$C$18,E6+1&lt;Start!$D$18,E6&lt;Start!$D$18,(ISEVEN(E6)=TRUE),(ISEVEN(Start!$D$8)=TRUE))=TRUE,E6+1,(IF(AND(E6&gt;Start!$C$19,E6+1&lt;Start!$D$19,E6&lt;Start!$D$19,(ISEVEN(E6)=TRUE),(ISEVEN(Start!$D$8)=TRUE))=TRUE,E6+1,(IF(AND(E6&gt;Start!$C$20,E6+1&lt;Start!$D$20,E6&lt;Start!$D$20,(ISEVEN(E6)=TRUE),(ISEVEN(Start!$D$8)=TRUE))=TRUE,E6+1,(IF(AND(E6&gt;Start!$C$22,E6+3&lt;Start!$D$22,E6&lt;Start!$D$22,(ISODD(E6)=TRUE))=TRUE,E6+3,(IF(AND(E6&gt;Start!$C$23,E6+3&lt;Start!$D$23,E6&lt;Start!$D$23,(ISODD(E6)=TRUE))=TRUE,E6+3,(IF(AND(E6&gt;Start!$C$24,E6+3&lt;Start!$D$24,E6&lt;Start!$D$24,(ISODD(E6)=TRUE))=TRUE,E6+3,(IF(AND(E6&gt;Start!$C$22,E6+1&lt;Start!$D$22,E6&lt;Start!$D$22,(ISEVEN(E6)=TRUE))=TRUE,E6+1,(IF(AND(E6&gt;Start!$C$23,E6+1&lt;Start!$D$23,E6&lt;Start!$D$23,(ISEVEN(E6)=TRUE))=TRUE,E6+1,(IF(AND(E6&gt;Start!$C$24,E6+1&lt;Start!$D$24,E6&lt;Start!$D$24,(ISEVEN(E6)=TRUE))=TRUE,E6+1,(IF(AND(Start!$F$8=4,(ISEVEN(E6)=TRUE))=TRUE,E6-7,(IF(AND(Start!$D$8=4,(ISODD(E6)=TRUE))=TRUE,E6-5,(IF(AND(Start!$D$8=5,(ISEVEN(E6)=TRUE))=TRUE,E6-9,E6-7)))))))))))))))))))))))))))))))</f>
        <v>25</v>
      </c>
      <c r="G6" s="73">
        <f>IF(F6=" "," ",(IF(AND(F6&gt;Start!$C$18,F6+3&lt;Start!$D$18,F6&lt;Start!$D$18,(ISODD(F6)=TRUE))=TRUE,F6+3,(IF(AND(F6&gt;Start!$C$19,F6+3&lt;Start!$D$19,F6&lt;Start!$D$19,(ISODD(F6)=TRUE),(ISEVEN(Start!$D$8))=TRUE)=TRUE,F6+3,(IF(AND(F6&gt;Start!$C$20,F6+3&lt;Start!$D$20,F6&lt;Start!$D$20,(ISODD(F6)=TRUE),(ISEVEN(Start!$D$8)=TRUE))=TRUE,F6+3,(IF(AND(F6&gt;Start!$C$18,F6+1&lt;Start!$D$18,F6&lt;Start!$D$18,(ISEVEN(F6)=TRUE),(ISEVEN(Start!$D$8)=TRUE))=TRUE,F6+1,(IF(AND(F6&gt;Start!$C$19,F6+1&lt;Start!$D$19,F6&lt;Start!$D$19,(ISEVEN(F6)=TRUE),(ISEVEN(Start!$D$8)=TRUE))=TRUE,F6+1,(IF(AND(F6&gt;Start!$C$20,F6+1&lt;Start!$D$20,F6&lt;Start!$D$20,(ISEVEN(F6)=TRUE),(ISEVEN(Start!$D$8)=TRUE))=TRUE,F6+1,(IF(AND(F6&gt;Start!$C$22,F6+3&lt;Start!$D$22,F6&lt;Start!$D$22,(ISODD(F6)=TRUE))=TRUE,F6+3,(IF(AND(F6&gt;Start!$C$23,F6+3&lt;Start!$D$23,F6&lt;Start!$D$23,(ISODD(F6)=TRUE))=TRUE,F6+3,(IF(AND(F6&gt;Start!$C$24,F6+3&lt;Start!$D$24,F6&lt;Start!$D$24,(ISODD(F6)=TRUE))=TRUE,F6+3,(IF(AND(F6&gt;Start!$C$22,F6+1&lt;Start!$D$22,F6&lt;Start!$D$22,(ISEVEN(F6)=TRUE))=TRUE,F6+1,(IF(AND(F6&gt;Start!$C$23,F6+1&lt;Start!$D$23,F6&lt;Start!$D$23,(ISEVEN(F6)=TRUE))=TRUE,F6+1,(IF(AND(F6&gt;Start!$C$24,F6+1&lt;Start!$D$24,F6&lt;Start!$D$24,(ISEVEN(F6)=TRUE))=TRUE,F6+1,(IF(AND(Start!$F$8=4,(ISEVEN(F6)=TRUE))=TRUE,F6-7,(IF(AND(Start!$D$8=4,(ISODD(F6)=TRUE))=TRUE,F6-5,(IF(AND(Start!$D$8=5,(ISEVEN(F6)=TRUE))=TRUE,F6-9,F6-7)))))))))))))))))))))))))))))))</f>
        <v>28</v>
      </c>
    </row>
    <row r="7" spans="1:10" ht="18.75">
      <c r="A7" s="72" t="str">
        <f>Input!B108</f>
        <v>AA</v>
      </c>
      <c r="B7" s="173" t="str">
        <f>Input!C108</f>
        <v>Armada</v>
      </c>
      <c r="C7" s="173" t="str">
        <f>Input!D108</f>
        <v>Jeremy Geisler</v>
      </c>
      <c r="D7" s="72">
        <f>Input!$A$111</f>
        <v>22</v>
      </c>
      <c r="E7" s="73">
        <f>IF(D7=" "," ",(IF(AND(D7&gt;Start!$C$18,D7+3&lt;Start!$D$18,D7&lt;Start!$D$18,(ISODD(D7)=TRUE))=TRUE,D7+3,(IF(AND(D7&gt;Start!$C$19,D7+3&lt;Start!$D$19,D7&lt;Start!$D$19,(ISODD(D7)=TRUE),(ISEVEN(Start!$D$8))=TRUE)=TRUE,D7+3,(IF(AND(D7&gt;Start!$C$20,D7+3&lt;Start!$D$20,D7&lt;Start!$D$20,(ISODD(D7)=TRUE),(ISEVEN(Start!$D$8)=TRUE))=TRUE,D7+3,(IF(AND(D7&gt;Start!$C$18,D7+1&lt;Start!$D$18,D7&lt;Start!$D$18,(ISEVEN(D7)=TRUE),(ISEVEN(Start!$D$8)=TRUE))=TRUE,D7+1,(IF(AND(D7&gt;Start!$C$19,D7+1&lt;Start!$D$19,D7&lt;Start!$D$19,(ISEVEN(D7)=TRUE),(ISEVEN(Start!$D$8)=TRUE))=TRUE,D7+1,(IF(AND(D7&gt;Start!$C$20,D7+1&lt;Start!$D$20,D7&lt;Start!$D$20,(ISEVEN(D7)=TRUE),(ISEVEN(Start!$D$8)=TRUE))=TRUE,D7+1,(IF(AND(D7&gt;Start!$C$22,D7+3&lt;Start!$D$22,D7&lt;Start!$D$22,(ISODD(D7)=TRUE))=TRUE,D7+3,(IF(AND(D7&gt;Start!$C$23,D7+3&lt;Start!$D$23,D7&lt;Start!$D$23,(ISODD(D7)=TRUE))=TRUE,D7+3,(IF(AND(D7&gt;Start!$C$24,D7+3&lt;Start!$D$24,D7&lt;Start!$D$24,(ISODD(D7)=TRUE))=TRUE,D7+3,(IF(AND(D7&gt;Start!$C$22,D7+1&lt;Start!$D$22,D7&lt;Start!$D$22,(ISEVEN(D7)=TRUE))=TRUE,D7+1,(IF(AND(D7&gt;Start!$C$23,D7+1&lt;Start!$D$23,D7&lt;Start!$D$23,(ISEVEN(D7)=TRUE))=TRUE,D7+1,(IF(AND(D7&gt;Start!$C$24,D7+1&lt;Start!$D$24,D7&lt;Start!$D$24,(ISEVEN(D7)=TRUE))=TRUE,D7+1,(IF(AND(Start!$F$8=4,(ISEVEN(D7)=TRUE))=TRUE,D7-7,(IF(AND(Start!$D$8=4,(ISODD(D7)=TRUE))=TRUE,D7-5,(IF(AND(Start!$D$8=5,(ISEVEN(D7)=TRUE))=TRUE,D7-9,D7-7)))))))))))))))))))))))))))))))</f>
        <v>23</v>
      </c>
      <c r="F7" s="73">
        <f>IF(E7=" "," ",(IF(AND(E7&gt;Start!$C$18,E7+3&lt;Start!$D$18,E7&lt;Start!$D$18,(ISODD(E7)=TRUE))=TRUE,E7+3,(IF(AND(E7&gt;Start!$C$19,E7+3&lt;Start!$D$19,E7&lt;Start!$D$19,(ISODD(E7)=TRUE),(ISEVEN(Start!$D$8))=TRUE)=TRUE,E7+3,(IF(AND(E7&gt;Start!$C$20,E7+3&lt;Start!$D$20,E7&lt;Start!$D$20,(ISODD(E7)=TRUE),(ISEVEN(Start!$D$8)=TRUE))=TRUE,E7+3,(IF(AND(E7&gt;Start!$C$18,E7+1&lt;Start!$D$18,E7&lt;Start!$D$18,(ISEVEN(E7)=TRUE),(ISEVEN(Start!$D$8)=TRUE))=TRUE,E7+1,(IF(AND(E7&gt;Start!$C$19,E7+1&lt;Start!$D$19,E7&lt;Start!$D$19,(ISEVEN(E7)=TRUE),(ISEVEN(Start!$D$8)=TRUE))=TRUE,E7+1,(IF(AND(E7&gt;Start!$C$20,E7+1&lt;Start!$D$20,E7&lt;Start!$D$20,(ISEVEN(E7)=TRUE),(ISEVEN(Start!$D$8)=TRUE))=TRUE,E7+1,(IF(AND(E7&gt;Start!$C$22,E7+3&lt;Start!$D$22,E7&lt;Start!$D$22,(ISODD(E7)=TRUE))=TRUE,E7+3,(IF(AND(E7&gt;Start!$C$23,E7+3&lt;Start!$D$23,E7&lt;Start!$D$23,(ISODD(E7)=TRUE))=TRUE,E7+3,(IF(AND(E7&gt;Start!$C$24,E7+3&lt;Start!$D$24,E7&lt;Start!$D$24,(ISODD(E7)=TRUE))=TRUE,E7+3,(IF(AND(E7&gt;Start!$C$22,E7+1&lt;Start!$D$22,E7&lt;Start!$D$22,(ISEVEN(E7)=TRUE))=TRUE,E7+1,(IF(AND(E7&gt;Start!$C$23,E7+1&lt;Start!$D$23,E7&lt;Start!$D$23,(ISEVEN(E7)=TRUE))=TRUE,E7+1,(IF(AND(E7&gt;Start!$C$24,E7+1&lt;Start!$D$24,E7&lt;Start!$D$24,(ISEVEN(E7)=TRUE))=TRUE,E7+1,(IF(AND(Start!$F$8=4,(ISEVEN(E7)=TRUE))=TRUE,E7-7,(IF(AND(Start!$D$8=4,(ISODD(E7)=TRUE))=TRUE,E7-5,(IF(AND(Start!$D$8=5,(ISEVEN(E7)=TRUE))=TRUE,E7-9,E7-7)))))))))))))))))))))))))))))))</f>
        <v>26</v>
      </c>
      <c r="G7" s="73">
        <f>IF(F7=" "," ",(IF(AND(F7&gt;Start!$C$18,F7+3&lt;Start!$D$18,F7&lt;Start!$D$18,(ISODD(F7)=TRUE))=TRUE,F7+3,(IF(AND(F7&gt;Start!$C$19,F7+3&lt;Start!$D$19,F7&lt;Start!$D$19,(ISODD(F7)=TRUE),(ISEVEN(Start!$D$8))=TRUE)=TRUE,F7+3,(IF(AND(F7&gt;Start!$C$20,F7+3&lt;Start!$D$20,F7&lt;Start!$D$20,(ISODD(F7)=TRUE),(ISEVEN(Start!$D$8)=TRUE))=TRUE,F7+3,(IF(AND(F7&gt;Start!$C$18,F7+1&lt;Start!$D$18,F7&lt;Start!$D$18,(ISEVEN(F7)=TRUE),(ISEVEN(Start!$D$8)=TRUE))=TRUE,F7+1,(IF(AND(F7&gt;Start!$C$19,F7+1&lt;Start!$D$19,F7&lt;Start!$D$19,(ISEVEN(F7)=TRUE),(ISEVEN(Start!$D$8)=TRUE))=TRUE,F7+1,(IF(AND(F7&gt;Start!$C$20,F7+1&lt;Start!$D$20,F7&lt;Start!$D$20,(ISEVEN(F7)=TRUE),(ISEVEN(Start!$D$8)=TRUE))=TRUE,F7+1,(IF(AND(F7&gt;Start!$C$22,F7+3&lt;Start!$D$22,F7&lt;Start!$D$22,(ISODD(F7)=TRUE))=TRUE,F7+3,(IF(AND(F7&gt;Start!$C$23,F7+3&lt;Start!$D$23,F7&lt;Start!$D$23,(ISODD(F7)=TRUE))=TRUE,F7+3,(IF(AND(F7&gt;Start!$C$24,F7+3&lt;Start!$D$24,F7&lt;Start!$D$24,(ISODD(F7)=TRUE))=TRUE,F7+3,(IF(AND(F7&gt;Start!$C$22,F7+1&lt;Start!$D$22,F7&lt;Start!$D$22,(ISEVEN(F7)=TRUE))=TRUE,F7+1,(IF(AND(F7&gt;Start!$C$23,F7+1&lt;Start!$D$23,F7&lt;Start!$D$23,(ISEVEN(F7)=TRUE))=TRUE,F7+1,(IF(AND(F7&gt;Start!$C$24,F7+1&lt;Start!$D$24,F7&lt;Start!$D$24,(ISEVEN(F7)=TRUE))=TRUE,F7+1,(IF(AND(Start!$F$8=4,(ISEVEN(F7)=TRUE))=TRUE,F7-7,(IF(AND(Start!$D$8=4,(ISODD(F7)=TRUE))=TRUE,F7-5,(IF(AND(Start!$D$8=5,(ISEVEN(F7)=TRUE))=TRUE,F7-9,F7-7)))))))))))))))))))))))))))))))</f>
        <v>27</v>
      </c>
    </row>
    <row r="8" spans="1:10" ht="18.75">
      <c r="A8" s="72" t="str">
        <f>Input!B113</f>
        <v>A</v>
      </c>
      <c r="B8" s="173" t="str">
        <f>Input!C113</f>
        <v>Armada</v>
      </c>
      <c r="C8" s="173" t="str">
        <f>Input!D113</f>
        <v>Matt Thoel</v>
      </c>
      <c r="D8" s="72">
        <f>Input!$A$116</f>
        <v>23</v>
      </c>
      <c r="E8" s="73">
        <f>IF(D8=" "," ",(IF(AND(D8&gt;Start!$C$18,D8+3&lt;Start!$D$18,D8&lt;Start!$D$18,(ISODD(D8)=TRUE))=TRUE,D8+3,(IF(AND(D8&gt;Start!$C$19,D8+3&lt;Start!$D$19,D8&lt;Start!$D$19,(ISODD(D8)=TRUE),(ISEVEN(Start!$D$8))=TRUE)=TRUE,D8+3,(IF(AND(D8&gt;Start!$C$20,D8+3&lt;Start!$D$20,D8&lt;Start!$D$20,(ISODD(D8)=TRUE),(ISEVEN(Start!$D$8)=TRUE))=TRUE,D8+3,(IF(AND(D8&gt;Start!$C$18,D8+1&lt;Start!$D$18,D8&lt;Start!$D$18,(ISEVEN(D8)=TRUE),(ISEVEN(Start!$D$8)=TRUE))=TRUE,D8+1,(IF(AND(D8&gt;Start!$C$19,D8+1&lt;Start!$D$19,D8&lt;Start!$D$19,(ISEVEN(D8)=TRUE),(ISEVEN(Start!$D$8)=TRUE))=TRUE,D8+1,(IF(AND(D8&gt;Start!$C$20,D8+1&lt;Start!$D$20,D8&lt;Start!$D$20,(ISEVEN(D8)=TRUE),(ISEVEN(Start!$D$8)=TRUE))=TRUE,D8+1,(IF(AND(D8&gt;Start!$C$22,D8+3&lt;Start!$D$22,D8&lt;Start!$D$22,(ISODD(D8)=TRUE))=TRUE,D8+3,(IF(AND(D8&gt;Start!$C$23,D8+3&lt;Start!$D$23,D8&lt;Start!$D$23,(ISODD(D8)=TRUE))=TRUE,D8+3,(IF(AND(D8&gt;Start!$C$24,D8+3&lt;Start!$D$24,D8&lt;Start!$D$24,(ISODD(D8)=TRUE))=TRUE,D8+3,(IF(AND(D8&gt;Start!$C$22,D8+1&lt;Start!$D$22,D8&lt;Start!$D$22,(ISEVEN(D8)=TRUE))=TRUE,D8+1,(IF(AND(D8&gt;Start!$C$23,D8+1&lt;Start!$D$23,D8&lt;Start!$D$23,(ISEVEN(D8)=TRUE))=TRUE,D8+1,(IF(AND(D8&gt;Start!$C$24,D8+1&lt;Start!$D$24,D8&lt;Start!$D$24,(ISEVEN(D8)=TRUE))=TRUE,D8+1,(IF(AND(Start!$F$8=4,(ISEVEN(D8)=TRUE))=TRUE,D8-7,(IF(AND(Start!$D$8=4,(ISODD(D8)=TRUE))=TRUE,D8-5,(IF(AND(Start!$D$8=5,(ISEVEN(D8)=TRUE))=TRUE,D8-9,D8-7)))))))))))))))))))))))))))))))</f>
        <v>26</v>
      </c>
      <c r="F8" s="73">
        <f>IF(E8=" "," ",(IF(AND(E8&gt;Start!$C$18,E8+3&lt;Start!$D$18,E8&lt;Start!$D$18,(ISODD(E8)=TRUE))=TRUE,E8+3,(IF(AND(E8&gt;Start!$C$19,E8+3&lt;Start!$D$19,E8&lt;Start!$D$19,(ISODD(E8)=TRUE),(ISEVEN(Start!$D$8))=TRUE)=TRUE,E8+3,(IF(AND(E8&gt;Start!$C$20,E8+3&lt;Start!$D$20,E8&lt;Start!$D$20,(ISODD(E8)=TRUE),(ISEVEN(Start!$D$8)=TRUE))=TRUE,E8+3,(IF(AND(E8&gt;Start!$C$18,E8+1&lt;Start!$D$18,E8&lt;Start!$D$18,(ISEVEN(E8)=TRUE),(ISEVEN(Start!$D$8)=TRUE))=TRUE,E8+1,(IF(AND(E8&gt;Start!$C$19,E8+1&lt;Start!$D$19,E8&lt;Start!$D$19,(ISEVEN(E8)=TRUE),(ISEVEN(Start!$D$8)=TRUE))=TRUE,E8+1,(IF(AND(E8&gt;Start!$C$20,E8+1&lt;Start!$D$20,E8&lt;Start!$D$20,(ISEVEN(E8)=TRUE),(ISEVEN(Start!$D$8)=TRUE))=TRUE,E8+1,(IF(AND(E8&gt;Start!$C$22,E8+3&lt;Start!$D$22,E8&lt;Start!$D$22,(ISODD(E8)=TRUE))=TRUE,E8+3,(IF(AND(E8&gt;Start!$C$23,E8+3&lt;Start!$D$23,E8&lt;Start!$D$23,(ISODD(E8)=TRUE))=TRUE,E8+3,(IF(AND(E8&gt;Start!$C$24,E8+3&lt;Start!$D$24,E8&lt;Start!$D$24,(ISODD(E8)=TRUE))=TRUE,E8+3,(IF(AND(E8&gt;Start!$C$22,E8+1&lt;Start!$D$22,E8&lt;Start!$D$22,(ISEVEN(E8)=TRUE))=TRUE,E8+1,(IF(AND(E8&gt;Start!$C$23,E8+1&lt;Start!$D$23,E8&lt;Start!$D$23,(ISEVEN(E8)=TRUE))=TRUE,E8+1,(IF(AND(E8&gt;Start!$C$24,E8+1&lt;Start!$D$24,E8&lt;Start!$D$24,(ISEVEN(E8)=TRUE))=TRUE,E8+1,(IF(AND(Start!$F$8=4,(ISEVEN(E8)=TRUE))=TRUE,E8-7,(IF(AND(Start!$D$8=4,(ISODD(E8)=TRUE))=TRUE,E8-5,(IF(AND(Start!$D$8=5,(ISEVEN(E8)=TRUE))=TRUE,E8-9,E8-7)))))))))))))))))))))))))))))))</f>
        <v>27</v>
      </c>
      <c r="G8" s="73">
        <f>IF(F8=" "," ",(IF(AND(F8&gt;Start!$C$18,F8+3&lt;Start!$D$18,F8&lt;Start!$D$18,(ISODD(F8)=TRUE))=TRUE,F8+3,(IF(AND(F8&gt;Start!$C$19,F8+3&lt;Start!$D$19,F8&lt;Start!$D$19,(ISODD(F8)=TRUE),(ISEVEN(Start!$D$8))=TRUE)=TRUE,F8+3,(IF(AND(F8&gt;Start!$C$20,F8+3&lt;Start!$D$20,F8&lt;Start!$D$20,(ISODD(F8)=TRUE),(ISEVEN(Start!$D$8)=TRUE))=TRUE,F8+3,(IF(AND(F8&gt;Start!$C$18,F8+1&lt;Start!$D$18,F8&lt;Start!$D$18,(ISEVEN(F8)=TRUE),(ISEVEN(Start!$D$8)=TRUE))=TRUE,F8+1,(IF(AND(F8&gt;Start!$C$19,F8+1&lt;Start!$D$19,F8&lt;Start!$D$19,(ISEVEN(F8)=TRUE),(ISEVEN(Start!$D$8)=TRUE))=TRUE,F8+1,(IF(AND(F8&gt;Start!$C$20,F8+1&lt;Start!$D$20,F8&lt;Start!$D$20,(ISEVEN(F8)=TRUE),(ISEVEN(Start!$D$8)=TRUE))=TRUE,F8+1,(IF(AND(F8&gt;Start!$C$22,F8+3&lt;Start!$D$22,F8&lt;Start!$D$22,(ISODD(F8)=TRUE))=TRUE,F8+3,(IF(AND(F8&gt;Start!$C$23,F8+3&lt;Start!$D$23,F8&lt;Start!$D$23,(ISODD(F8)=TRUE))=TRUE,F8+3,(IF(AND(F8&gt;Start!$C$24,F8+3&lt;Start!$D$24,F8&lt;Start!$D$24,(ISODD(F8)=TRUE))=TRUE,F8+3,(IF(AND(F8&gt;Start!$C$22,F8+1&lt;Start!$D$22,F8&lt;Start!$D$22,(ISEVEN(F8)=TRUE))=TRUE,F8+1,(IF(AND(F8&gt;Start!$C$23,F8+1&lt;Start!$D$23,F8&lt;Start!$D$23,(ISEVEN(F8)=TRUE))=TRUE,F8+1,(IF(AND(F8&gt;Start!$C$24,F8+1&lt;Start!$D$24,F8&lt;Start!$D$24,(ISEVEN(F8)=TRUE))=TRUE,F8+1,(IF(AND(Start!$F$8=4,(ISEVEN(F8)=TRUE))=TRUE,F8-7,(IF(AND(Start!$D$8=4,(ISODD(F8)=TRUE))=TRUE,F8-5,(IF(AND(Start!$D$8=5,(ISEVEN(F8)=TRUE))=TRUE,F8-9,F8-7)))))))))))))))))))))))))))))))</f>
        <v>30</v>
      </c>
    </row>
    <row r="9" spans="1:10" ht="18.75">
      <c r="A9" s="72" t="str">
        <f>Input!B118</f>
        <v>AA</v>
      </c>
      <c r="B9" s="173" t="str">
        <f>Input!C118</f>
        <v>Armada</v>
      </c>
      <c r="C9" s="173" t="str">
        <f>Input!D118</f>
        <v>Nick Medley</v>
      </c>
      <c r="D9" s="72">
        <f>Input!$A$121</f>
        <v>24</v>
      </c>
      <c r="E9" s="73">
        <f>IF(D9=" "," ",(IF(AND(D9&gt;Start!$C$18,D9+3&lt;Start!$D$18,D9&lt;Start!$D$18,(ISODD(D9)=TRUE))=TRUE,D9+3,(IF(AND(D9&gt;Start!$C$19,D9+3&lt;Start!$D$19,D9&lt;Start!$D$19,(ISODD(D9)=TRUE),(ISEVEN(Start!$D$8))=TRUE)=TRUE,D9+3,(IF(AND(D9&gt;Start!$C$20,D9+3&lt;Start!$D$20,D9&lt;Start!$D$20,(ISODD(D9)=TRUE),(ISEVEN(Start!$D$8)=TRUE))=TRUE,D9+3,(IF(AND(D9&gt;Start!$C$18,D9+1&lt;Start!$D$18,D9&lt;Start!$D$18,(ISEVEN(D9)=TRUE),(ISEVEN(Start!$D$8)=TRUE))=TRUE,D9+1,(IF(AND(D9&gt;Start!$C$19,D9+1&lt;Start!$D$19,D9&lt;Start!$D$19,(ISEVEN(D9)=TRUE),(ISEVEN(Start!$D$8)=TRUE))=TRUE,D9+1,(IF(AND(D9&gt;Start!$C$20,D9+1&lt;Start!$D$20,D9&lt;Start!$D$20,(ISEVEN(D9)=TRUE),(ISEVEN(Start!$D$8)=TRUE))=TRUE,D9+1,(IF(AND(D9&gt;Start!$C$22,D9+3&lt;Start!$D$22,D9&lt;Start!$D$22,(ISODD(D9)=TRUE))=TRUE,D9+3,(IF(AND(D9&gt;Start!$C$23,D9+3&lt;Start!$D$23,D9&lt;Start!$D$23,(ISODD(D9)=TRUE))=TRUE,D9+3,(IF(AND(D9&gt;Start!$C$24,D9+3&lt;Start!$D$24,D9&lt;Start!$D$24,(ISODD(D9)=TRUE))=TRUE,D9+3,(IF(AND(D9&gt;Start!$C$22,D9+1&lt;Start!$D$22,D9&lt;Start!$D$22,(ISEVEN(D9)=TRUE))=TRUE,D9+1,(IF(AND(D9&gt;Start!$C$23,D9+1&lt;Start!$D$23,D9&lt;Start!$D$23,(ISEVEN(D9)=TRUE))=TRUE,D9+1,(IF(AND(D9&gt;Start!$C$24,D9+1&lt;Start!$D$24,D9&lt;Start!$D$24,(ISEVEN(D9)=TRUE))=TRUE,D9+1,(IF(AND(Start!$F$8=4,(ISEVEN(D9)=TRUE))=TRUE,D9-7,(IF(AND(Start!$D$8=4,(ISODD(D9)=TRUE))=TRUE,D9-5,(IF(AND(Start!$D$8=5,(ISEVEN(D9)=TRUE))=TRUE,D9-9,D9-7)))))))))))))))))))))))))))))))</f>
        <v>25</v>
      </c>
      <c r="F9" s="73">
        <f>IF(E9=" "," ",(IF(AND(E9&gt;Start!$C$18,E9+3&lt;Start!$D$18,E9&lt;Start!$D$18,(ISODD(E9)=TRUE))=TRUE,E9+3,(IF(AND(E9&gt;Start!$C$19,E9+3&lt;Start!$D$19,E9&lt;Start!$D$19,(ISODD(E9)=TRUE),(ISEVEN(Start!$D$8))=TRUE)=TRUE,E9+3,(IF(AND(E9&gt;Start!$C$20,E9+3&lt;Start!$D$20,E9&lt;Start!$D$20,(ISODD(E9)=TRUE),(ISEVEN(Start!$D$8)=TRUE))=TRUE,E9+3,(IF(AND(E9&gt;Start!$C$18,E9+1&lt;Start!$D$18,E9&lt;Start!$D$18,(ISEVEN(E9)=TRUE),(ISEVEN(Start!$D$8)=TRUE))=TRUE,E9+1,(IF(AND(E9&gt;Start!$C$19,E9+1&lt;Start!$D$19,E9&lt;Start!$D$19,(ISEVEN(E9)=TRUE),(ISEVEN(Start!$D$8)=TRUE))=TRUE,E9+1,(IF(AND(E9&gt;Start!$C$20,E9+1&lt;Start!$D$20,E9&lt;Start!$D$20,(ISEVEN(E9)=TRUE),(ISEVEN(Start!$D$8)=TRUE))=TRUE,E9+1,(IF(AND(E9&gt;Start!$C$22,E9+3&lt;Start!$D$22,E9&lt;Start!$D$22,(ISODD(E9)=TRUE))=TRUE,E9+3,(IF(AND(E9&gt;Start!$C$23,E9+3&lt;Start!$D$23,E9&lt;Start!$D$23,(ISODD(E9)=TRUE))=TRUE,E9+3,(IF(AND(E9&gt;Start!$C$24,E9+3&lt;Start!$D$24,E9&lt;Start!$D$24,(ISODD(E9)=TRUE))=TRUE,E9+3,(IF(AND(E9&gt;Start!$C$22,E9+1&lt;Start!$D$22,E9&lt;Start!$D$22,(ISEVEN(E9)=TRUE))=TRUE,E9+1,(IF(AND(E9&gt;Start!$C$23,E9+1&lt;Start!$D$23,E9&lt;Start!$D$23,(ISEVEN(E9)=TRUE))=TRUE,E9+1,(IF(AND(E9&gt;Start!$C$24,E9+1&lt;Start!$D$24,E9&lt;Start!$D$24,(ISEVEN(E9)=TRUE))=TRUE,E9+1,(IF(AND(Start!$F$8=4,(ISEVEN(E9)=TRUE))=TRUE,E9-7,(IF(AND(Start!$D$8=4,(ISODD(E9)=TRUE))=TRUE,E9-5,(IF(AND(Start!$D$8=5,(ISEVEN(E9)=TRUE))=TRUE,E9-9,E9-7)))))))))))))))))))))))))))))))</f>
        <v>28</v>
      </c>
      <c r="G9" s="73">
        <f>IF(F9=" "," ",(IF(AND(F9&gt;Start!$C$18,F9+3&lt;Start!$D$18,F9&lt;Start!$D$18,(ISODD(F9)=TRUE))=TRUE,F9+3,(IF(AND(F9&gt;Start!$C$19,F9+3&lt;Start!$D$19,F9&lt;Start!$D$19,(ISODD(F9)=TRUE),(ISEVEN(Start!$D$8))=TRUE)=TRUE,F9+3,(IF(AND(F9&gt;Start!$C$20,F9+3&lt;Start!$D$20,F9&lt;Start!$D$20,(ISODD(F9)=TRUE),(ISEVEN(Start!$D$8)=TRUE))=TRUE,F9+3,(IF(AND(F9&gt;Start!$C$18,F9+1&lt;Start!$D$18,F9&lt;Start!$D$18,(ISEVEN(F9)=TRUE),(ISEVEN(Start!$D$8)=TRUE))=TRUE,F9+1,(IF(AND(F9&gt;Start!$C$19,F9+1&lt;Start!$D$19,F9&lt;Start!$D$19,(ISEVEN(F9)=TRUE),(ISEVEN(Start!$D$8)=TRUE))=TRUE,F9+1,(IF(AND(F9&gt;Start!$C$20,F9+1&lt;Start!$D$20,F9&lt;Start!$D$20,(ISEVEN(F9)=TRUE),(ISEVEN(Start!$D$8)=TRUE))=TRUE,F9+1,(IF(AND(F9&gt;Start!$C$22,F9+3&lt;Start!$D$22,F9&lt;Start!$D$22,(ISODD(F9)=TRUE))=TRUE,F9+3,(IF(AND(F9&gt;Start!$C$23,F9+3&lt;Start!$D$23,F9&lt;Start!$D$23,(ISODD(F9)=TRUE))=TRUE,F9+3,(IF(AND(F9&gt;Start!$C$24,F9+3&lt;Start!$D$24,F9&lt;Start!$D$24,(ISODD(F9)=TRUE))=TRUE,F9+3,(IF(AND(F9&gt;Start!$C$22,F9+1&lt;Start!$D$22,F9&lt;Start!$D$22,(ISEVEN(F9)=TRUE))=TRUE,F9+1,(IF(AND(F9&gt;Start!$C$23,F9+1&lt;Start!$D$23,F9&lt;Start!$D$23,(ISEVEN(F9)=TRUE))=TRUE,F9+1,(IF(AND(F9&gt;Start!$C$24,F9+1&lt;Start!$D$24,F9&lt;Start!$D$24,(ISEVEN(F9)=TRUE))=TRUE,F9+1,(IF(AND(Start!$F$8=4,(ISEVEN(F9)=TRUE))=TRUE,F9-7,(IF(AND(Start!$D$8=4,(ISODD(F9)=TRUE))=TRUE,F9-5,(IF(AND(Start!$D$8=5,(ISEVEN(F9)=TRUE))=TRUE,F9-9,F9-7)))))))))))))))))))))))))))))))</f>
        <v>29</v>
      </c>
    </row>
    <row r="10" spans="1:10" ht="18.75">
      <c r="A10" s="72" t="str">
        <f>Input!B123</f>
        <v>A</v>
      </c>
      <c r="B10" s="173" t="str">
        <f>Input!C123</f>
        <v>Armada</v>
      </c>
      <c r="C10" s="173" t="str">
        <f>Input!D123</f>
        <v>Zack Blackstock</v>
      </c>
      <c r="D10" s="72">
        <f>Input!$A$126</f>
        <v>25</v>
      </c>
      <c r="E10" s="73">
        <f>IF(D10=" "," ",(IF(AND(D10&gt;Start!$C$18,D10+3&lt;Start!$D$18,D10&lt;Start!$D$18,(ISODD(D10)=TRUE))=TRUE,D10+3,(IF(AND(D10&gt;Start!$C$19,D10+3&lt;Start!$D$19,D10&lt;Start!$D$19,(ISODD(D10)=TRUE),(ISEVEN(Start!$D$8))=TRUE)=TRUE,D10+3,(IF(AND(D10&gt;Start!$C$20,D10+3&lt;Start!$D$20,D10&lt;Start!$D$20,(ISODD(D10)=TRUE),(ISEVEN(Start!$D$8)=TRUE))=TRUE,D10+3,(IF(AND(D10&gt;Start!$C$18,D10+1&lt;Start!$D$18,D10&lt;Start!$D$18,(ISEVEN(D10)=TRUE),(ISEVEN(Start!$D$8)=TRUE))=TRUE,D10+1,(IF(AND(D10&gt;Start!$C$19,D10+1&lt;Start!$D$19,D10&lt;Start!$D$19,(ISEVEN(D10)=TRUE),(ISEVEN(Start!$D$8)=TRUE))=TRUE,D10+1,(IF(AND(D10&gt;Start!$C$20,D10+1&lt;Start!$D$20,D10&lt;Start!$D$20,(ISEVEN(D10)=TRUE),(ISEVEN(Start!$D$8)=TRUE))=TRUE,D10+1,(IF(AND(D10&gt;Start!$C$22,D10+3&lt;Start!$D$22,D10&lt;Start!$D$22,(ISODD(D10)=TRUE))=TRUE,D10+3,(IF(AND(D10&gt;Start!$C$23,D10+3&lt;Start!$D$23,D10&lt;Start!$D$23,(ISODD(D10)=TRUE))=TRUE,D10+3,(IF(AND(D10&gt;Start!$C$24,D10+3&lt;Start!$D$24,D10&lt;Start!$D$24,(ISODD(D10)=TRUE))=TRUE,D10+3,(IF(AND(D10&gt;Start!$C$22,D10+1&lt;Start!$D$22,D10&lt;Start!$D$22,(ISEVEN(D10)=TRUE))=TRUE,D10+1,(IF(AND(D10&gt;Start!$C$23,D10+1&lt;Start!$D$23,D10&lt;Start!$D$23,(ISEVEN(D10)=TRUE))=TRUE,D10+1,(IF(AND(D10&gt;Start!$C$24,D10+1&lt;Start!$D$24,D10&lt;Start!$D$24,(ISEVEN(D10)=TRUE))=TRUE,D10+1,(IF(AND(Start!$F$8=4,(ISEVEN(D10)=TRUE))=TRUE,D10-7,(IF(AND(Start!$D$8=4,(ISODD(D10)=TRUE))=TRUE,D10-5,(IF(AND(Start!$D$8=5,(ISEVEN(D10)=TRUE))=TRUE,D10-9,D10-7)))))))))))))))))))))))))))))))</f>
        <v>28</v>
      </c>
      <c r="F10" s="73">
        <f>IF(E10=" "," ",(IF(AND(E10&gt;Start!$C$18,E10+3&lt;Start!$D$18,E10&lt;Start!$D$18,(ISODD(E10)=TRUE))=TRUE,E10+3,(IF(AND(E10&gt;Start!$C$19,E10+3&lt;Start!$D$19,E10&lt;Start!$D$19,(ISODD(E10)=TRUE),(ISEVEN(Start!$D$8))=TRUE)=TRUE,E10+3,(IF(AND(E10&gt;Start!$C$20,E10+3&lt;Start!$D$20,E10&lt;Start!$D$20,(ISODD(E10)=TRUE),(ISEVEN(Start!$D$8)=TRUE))=TRUE,E10+3,(IF(AND(E10&gt;Start!$C$18,E10+1&lt;Start!$D$18,E10&lt;Start!$D$18,(ISEVEN(E10)=TRUE),(ISEVEN(Start!$D$8)=TRUE))=TRUE,E10+1,(IF(AND(E10&gt;Start!$C$19,E10+1&lt;Start!$D$19,E10&lt;Start!$D$19,(ISEVEN(E10)=TRUE),(ISEVEN(Start!$D$8)=TRUE))=TRUE,E10+1,(IF(AND(E10&gt;Start!$C$20,E10+1&lt;Start!$D$20,E10&lt;Start!$D$20,(ISEVEN(E10)=TRUE),(ISEVEN(Start!$D$8)=TRUE))=TRUE,E10+1,(IF(AND(E10&gt;Start!$C$22,E10+3&lt;Start!$D$22,E10&lt;Start!$D$22,(ISODD(E10)=TRUE))=TRUE,E10+3,(IF(AND(E10&gt;Start!$C$23,E10+3&lt;Start!$D$23,E10&lt;Start!$D$23,(ISODD(E10)=TRUE))=TRUE,E10+3,(IF(AND(E10&gt;Start!$C$24,E10+3&lt;Start!$D$24,E10&lt;Start!$D$24,(ISODD(E10)=TRUE))=TRUE,E10+3,(IF(AND(E10&gt;Start!$C$22,E10+1&lt;Start!$D$22,E10&lt;Start!$D$22,(ISEVEN(E10)=TRUE))=TRUE,E10+1,(IF(AND(E10&gt;Start!$C$23,E10+1&lt;Start!$D$23,E10&lt;Start!$D$23,(ISEVEN(E10)=TRUE))=TRUE,E10+1,(IF(AND(E10&gt;Start!$C$24,E10+1&lt;Start!$D$24,E10&lt;Start!$D$24,(ISEVEN(E10)=TRUE))=TRUE,E10+1,(IF(AND(Start!$F$8=4,(ISEVEN(E10)=TRUE))=TRUE,E10-7,(IF(AND(Start!$D$8=4,(ISODD(E10)=TRUE))=TRUE,E10-5,(IF(AND(Start!$D$8=5,(ISEVEN(E10)=TRUE))=TRUE,E10-9,E10-7)))))))))))))))))))))))))))))))</f>
        <v>29</v>
      </c>
      <c r="G10" s="73">
        <f>IF(F10=" "," ",(IF(AND(F10&gt;Start!$C$18,F10+3&lt;Start!$D$18,F10&lt;Start!$D$18,(ISODD(F10)=TRUE))=TRUE,F10+3,(IF(AND(F10&gt;Start!$C$19,F10+3&lt;Start!$D$19,F10&lt;Start!$D$19,(ISODD(F10)=TRUE),(ISEVEN(Start!$D$8))=TRUE)=TRUE,F10+3,(IF(AND(F10&gt;Start!$C$20,F10+3&lt;Start!$D$20,F10&lt;Start!$D$20,(ISODD(F10)=TRUE),(ISEVEN(Start!$D$8)=TRUE))=TRUE,F10+3,(IF(AND(F10&gt;Start!$C$18,F10+1&lt;Start!$D$18,F10&lt;Start!$D$18,(ISEVEN(F10)=TRUE),(ISEVEN(Start!$D$8)=TRUE))=TRUE,F10+1,(IF(AND(F10&gt;Start!$C$19,F10+1&lt;Start!$D$19,F10&lt;Start!$D$19,(ISEVEN(F10)=TRUE),(ISEVEN(Start!$D$8)=TRUE))=TRUE,F10+1,(IF(AND(F10&gt;Start!$C$20,F10+1&lt;Start!$D$20,F10&lt;Start!$D$20,(ISEVEN(F10)=TRUE),(ISEVEN(Start!$D$8)=TRUE))=TRUE,F10+1,(IF(AND(F10&gt;Start!$C$22,F10+3&lt;Start!$D$22,F10&lt;Start!$D$22,(ISODD(F10)=TRUE))=TRUE,F10+3,(IF(AND(F10&gt;Start!$C$23,F10+3&lt;Start!$D$23,F10&lt;Start!$D$23,(ISODD(F10)=TRUE))=TRUE,F10+3,(IF(AND(F10&gt;Start!$C$24,F10+3&lt;Start!$D$24,F10&lt;Start!$D$24,(ISODD(F10)=TRUE))=TRUE,F10+3,(IF(AND(F10&gt;Start!$C$22,F10+1&lt;Start!$D$22,F10&lt;Start!$D$22,(ISEVEN(F10)=TRUE))=TRUE,F10+1,(IF(AND(F10&gt;Start!$C$23,F10+1&lt;Start!$D$23,F10&lt;Start!$D$23,(ISEVEN(F10)=TRUE))=TRUE,F10+1,(IF(AND(F10&gt;Start!$C$24,F10+1&lt;Start!$D$24,F10&lt;Start!$D$24,(ISEVEN(F10)=TRUE))=TRUE,F10+1,(IF(AND(Start!$F$8=4,(ISEVEN(F10)=TRUE))=TRUE,F10-7,(IF(AND(Start!$D$8=4,(ISODD(F10)=TRUE))=TRUE,F10-5,(IF(AND(Start!$D$8=5,(ISEVEN(F10)=TRUE))=TRUE,F10-9,F10-7)))))))))))))))))))))))))))))))</f>
        <v>22</v>
      </c>
    </row>
    <row r="11" spans="1:10" ht="18.75">
      <c r="A11" s="72" t="str">
        <f>Input!B128</f>
        <v>AA</v>
      </c>
      <c r="B11" s="173" t="str">
        <f>Input!C128</f>
        <v>Armada</v>
      </c>
      <c r="C11" s="173" t="str">
        <f>Input!D128</f>
        <v>Matt Hammer</v>
      </c>
      <c r="D11" s="72">
        <f>Input!$A$131</f>
        <v>26</v>
      </c>
      <c r="E11" s="73">
        <f>IF(D11=" "," ",(IF(AND(D11&gt;Start!$C$18,D11+3&lt;Start!$D$18,D11&lt;Start!$D$18,(ISODD(D11)=TRUE))=TRUE,D11+3,(IF(AND(D11&gt;Start!$C$19,D11+3&lt;Start!$D$19,D11&lt;Start!$D$19,(ISODD(D11)=TRUE),(ISEVEN(Start!$D$8))=TRUE)=TRUE,D11+3,(IF(AND(D11&gt;Start!$C$20,D11+3&lt;Start!$D$20,D11&lt;Start!$D$20,(ISODD(D11)=TRUE),(ISEVEN(Start!$D$8)=TRUE))=TRUE,D11+3,(IF(AND(D11&gt;Start!$C$18,D11+1&lt;Start!$D$18,D11&lt;Start!$D$18,(ISEVEN(D11)=TRUE),(ISEVEN(Start!$D$8)=TRUE))=TRUE,D11+1,(IF(AND(D11&gt;Start!$C$19,D11+1&lt;Start!$D$19,D11&lt;Start!$D$19,(ISEVEN(D11)=TRUE),(ISEVEN(Start!$D$8)=TRUE))=TRUE,D11+1,(IF(AND(D11&gt;Start!$C$20,D11+1&lt;Start!$D$20,D11&lt;Start!$D$20,(ISEVEN(D11)=TRUE),(ISEVEN(Start!$D$8)=TRUE))=TRUE,D11+1,(IF(AND(D11&gt;Start!$C$22,D11+3&lt;Start!$D$22,D11&lt;Start!$D$22,(ISODD(D11)=TRUE))=TRUE,D11+3,(IF(AND(D11&gt;Start!$C$23,D11+3&lt;Start!$D$23,D11&lt;Start!$D$23,(ISODD(D11)=TRUE))=TRUE,D11+3,(IF(AND(D11&gt;Start!$C$24,D11+3&lt;Start!$D$24,D11&lt;Start!$D$24,(ISODD(D11)=TRUE))=TRUE,D11+3,(IF(AND(D11&gt;Start!$C$22,D11+1&lt;Start!$D$22,D11&lt;Start!$D$22,(ISEVEN(D11)=TRUE))=TRUE,D11+1,(IF(AND(D11&gt;Start!$C$23,D11+1&lt;Start!$D$23,D11&lt;Start!$D$23,(ISEVEN(D11)=TRUE))=TRUE,D11+1,(IF(AND(D11&gt;Start!$C$24,D11+1&lt;Start!$D$24,D11&lt;Start!$D$24,(ISEVEN(D11)=TRUE))=TRUE,D11+1,(IF(AND(Start!$F$8=4,(ISEVEN(D11)=TRUE))=TRUE,D11-7,(IF(AND(Start!$D$8=4,(ISODD(D11)=TRUE))=TRUE,D11-5,(IF(AND(Start!$D$8=5,(ISEVEN(D11)=TRUE))=TRUE,D11-9,D11-7)))))))))))))))))))))))))))))))</f>
        <v>27</v>
      </c>
      <c r="F11" s="73">
        <f>IF(E11=" "," ",(IF(AND(E11&gt;Start!$C$18,E11+3&lt;Start!$D$18,E11&lt;Start!$D$18,(ISODD(E11)=TRUE))=TRUE,E11+3,(IF(AND(E11&gt;Start!$C$19,E11+3&lt;Start!$D$19,E11&lt;Start!$D$19,(ISODD(E11)=TRUE),(ISEVEN(Start!$D$8))=TRUE)=TRUE,E11+3,(IF(AND(E11&gt;Start!$C$20,E11+3&lt;Start!$D$20,E11&lt;Start!$D$20,(ISODD(E11)=TRUE),(ISEVEN(Start!$D$8)=TRUE))=TRUE,E11+3,(IF(AND(E11&gt;Start!$C$18,E11+1&lt;Start!$D$18,E11&lt;Start!$D$18,(ISEVEN(E11)=TRUE),(ISEVEN(Start!$D$8)=TRUE))=TRUE,E11+1,(IF(AND(E11&gt;Start!$C$19,E11+1&lt;Start!$D$19,E11&lt;Start!$D$19,(ISEVEN(E11)=TRUE),(ISEVEN(Start!$D$8)=TRUE))=TRUE,E11+1,(IF(AND(E11&gt;Start!$C$20,E11+1&lt;Start!$D$20,E11&lt;Start!$D$20,(ISEVEN(E11)=TRUE),(ISEVEN(Start!$D$8)=TRUE))=TRUE,E11+1,(IF(AND(E11&gt;Start!$C$22,E11+3&lt;Start!$D$22,E11&lt;Start!$D$22,(ISODD(E11)=TRUE))=TRUE,E11+3,(IF(AND(E11&gt;Start!$C$23,E11+3&lt;Start!$D$23,E11&lt;Start!$D$23,(ISODD(E11)=TRUE))=TRUE,E11+3,(IF(AND(E11&gt;Start!$C$24,E11+3&lt;Start!$D$24,E11&lt;Start!$D$24,(ISODD(E11)=TRUE))=TRUE,E11+3,(IF(AND(E11&gt;Start!$C$22,E11+1&lt;Start!$D$22,E11&lt;Start!$D$22,(ISEVEN(E11)=TRUE))=TRUE,E11+1,(IF(AND(E11&gt;Start!$C$23,E11+1&lt;Start!$D$23,E11&lt;Start!$D$23,(ISEVEN(E11)=TRUE))=TRUE,E11+1,(IF(AND(E11&gt;Start!$C$24,E11+1&lt;Start!$D$24,E11&lt;Start!$D$24,(ISEVEN(E11)=TRUE))=TRUE,E11+1,(IF(AND(Start!$F$8=4,(ISEVEN(E11)=TRUE))=TRUE,E11-7,(IF(AND(Start!$D$8=4,(ISODD(E11)=TRUE))=TRUE,E11-5,(IF(AND(Start!$D$8=5,(ISEVEN(E11)=TRUE))=TRUE,E11-9,E11-7)))))))))))))))))))))))))))))))</f>
        <v>30</v>
      </c>
      <c r="G11" s="73">
        <f>IF(F11=" "," ",(IF(AND(F11&gt;Start!$C$18,F11+3&lt;Start!$D$18,F11&lt;Start!$D$18,(ISODD(F11)=TRUE))=TRUE,F11+3,(IF(AND(F11&gt;Start!$C$19,F11+3&lt;Start!$D$19,F11&lt;Start!$D$19,(ISODD(F11)=TRUE),(ISEVEN(Start!$D$8))=TRUE)=TRUE,F11+3,(IF(AND(F11&gt;Start!$C$20,F11+3&lt;Start!$D$20,F11&lt;Start!$D$20,(ISODD(F11)=TRUE),(ISEVEN(Start!$D$8)=TRUE))=TRUE,F11+3,(IF(AND(F11&gt;Start!$C$18,F11+1&lt;Start!$D$18,F11&lt;Start!$D$18,(ISEVEN(F11)=TRUE),(ISEVEN(Start!$D$8)=TRUE))=TRUE,F11+1,(IF(AND(F11&gt;Start!$C$19,F11+1&lt;Start!$D$19,F11&lt;Start!$D$19,(ISEVEN(F11)=TRUE),(ISEVEN(Start!$D$8)=TRUE))=TRUE,F11+1,(IF(AND(F11&gt;Start!$C$20,F11+1&lt;Start!$D$20,F11&lt;Start!$D$20,(ISEVEN(F11)=TRUE),(ISEVEN(Start!$D$8)=TRUE))=TRUE,F11+1,(IF(AND(F11&gt;Start!$C$22,F11+3&lt;Start!$D$22,F11&lt;Start!$D$22,(ISODD(F11)=TRUE))=TRUE,F11+3,(IF(AND(F11&gt;Start!$C$23,F11+3&lt;Start!$D$23,F11&lt;Start!$D$23,(ISODD(F11)=TRUE))=TRUE,F11+3,(IF(AND(F11&gt;Start!$C$24,F11+3&lt;Start!$D$24,F11&lt;Start!$D$24,(ISODD(F11)=TRUE))=TRUE,F11+3,(IF(AND(F11&gt;Start!$C$22,F11+1&lt;Start!$D$22,F11&lt;Start!$D$22,(ISEVEN(F11)=TRUE))=TRUE,F11+1,(IF(AND(F11&gt;Start!$C$23,F11+1&lt;Start!$D$23,F11&lt;Start!$D$23,(ISEVEN(F11)=TRUE))=TRUE,F11+1,(IF(AND(F11&gt;Start!$C$24,F11+1&lt;Start!$D$24,F11&lt;Start!$D$24,(ISEVEN(F11)=TRUE))=TRUE,F11+1,(IF(AND(Start!$F$8=4,(ISEVEN(F11)=TRUE))=TRUE,F11-7,(IF(AND(Start!$D$8=4,(ISODD(F11)=TRUE))=TRUE,F11-5,(IF(AND(Start!$D$8=5,(ISEVEN(F11)=TRUE))=TRUE,F11-9,F11-7)))))))))))))))))))))))))))))))</f>
        <v>21</v>
      </c>
    </row>
    <row r="12" spans="1:10" ht="18.75">
      <c r="A12" s="72" t="str">
        <f>Input!B106</f>
        <v>D</v>
      </c>
      <c r="B12" s="173" t="str">
        <f>Input!C106</f>
        <v>Centerline</v>
      </c>
      <c r="C12" s="173" t="str">
        <f>Input!D106</f>
        <v>Brock Walquist</v>
      </c>
      <c r="D12" s="72">
        <f>Input!$A$106</f>
        <v>21</v>
      </c>
      <c r="E12" s="73">
        <f>IF(D12=" "," ",(IF(AND(D12&gt;Start!$C$18,D12+3&lt;Start!$D$18,D12&lt;Start!$D$18,(ISODD(D12)=TRUE))=TRUE,D12+3,(IF(AND(D12&gt;Start!$C$19,D12+3&lt;Start!$D$19,D12&lt;Start!$D$19,(ISODD(D12)=TRUE),(ISEVEN(Start!$D$8))=TRUE)=TRUE,D12+3,(IF(AND(D12&gt;Start!$C$20,D12+3&lt;Start!$D$20,D12&lt;Start!$D$20,(ISODD(D12)=TRUE),(ISEVEN(Start!$D$8)=TRUE))=TRUE,D12+3,(IF(AND(D12&gt;Start!$C$18,D12+1&lt;Start!$D$18,D12&lt;Start!$D$18,(ISEVEN(D12)=TRUE),(ISEVEN(Start!$D$8)=TRUE))=TRUE,D12+1,(IF(AND(D12&gt;Start!$C$19,D12+1&lt;Start!$D$19,D12&lt;Start!$D$19,(ISEVEN(D12)=TRUE),(ISEVEN(Start!$D$8)=TRUE))=TRUE,D12+1,(IF(AND(D12&gt;Start!$C$20,D12+1&lt;Start!$D$20,D12&lt;Start!$D$20,(ISEVEN(D12)=TRUE),(ISEVEN(Start!$D$8)=TRUE))=TRUE,D12+1,(IF(AND(D12&gt;Start!$C$22,D12+3&lt;Start!$D$22,D12&lt;Start!$D$22,(ISODD(D12)=TRUE))=TRUE,D12+3,(IF(AND(D12&gt;Start!$C$23,D12+3&lt;Start!$D$23,D12&lt;Start!$D$23,(ISODD(D12)=TRUE))=TRUE,D12+3,(IF(AND(D12&gt;Start!$C$24,D12+3&lt;Start!$D$24,D12&lt;Start!$D$24,(ISODD(D12)=TRUE))=TRUE,D12+3,(IF(AND(D12&gt;Start!$C$22,D12+1&lt;Start!$D$22,D12&lt;Start!$D$22,(ISEVEN(D12)=TRUE))=TRUE,D12+1,(IF(AND(D12&gt;Start!$C$23,D12+1&lt;Start!$D$23,D12&lt;Start!$D$23,(ISEVEN(D12)=TRUE))=TRUE,D12+1,(IF(AND(D12&gt;Start!$C$24,D12+1&lt;Start!$D$24,D12&lt;Start!$D$24,(ISEVEN(D12)=TRUE))=TRUE,D12+1,(IF(AND(Start!$F$8=4,(ISEVEN(D12)=TRUE))=TRUE,D12-7,(IF(AND(Start!$D$8=4,(ISODD(D12)=TRUE))=TRUE,D12-5,(IF(AND(Start!$D$8=5,(ISEVEN(D12)=TRUE))=TRUE,D12-9,D12-7)))))))))))))))))))))))))))))))</f>
        <v>24</v>
      </c>
      <c r="F12" s="73">
        <f>IF(E12=" "," ",(IF(AND(E12&gt;Start!$C$18,E12+3&lt;Start!$D$18,E12&lt;Start!$D$18,(ISODD(E12)=TRUE))=TRUE,E12+3,(IF(AND(E12&gt;Start!$C$19,E12+3&lt;Start!$D$19,E12&lt;Start!$D$19,(ISODD(E12)=TRUE),(ISEVEN(Start!$D$8))=TRUE)=TRUE,E12+3,(IF(AND(E12&gt;Start!$C$20,E12+3&lt;Start!$D$20,E12&lt;Start!$D$20,(ISODD(E12)=TRUE),(ISEVEN(Start!$D$8)=TRUE))=TRUE,E12+3,(IF(AND(E12&gt;Start!$C$18,E12+1&lt;Start!$D$18,E12&lt;Start!$D$18,(ISEVEN(E12)=TRUE),(ISEVEN(Start!$D$8)=TRUE))=TRUE,E12+1,(IF(AND(E12&gt;Start!$C$19,E12+1&lt;Start!$D$19,E12&lt;Start!$D$19,(ISEVEN(E12)=TRUE),(ISEVEN(Start!$D$8)=TRUE))=TRUE,E12+1,(IF(AND(E12&gt;Start!$C$20,E12+1&lt;Start!$D$20,E12&lt;Start!$D$20,(ISEVEN(E12)=TRUE),(ISEVEN(Start!$D$8)=TRUE))=TRUE,E12+1,(IF(AND(E12&gt;Start!$C$22,E12+3&lt;Start!$D$22,E12&lt;Start!$D$22,(ISODD(E12)=TRUE))=TRUE,E12+3,(IF(AND(E12&gt;Start!$C$23,E12+3&lt;Start!$D$23,E12&lt;Start!$D$23,(ISODD(E12)=TRUE))=TRUE,E12+3,(IF(AND(E12&gt;Start!$C$24,E12+3&lt;Start!$D$24,E12&lt;Start!$D$24,(ISODD(E12)=TRUE))=TRUE,E12+3,(IF(AND(E12&gt;Start!$C$22,E12+1&lt;Start!$D$22,E12&lt;Start!$D$22,(ISEVEN(E12)=TRUE))=TRUE,E12+1,(IF(AND(E12&gt;Start!$C$23,E12+1&lt;Start!$D$23,E12&lt;Start!$D$23,(ISEVEN(E12)=TRUE))=TRUE,E12+1,(IF(AND(E12&gt;Start!$C$24,E12+1&lt;Start!$D$24,E12&lt;Start!$D$24,(ISEVEN(E12)=TRUE))=TRUE,E12+1,(IF(AND(Start!$F$8=4,(ISEVEN(E12)=TRUE))=TRUE,E12-7,(IF(AND(Start!$D$8=4,(ISODD(E12)=TRUE))=TRUE,E12-5,(IF(AND(Start!$D$8=5,(ISEVEN(E12)=TRUE))=TRUE,E12-9,E12-7)))))))))))))))))))))))))))))))</f>
        <v>25</v>
      </c>
      <c r="G12" s="73">
        <f>IF(F12=" "," ",(IF(AND(F12&gt;Start!$C$18,F12+3&lt;Start!$D$18,F12&lt;Start!$D$18,(ISODD(F12)=TRUE))=TRUE,F12+3,(IF(AND(F12&gt;Start!$C$19,F12+3&lt;Start!$D$19,F12&lt;Start!$D$19,(ISODD(F12)=TRUE),(ISEVEN(Start!$D$8))=TRUE)=TRUE,F12+3,(IF(AND(F12&gt;Start!$C$20,F12+3&lt;Start!$D$20,F12&lt;Start!$D$20,(ISODD(F12)=TRUE),(ISEVEN(Start!$D$8)=TRUE))=TRUE,F12+3,(IF(AND(F12&gt;Start!$C$18,F12+1&lt;Start!$D$18,F12&lt;Start!$D$18,(ISEVEN(F12)=TRUE),(ISEVEN(Start!$D$8)=TRUE))=TRUE,F12+1,(IF(AND(F12&gt;Start!$C$19,F12+1&lt;Start!$D$19,F12&lt;Start!$D$19,(ISEVEN(F12)=TRUE),(ISEVEN(Start!$D$8)=TRUE))=TRUE,F12+1,(IF(AND(F12&gt;Start!$C$20,F12+1&lt;Start!$D$20,F12&lt;Start!$D$20,(ISEVEN(F12)=TRUE),(ISEVEN(Start!$D$8)=TRUE))=TRUE,F12+1,(IF(AND(F12&gt;Start!$C$22,F12+3&lt;Start!$D$22,F12&lt;Start!$D$22,(ISODD(F12)=TRUE))=TRUE,F12+3,(IF(AND(F12&gt;Start!$C$23,F12+3&lt;Start!$D$23,F12&lt;Start!$D$23,(ISODD(F12)=TRUE))=TRUE,F12+3,(IF(AND(F12&gt;Start!$C$24,F12+3&lt;Start!$D$24,F12&lt;Start!$D$24,(ISODD(F12)=TRUE))=TRUE,F12+3,(IF(AND(F12&gt;Start!$C$22,F12+1&lt;Start!$D$22,F12&lt;Start!$D$22,(ISEVEN(F12)=TRUE))=TRUE,F12+1,(IF(AND(F12&gt;Start!$C$23,F12+1&lt;Start!$D$23,F12&lt;Start!$D$23,(ISEVEN(F12)=TRUE))=TRUE,F12+1,(IF(AND(F12&gt;Start!$C$24,F12+1&lt;Start!$D$24,F12&lt;Start!$D$24,(ISEVEN(F12)=TRUE))=TRUE,F12+1,(IF(AND(Start!$F$8=4,(ISEVEN(F12)=TRUE))=TRUE,F12-7,(IF(AND(Start!$D$8=4,(ISODD(F12)=TRUE))=TRUE,F12-5,(IF(AND(Start!$D$8=5,(ISEVEN(F12)=TRUE))=TRUE,F12-9,F12-7)))))))))))))))))))))))))))))))</f>
        <v>28</v>
      </c>
    </row>
    <row r="13" spans="1:10" ht="18.75">
      <c r="A13" s="72" t="str">
        <f>Input!B116</f>
        <v>D</v>
      </c>
      <c r="B13" s="173" t="str">
        <f>Input!C116</f>
        <v>Centerline</v>
      </c>
      <c r="C13" s="173" t="str">
        <f>Input!D116</f>
        <v>Kyle Stanczak</v>
      </c>
      <c r="D13" s="72">
        <f>Input!$A$116</f>
        <v>23</v>
      </c>
      <c r="E13" s="73">
        <f>IF(D13=" "," ",(IF(AND(D13&gt;Start!$C$18,D13+3&lt;Start!$D$18,D13&lt;Start!$D$18,(ISODD(D13)=TRUE))=TRUE,D13+3,(IF(AND(D13&gt;Start!$C$19,D13+3&lt;Start!$D$19,D13&lt;Start!$D$19,(ISODD(D13)=TRUE),(ISEVEN(Start!$D$8))=TRUE)=TRUE,D13+3,(IF(AND(D13&gt;Start!$C$20,D13+3&lt;Start!$D$20,D13&lt;Start!$D$20,(ISODD(D13)=TRUE),(ISEVEN(Start!$D$8)=TRUE))=TRUE,D13+3,(IF(AND(D13&gt;Start!$C$18,D13+1&lt;Start!$D$18,D13&lt;Start!$D$18,(ISEVEN(D13)=TRUE),(ISEVEN(Start!$D$8)=TRUE))=TRUE,D13+1,(IF(AND(D13&gt;Start!$C$19,D13+1&lt;Start!$D$19,D13&lt;Start!$D$19,(ISEVEN(D13)=TRUE),(ISEVEN(Start!$D$8)=TRUE))=TRUE,D13+1,(IF(AND(D13&gt;Start!$C$20,D13+1&lt;Start!$D$20,D13&lt;Start!$D$20,(ISEVEN(D13)=TRUE),(ISEVEN(Start!$D$8)=TRUE))=TRUE,D13+1,(IF(AND(D13&gt;Start!$C$22,D13+3&lt;Start!$D$22,D13&lt;Start!$D$22,(ISODD(D13)=TRUE))=TRUE,D13+3,(IF(AND(D13&gt;Start!$C$23,D13+3&lt;Start!$D$23,D13&lt;Start!$D$23,(ISODD(D13)=TRUE))=TRUE,D13+3,(IF(AND(D13&gt;Start!$C$24,D13+3&lt;Start!$D$24,D13&lt;Start!$D$24,(ISODD(D13)=TRUE))=TRUE,D13+3,(IF(AND(D13&gt;Start!$C$22,D13+1&lt;Start!$D$22,D13&lt;Start!$D$22,(ISEVEN(D13)=TRUE))=TRUE,D13+1,(IF(AND(D13&gt;Start!$C$23,D13+1&lt;Start!$D$23,D13&lt;Start!$D$23,(ISEVEN(D13)=TRUE))=TRUE,D13+1,(IF(AND(D13&gt;Start!$C$24,D13+1&lt;Start!$D$24,D13&lt;Start!$D$24,(ISEVEN(D13)=TRUE))=TRUE,D13+1,(IF(AND(Start!$F$8=4,(ISEVEN(D13)=TRUE))=TRUE,D13-7,(IF(AND(Start!$D$8=4,(ISODD(D13)=TRUE))=TRUE,D13-5,(IF(AND(Start!$D$8=5,(ISEVEN(D13)=TRUE))=TRUE,D13-9,D13-7)))))))))))))))))))))))))))))))</f>
        <v>26</v>
      </c>
      <c r="F13" s="73">
        <f>IF(E13=" "," ",(IF(AND(E13&gt;Start!$C$18,E13+3&lt;Start!$D$18,E13&lt;Start!$D$18,(ISODD(E13)=TRUE))=TRUE,E13+3,(IF(AND(E13&gt;Start!$C$19,E13+3&lt;Start!$D$19,E13&lt;Start!$D$19,(ISODD(E13)=TRUE),(ISEVEN(Start!$D$8))=TRUE)=TRUE,E13+3,(IF(AND(E13&gt;Start!$C$20,E13+3&lt;Start!$D$20,E13&lt;Start!$D$20,(ISODD(E13)=TRUE),(ISEVEN(Start!$D$8)=TRUE))=TRUE,E13+3,(IF(AND(E13&gt;Start!$C$18,E13+1&lt;Start!$D$18,E13&lt;Start!$D$18,(ISEVEN(E13)=TRUE),(ISEVEN(Start!$D$8)=TRUE))=TRUE,E13+1,(IF(AND(E13&gt;Start!$C$19,E13+1&lt;Start!$D$19,E13&lt;Start!$D$19,(ISEVEN(E13)=TRUE),(ISEVEN(Start!$D$8)=TRUE))=TRUE,E13+1,(IF(AND(E13&gt;Start!$C$20,E13+1&lt;Start!$D$20,E13&lt;Start!$D$20,(ISEVEN(E13)=TRUE),(ISEVEN(Start!$D$8)=TRUE))=TRUE,E13+1,(IF(AND(E13&gt;Start!$C$22,E13+3&lt;Start!$D$22,E13&lt;Start!$D$22,(ISODD(E13)=TRUE))=TRUE,E13+3,(IF(AND(E13&gt;Start!$C$23,E13+3&lt;Start!$D$23,E13&lt;Start!$D$23,(ISODD(E13)=TRUE))=TRUE,E13+3,(IF(AND(E13&gt;Start!$C$24,E13+3&lt;Start!$D$24,E13&lt;Start!$D$24,(ISODD(E13)=TRUE))=TRUE,E13+3,(IF(AND(E13&gt;Start!$C$22,E13+1&lt;Start!$D$22,E13&lt;Start!$D$22,(ISEVEN(E13)=TRUE))=TRUE,E13+1,(IF(AND(E13&gt;Start!$C$23,E13+1&lt;Start!$D$23,E13&lt;Start!$D$23,(ISEVEN(E13)=TRUE))=TRUE,E13+1,(IF(AND(E13&gt;Start!$C$24,E13+1&lt;Start!$D$24,E13&lt;Start!$D$24,(ISEVEN(E13)=TRUE))=TRUE,E13+1,(IF(AND(Start!$F$8=4,(ISEVEN(E13)=TRUE))=TRUE,E13-7,(IF(AND(Start!$D$8=4,(ISODD(E13)=TRUE))=TRUE,E13-5,(IF(AND(Start!$D$8=5,(ISEVEN(E13)=TRUE))=TRUE,E13-9,E13-7)))))))))))))))))))))))))))))))</f>
        <v>27</v>
      </c>
      <c r="G13" s="73">
        <f>IF(F13=" "," ",(IF(AND(F13&gt;Start!$C$18,F13+3&lt;Start!$D$18,F13&lt;Start!$D$18,(ISODD(F13)=TRUE))=TRUE,F13+3,(IF(AND(F13&gt;Start!$C$19,F13+3&lt;Start!$D$19,F13&lt;Start!$D$19,(ISODD(F13)=TRUE),(ISEVEN(Start!$D$8))=TRUE)=TRUE,F13+3,(IF(AND(F13&gt;Start!$C$20,F13+3&lt;Start!$D$20,F13&lt;Start!$D$20,(ISODD(F13)=TRUE),(ISEVEN(Start!$D$8)=TRUE))=TRUE,F13+3,(IF(AND(F13&gt;Start!$C$18,F13+1&lt;Start!$D$18,F13&lt;Start!$D$18,(ISEVEN(F13)=TRUE),(ISEVEN(Start!$D$8)=TRUE))=TRUE,F13+1,(IF(AND(F13&gt;Start!$C$19,F13+1&lt;Start!$D$19,F13&lt;Start!$D$19,(ISEVEN(F13)=TRUE),(ISEVEN(Start!$D$8)=TRUE))=TRUE,F13+1,(IF(AND(F13&gt;Start!$C$20,F13+1&lt;Start!$D$20,F13&lt;Start!$D$20,(ISEVEN(F13)=TRUE),(ISEVEN(Start!$D$8)=TRUE))=TRUE,F13+1,(IF(AND(F13&gt;Start!$C$22,F13+3&lt;Start!$D$22,F13&lt;Start!$D$22,(ISODD(F13)=TRUE))=TRUE,F13+3,(IF(AND(F13&gt;Start!$C$23,F13+3&lt;Start!$D$23,F13&lt;Start!$D$23,(ISODD(F13)=TRUE))=TRUE,F13+3,(IF(AND(F13&gt;Start!$C$24,F13+3&lt;Start!$D$24,F13&lt;Start!$D$24,(ISODD(F13)=TRUE))=TRUE,F13+3,(IF(AND(F13&gt;Start!$C$22,F13+1&lt;Start!$D$22,F13&lt;Start!$D$22,(ISEVEN(F13)=TRUE))=TRUE,F13+1,(IF(AND(F13&gt;Start!$C$23,F13+1&lt;Start!$D$23,F13&lt;Start!$D$23,(ISEVEN(F13)=TRUE))=TRUE,F13+1,(IF(AND(F13&gt;Start!$C$24,F13+1&lt;Start!$D$24,F13&lt;Start!$D$24,(ISEVEN(F13)=TRUE))=TRUE,F13+1,(IF(AND(Start!$F$8=4,(ISEVEN(F13)=TRUE))=TRUE,F13-7,(IF(AND(Start!$D$8=4,(ISODD(F13)=TRUE))=TRUE,F13-5,(IF(AND(Start!$D$8=5,(ISEVEN(F13)=TRUE))=TRUE,F13-9,F13-7)))))))))))))))))))))))))))))))</f>
        <v>30</v>
      </c>
    </row>
    <row r="14" spans="1:10" ht="18.75">
      <c r="A14" s="72" t="str">
        <f>Input!B25</f>
        <v>C</v>
      </c>
      <c r="B14" s="173" t="str">
        <f>Input!C25</f>
        <v>Clinton Township Chippewa Valley</v>
      </c>
      <c r="C14" s="173" t="str">
        <f>Input!D25</f>
        <v>Jadin Majewski</v>
      </c>
      <c r="D14" s="72">
        <f>Input!$A$26</f>
        <v>5</v>
      </c>
      <c r="E14" s="73">
        <f>IF(D14=" "," ",(IF(AND(D14&gt;Start!$C$18,D14+3&lt;Start!$D$18,D14&lt;Start!$D$18,(ISODD(D14)=TRUE))=TRUE,D14+3,(IF(AND(D14&gt;Start!$C$19,D14+3&lt;Start!$D$19,D14&lt;Start!$D$19,(ISODD(D14)=TRUE),(ISEVEN(Start!$D$8))=TRUE)=TRUE,D14+3,(IF(AND(D14&gt;Start!$C$20,D14+3&lt;Start!$D$20,D14&lt;Start!$D$20,(ISODD(D14)=TRUE),(ISEVEN(Start!$D$8)=TRUE))=TRUE,D14+3,(IF(AND(D14&gt;Start!$C$18,D14+1&lt;Start!$D$18,D14&lt;Start!$D$18,(ISEVEN(D14)=TRUE),(ISEVEN(Start!$D$8)=TRUE))=TRUE,D14+1,(IF(AND(D14&gt;Start!$C$19,D14+1&lt;Start!$D$19,D14&lt;Start!$D$19,(ISEVEN(D14)=TRUE),(ISEVEN(Start!$D$8)=TRUE))=TRUE,D14+1,(IF(AND(D14&gt;Start!$C$20,D14+1&lt;Start!$D$20,D14&lt;Start!$D$20,(ISEVEN(D14)=TRUE),(ISEVEN(Start!$D$8)=TRUE))=TRUE,D14+1,(IF(AND(D14&gt;Start!$C$22,D14+3&lt;Start!$D$22,D14&lt;Start!$D$22,(ISODD(D14)=TRUE))=TRUE,D14+3,(IF(AND(D14&gt;Start!$C$23,D14+3&lt;Start!$D$23,D14&lt;Start!$D$23,(ISODD(D14)=TRUE))=TRUE,D14+3,(IF(AND(D14&gt;Start!$C$24,D14+3&lt;Start!$D$24,D14&lt;Start!$D$24,(ISODD(D14)=TRUE))=TRUE,D14+3,(IF(AND(D14&gt;Start!$C$22,D14+1&lt;Start!$D$22,D14&lt;Start!$D$22,(ISEVEN(D14)=TRUE))=TRUE,D14+1,(IF(AND(D14&gt;Start!$C$23,D14+1&lt;Start!$D$23,D14&lt;Start!$D$23,(ISEVEN(D14)=TRUE))=TRUE,D14+1,(IF(AND(D14&gt;Start!$C$24,D14+1&lt;Start!$D$24,D14&lt;Start!$D$24,(ISEVEN(D14)=TRUE))=TRUE,D14+1,(IF(AND(Start!$F$8=4,(ISEVEN(D14)=TRUE))=TRUE,D14-7,(IF(AND(Start!$D$8=4,(ISODD(D14)=TRUE))=TRUE,D14-5,(IF(AND(Start!$D$8=5,(ISEVEN(D14)=TRUE))=TRUE,D14-9,D14-7)))))))))))))))))))))))))))))))</f>
        <v>8</v>
      </c>
      <c r="F14" s="73">
        <f>IF(E14=" "," ",(IF(AND(E14&gt;Start!$C$18,E14+3&lt;Start!$D$18,E14&lt;Start!$D$18,(ISODD(E14)=TRUE))=TRUE,E14+3,(IF(AND(E14&gt;Start!$C$19,E14+3&lt;Start!$D$19,E14&lt;Start!$D$19,(ISODD(E14)=TRUE),(ISEVEN(Start!$D$8))=TRUE)=TRUE,E14+3,(IF(AND(E14&gt;Start!$C$20,E14+3&lt;Start!$D$20,E14&lt;Start!$D$20,(ISODD(E14)=TRUE),(ISEVEN(Start!$D$8)=TRUE))=TRUE,E14+3,(IF(AND(E14&gt;Start!$C$18,E14+1&lt;Start!$D$18,E14&lt;Start!$D$18,(ISEVEN(E14)=TRUE),(ISEVEN(Start!$D$8)=TRUE))=TRUE,E14+1,(IF(AND(E14&gt;Start!$C$19,E14+1&lt;Start!$D$19,E14&lt;Start!$D$19,(ISEVEN(E14)=TRUE),(ISEVEN(Start!$D$8)=TRUE))=TRUE,E14+1,(IF(AND(E14&gt;Start!$C$20,E14+1&lt;Start!$D$20,E14&lt;Start!$D$20,(ISEVEN(E14)=TRUE),(ISEVEN(Start!$D$8)=TRUE))=TRUE,E14+1,(IF(AND(E14&gt;Start!$C$22,E14+3&lt;Start!$D$22,E14&lt;Start!$D$22,(ISODD(E14)=TRUE))=TRUE,E14+3,(IF(AND(E14&gt;Start!$C$23,E14+3&lt;Start!$D$23,E14&lt;Start!$D$23,(ISODD(E14)=TRUE))=TRUE,E14+3,(IF(AND(E14&gt;Start!$C$24,E14+3&lt;Start!$D$24,E14&lt;Start!$D$24,(ISODD(E14)=TRUE))=TRUE,E14+3,(IF(AND(E14&gt;Start!$C$22,E14+1&lt;Start!$D$22,E14&lt;Start!$D$22,(ISEVEN(E14)=TRUE))=TRUE,E14+1,(IF(AND(E14&gt;Start!$C$23,E14+1&lt;Start!$D$23,E14&lt;Start!$D$23,(ISEVEN(E14)=TRUE))=TRUE,E14+1,(IF(AND(E14&gt;Start!$C$24,E14+1&lt;Start!$D$24,E14&lt;Start!$D$24,(ISEVEN(E14)=TRUE))=TRUE,E14+1,(IF(AND(Start!$F$8=4,(ISEVEN(E14)=TRUE))=TRUE,E14-7,(IF(AND(Start!$D$8=4,(ISODD(E14)=TRUE))=TRUE,E14-5,(IF(AND(Start!$D$8=5,(ISEVEN(E14)=TRUE))=TRUE,E14-9,E14-7)))))))))))))))))))))))))))))))</f>
        <v>9</v>
      </c>
      <c r="G14" s="73">
        <f>IF(F14=" "," ",(IF(AND(F14&gt;Start!$C$18,F14+3&lt;Start!$D$18,F14&lt;Start!$D$18,(ISODD(F14)=TRUE))=TRUE,F14+3,(IF(AND(F14&gt;Start!$C$19,F14+3&lt;Start!$D$19,F14&lt;Start!$D$19,(ISODD(F14)=TRUE),(ISEVEN(Start!$D$8))=TRUE)=TRUE,F14+3,(IF(AND(F14&gt;Start!$C$20,F14+3&lt;Start!$D$20,F14&lt;Start!$D$20,(ISODD(F14)=TRUE),(ISEVEN(Start!$D$8)=TRUE))=TRUE,F14+3,(IF(AND(F14&gt;Start!$C$18,F14+1&lt;Start!$D$18,F14&lt;Start!$D$18,(ISEVEN(F14)=TRUE),(ISEVEN(Start!$D$8)=TRUE))=TRUE,F14+1,(IF(AND(F14&gt;Start!$C$19,F14+1&lt;Start!$D$19,F14&lt;Start!$D$19,(ISEVEN(F14)=TRUE),(ISEVEN(Start!$D$8)=TRUE))=TRUE,F14+1,(IF(AND(F14&gt;Start!$C$20,F14+1&lt;Start!$D$20,F14&lt;Start!$D$20,(ISEVEN(F14)=TRUE),(ISEVEN(Start!$D$8)=TRUE))=TRUE,F14+1,(IF(AND(F14&gt;Start!$C$22,F14+3&lt;Start!$D$22,F14&lt;Start!$D$22,(ISODD(F14)=TRUE))=TRUE,F14+3,(IF(AND(F14&gt;Start!$C$23,F14+3&lt;Start!$D$23,F14&lt;Start!$D$23,(ISODD(F14)=TRUE))=TRUE,F14+3,(IF(AND(F14&gt;Start!$C$24,F14+3&lt;Start!$D$24,F14&lt;Start!$D$24,(ISODD(F14)=TRUE))=TRUE,F14+3,(IF(AND(F14&gt;Start!$C$22,F14+1&lt;Start!$D$22,F14&lt;Start!$D$22,(ISEVEN(F14)=TRUE))=TRUE,F14+1,(IF(AND(F14&gt;Start!$C$23,F14+1&lt;Start!$D$23,F14&lt;Start!$D$23,(ISEVEN(F14)=TRUE))=TRUE,F14+1,(IF(AND(F14&gt;Start!$C$24,F14+1&lt;Start!$D$24,F14&lt;Start!$D$24,(ISEVEN(F14)=TRUE))=TRUE,F14+1,(IF(AND(Start!$F$8=4,(ISEVEN(F14)=TRUE))=TRUE,F14-7,(IF(AND(Start!$D$8=4,(ISODD(F14)=TRUE))=TRUE,F14-5,(IF(AND(Start!$D$8=5,(ISEVEN(F14)=TRUE))=TRUE,F14-9,F14-7)))))))))))))))))))))))))))))))</f>
        <v>2</v>
      </c>
    </row>
    <row r="15" spans="1:10" ht="18.75">
      <c r="A15" s="72" t="str">
        <f>Input!B30</f>
        <v>CC</v>
      </c>
      <c r="B15" s="173" t="str">
        <f>Input!C30</f>
        <v>Clinton Township Chippewa Valley</v>
      </c>
      <c r="C15" s="173" t="str">
        <f>Input!D30</f>
        <v>Nick Guillemette</v>
      </c>
      <c r="D15" s="72">
        <f>Input!$A$31</f>
        <v>6</v>
      </c>
      <c r="E15" s="73">
        <f>IF(D15=" "," ",(IF(AND(D15&gt;Start!$C$18,D15+3&lt;Start!$D$18,D15&lt;Start!$D$18,(ISODD(D15)=TRUE))=TRUE,D15+3,(IF(AND(D15&gt;Start!$C$19,D15+3&lt;Start!$D$19,D15&lt;Start!$D$19,(ISODD(D15)=TRUE),(ISEVEN(Start!$D$8))=TRUE)=TRUE,D15+3,(IF(AND(D15&gt;Start!$C$20,D15+3&lt;Start!$D$20,D15&lt;Start!$D$20,(ISODD(D15)=TRUE),(ISEVEN(Start!$D$8)=TRUE))=TRUE,D15+3,(IF(AND(D15&gt;Start!$C$18,D15+1&lt;Start!$D$18,D15&lt;Start!$D$18,(ISEVEN(D15)=TRUE),(ISEVEN(Start!$D$8)=TRUE))=TRUE,D15+1,(IF(AND(D15&gt;Start!$C$19,D15+1&lt;Start!$D$19,D15&lt;Start!$D$19,(ISEVEN(D15)=TRUE),(ISEVEN(Start!$D$8)=TRUE))=TRUE,D15+1,(IF(AND(D15&gt;Start!$C$20,D15+1&lt;Start!$D$20,D15&lt;Start!$D$20,(ISEVEN(D15)=TRUE),(ISEVEN(Start!$D$8)=TRUE))=TRUE,D15+1,(IF(AND(D15&gt;Start!$C$22,D15+3&lt;Start!$D$22,D15&lt;Start!$D$22,(ISODD(D15)=TRUE))=TRUE,D15+3,(IF(AND(D15&gt;Start!$C$23,D15+3&lt;Start!$D$23,D15&lt;Start!$D$23,(ISODD(D15)=TRUE))=TRUE,D15+3,(IF(AND(D15&gt;Start!$C$24,D15+3&lt;Start!$D$24,D15&lt;Start!$D$24,(ISODD(D15)=TRUE))=TRUE,D15+3,(IF(AND(D15&gt;Start!$C$22,D15+1&lt;Start!$D$22,D15&lt;Start!$D$22,(ISEVEN(D15)=TRUE))=TRUE,D15+1,(IF(AND(D15&gt;Start!$C$23,D15+1&lt;Start!$D$23,D15&lt;Start!$D$23,(ISEVEN(D15)=TRUE))=TRUE,D15+1,(IF(AND(D15&gt;Start!$C$24,D15+1&lt;Start!$D$24,D15&lt;Start!$D$24,(ISEVEN(D15)=TRUE))=TRUE,D15+1,(IF(AND(Start!$F$8=4,(ISEVEN(D15)=TRUE))=TRUE,D15-7,(IF(AND(Start!$D$8=4,(ISODD(D15)=TRUE))=TRUE,D15-5,(IF(AND(Start!$D$8=5,(ISEVEN(D15)=TRUE))=TRUE,D15-9,D15-7)))))))))))))))))))))))))))))))</f>
        <v>7</v>
      </c>
      <c r="F15" s="73">
        <f>IF(E15=" "," ",(IF(AND(E15&gt;Start!$C$18,E15+3&lt;Start!$D$18,E15&lt;Start!$D$18,(ISODD(E15)=TRUE))=TRUE,E15+3,(IF(AND(E15&gt;Start!$C$19,E15+3&lt;Start!$D$19,E15&lt;Start!$D$19,(ISODD(E15)=TRUE),(ISEVEN(Start!$D$8))=TRUE)=TRUE,E15+3,(IF(AND(E15&gt;Start!$C$20,E15+3&lt;Start!$D$20,E15&lt;Start!$D$20,(ISODD(E15)=TRUE),(ISEVEN(Start!$D$8)=TRUE))=TRUE,E15+3,(IF(AND(E15&gt;Start!$C$18,E15+1&lt;Start!$D$18,E15&lt;Start!$D$18,(ISEVEN(E15)=TRUE),(ISEVEN(Start!$D$8)=TRUE))=TRUE,E15+1,(IF(AND(E15&gt;Start!$C$19,E15+1&lt;Start!$D$19,E15&lt;Start!$D$19,(ISEVEN(E15)=TRUE),(ISEVEN(Start!$D$8)=TRUE))=TRUE,E15+1,(IF(AND(E15&gt;Start!$C$20,E15+1&lt;Start!$D$20,E15&lt;Start!$D$20,(ISEVEN(E15)=TRUE),(ISEVEN(Start!$D$8)=TRUE))=TRUE,E15+1,(IF(AND(E15&gt;Start!$C$22,E15+3&lt;Start!$D$22,E15&lt;Start!$D$22,(ISODD(E15)=TRUE))=TRUE,E15+3,(IF(AND(E15&gt;Start!$C$23,E15+3&lt;Start!$D$23,E15&lt;Start!$D$23,(ISODD(E15)=TRUE))=TRUE,E15+3,(IF(AND(E15&gt;Start!$C$24,E15+3&lt;Start!$D$24,E15&lt;Start!$D$24,(ISODD(E15)=TRUE))=TRUE,E15+3,(IF(AND(E15&gt;Start!$C$22,E15+1&lt;Start!$D$22,E15&lt;Start!$D$22,(ISEVEN(E15)=TRUE))=TRUE,E15+1,(IF(AND(E15&gt;Start!$C$23,E15+1&lt;Start!$D$23,E15&lt;Start!$D$23,(ISEVEN(E15)=TRUE))=TRUE,E15+1,(IF(AND(E15&gt;Start!$C$24,E15+1&lt;Start!$D$24,E15&lt;Start!$D$24,(ISEVEN(E15)=TRUE))=TRUE,E15+1,(IF(AND(Start!$F$8=4,(ISEVEN(E15)=TRUE))=TRUE,E15-7,(IF(AND(Start!$D$8=4,(ISODD(E15)=TRUE))=TRUE,E15-5,(IF(AND(Start!$D$8=5,(ISEVEN(E15)=TRUE))=TRUE,E15-9,E15-7)))))))))))))))))))))))))))))))</f>
        <v>10</v>
      </c>
      <c r="G15" s="73">
        <f>IF(F15=" "," ",(IF(AND(F15&gt;Start!$C$18,F15+3&lt;Start!$D$18,F15&lt;Start!$D$18,(ISODD(F15)=TRUE))=TRUE,F15+3,(IF(AND(F15&gt;Start!$C$19,F15+3&lt;Start!$D$19,F15&lt;Start!$D$19,(ISODD(F15)=TRUE),(ISEVEN(Start!$D$8))=TRUE)=TRUE,F15+3,(IF(AND(F15&gt;Start!$C$20,F15+3&lt;Start!$D$20,F15&lt;Start!$D$20,(ISODD(F15)=TRUE),(ISEVEN(Start!$D$8)=TRUE))=TRUE,F15+3,(IF(AND(F15&gt;Start!$C$18,F15+1&lt;Start!$D$18,F15&lt;Start!$D$18,(ISEVEN(F15)=TRUE),(ISEVEN(Start!$D$8)=TRUE))=TRUE,F15+1,(IF(AND(F15&gt;Start!$C$19,F15+1&lt;Start!$D$19,F15&lt;Start!$D$19,(ISEVEN(F15)=TRUE),(ISEVEN(Start!$D$8)=TRUE))=TRUE,F15+1,(IF(AND(F15&gt;Start!$C$20,F15+1&lt;Start!$D$20,F15&lt;Start!$D$20,(ISEVEN(F15)=TRUE),(ISEVEN(Start!$D$8)=TRUE))=TRUE,F15+1,(IF(AND(F15&gt;Start!$C$22,F15+3&lt;Start!$D$22,F15&lt;Start!$D$22,(ISODD(F15)=TRUE))=TRUE,F15+3,(IF(AND(F15&gt;Start!$C$23,F15+3&lt;Start!$D$23,F15&lt;Start!$D$23,(ISODD(F15)=TRUE))=TRUE,F15+3,(IF(AND(F15&gt;Start!$C$24,F15+3&lt;Start!$D$24,F15&lt;Start!$D$24,(ISODD(F15)=TRUE))=TRUE,F15+3,(IF(AND(F15&gt;Start!$C$22,F15+1&lt;Start!$D$22,F15&lt;Start!$D$22,(ISEVEN(F15)=TRUE))=TRUE,F15+1,(IF(AND(F15&gt;Start!$C$23,F15+1&lt;Start!$D$23,F15&lt;Start!$D$23,(ISEVEN(F15)=TRUE))=TRUE,F15+1,(IF(AND(F15&gt;Start!$C$24,F15+1&lt;Start!$D$24,F15&lt;Start!$D$24,(ISEVEN(F15)=TRUE))=TRUE,F15+1,(IF(AND(Start!$F$8=4,(ISEVEN(F15)=TRUE))=TRUE,F15-7,(IF(AND(Start!$D$8=4,(ISODD(F15)=TRUE))=TRUE,F15-5,(IF(AND(Start!$D$8=5,(ISEVEN(F15)=TRUE))=TRUE,F15-9,F15-7)))))))))))))))))))))))))))))))</f>
        <v>1</v>
      </c>
    </row>
    <row r="16" spans="1:10" ht="18.75">
      <c r="A16" s="72" t="str">
        <f>Input!B35</f>
        <v>C</v>
      </c>
      <c r="B16" s="173" t="str">
        <f>Input!C35</f>
        <v>Clinton Township Chippewa Valley</v>
      </c>
      <c r="C16" s="173" t="str">
        <f>Input!D35</f>
        <v>Nick Thrush</v>
      </c>
      <c r="D16" s="72">
        <f>Input!$A$36</f>
        <v>7</v>
      </c>
      <c r="E16" s="73">
        <f>IF(D16=" "," ",(IF(AND(D16&gt;Start!$C$18,D16+3&lt;Start!$D$18,D16&lt;Start!$D$18,(ISODD(D16)=TRUE))=TRUE,D16+3,(IF(AND(D16&gt;Start!$C$19,D16+3&lt;Start!$D$19,D16&lt;Start!$D$19,(ISODD(D16)=TRUE),(ISEVEN(Start!$D$8))=TRUE)=TRUE,D16+3,(IF(AND(D16&gt;Start!$C$20,D16+3&lt;Start!$D$20,D16&lt;Start!$D$20,(ISODD(D16)=TRUE),(ISEVEN(Start!$D$8)=TRUE))=TRUE,D16+3,(IF(AND(D16&gt;Start!$C$18,D16+1&lt;Start!$D$18,D16&lt;Start!$D$18,(ISEVEN(D16)=TRUE),(ISEVEN(Start!$D$8)=TRUE))=TRUE,D16+1,(IF(AND(D16&gt;Start!$C$19,D16+1&lt;Start!$D$19,D16&lt;Start!$D$19,(ISEVEN(D16)=TRUE),(ISEVEN(Start!$D$8)=TRUE))=TRUE,D16+1,(IF(AND(D16&gt;Start!$C$20,D16+1&lt;Start!$D$20,D16&lt;Start!$D$20,(ISEVEN(D16)=TRUE),(ISEVEN(Start!$D$8)=TRUE))=TRUE,D16+1,(IF(AND(D16&gt;Start!$C$22,D16+3&lt;Start!$D$22,D16&lt;Start!$D$22,(ISODD(D16)=TRUE))=TRUE,D16+3,(IF(AND(D16&gt;Start!$C$23,D16+3&lt;Start!$D$23,D16&lt;Start!$D$23,(ISODD(D16)=TRUE))=TRUE,D16+3,(IF(AND(D16&gt;Start!$C$24,D16+3&lt;Start!$D$24,D16&lt;Start!$D$24,(ISODD(D16)=TRUE))=TRUE,D16+3,(IF(AND(D16&gt;Start!$C$22,D16+1&lt;Start!$D$22,D16&lt;Start!$D$22,(ISEVEN(D16)=TRUE))=TRUE,D16+1,(IF(AND(D16&gt;Start!$C$23,D16+1&lt;Start!$D$23,D16&lt;Start!$D$23,(ISEVEN(D16)=TRUE))=TRUE,D16+1,(IF(AND(D16&gt;Start!$C$24,D16+1&lt;Start!$D$24,D16&lt;Start!$D$24,(ISEVEN(D16)=TRUE))=TRUE,D16+1,(IF(AND(Start!$F$8=4,(ISEVEN(D16)=TRUE))=TRUE,D16-7,(IF(AND(Start!$D$8=4,(ISODD(D16)=TRUE))=TRUE,D16-5,(IF(AND(Start!$D$8=5,(ISEVEN(D16)=TRUE))=TRUE,D16-9,D16-7)))))))))))))))))))))))))))))))</f>
        <v>10</v>
      </c>
      <c r="F16" s="73">
        <f>IF(E16=" "," ",(IF(AND(E16&gt;Start!$C$18,E16+3&lt;Start!$D$18,E16&lt;Start!$D$18,(ISODD(E16)=TRUE))=TRUE,E16+3,(IF(AND(E16&gt;Start!$C$19,E16+3&lt;Start!$D$19,E16&lt;Start!$D$19,(ISODD(E16)=TRUE),(ISEVEN(Start!$D$8))=TRUE)=TRUE,E16+3,(IF(AND(E16&gt;Start!$C$20,E16+3&lt;Start!$D$20,E16&lt;Start!$D$20,(ISODD(E16)=TRUE),(ISEVEN(Start!$D$8)=TRUE))=TRUE,E16+3,(IF(AND(E16&gt;Start!$C$18,E16+1&lt;Start!$D$18,E16&lt;Start!$D$18,(ISEVEN(E16)=TRUE),(ISEVEN(Start!$D$8)=TRUE))=TRUE,E16+1,(IF(AND(E16&gt;Start!$C$19,E16+1&lt;Start!$D$19,E16&lt;Start!$D$19,(ISEVEN(E16)=TRUE),(ISEVEN(Start!$D$8)=TRUE))=TRUE,E16+1,(IF(AND(E16&gt;Start!$C$20,E16+1&lt;Start!$D$20,E16&lt;Start!$D$20,(ISEVEN(E16)=TRUE),(ISEVEN(Start!$D$8)=TRUE))=TRUE,E16+1,(IF(AND(E16&gt;Start!$C$22,E16+3&lt;Start!$D$22,E16&lt;Start!$D$22,(ISODD(E16)=TRUE))=TRUE,E16+3,(IF(AND(E16&gt;Start!$C$23,E16+3&lt;Start!$D$23,E16&lt;Start!$D$23,(ISODD(E16)=TRUE))=TRUE,E16+3,(IF(AND(E16&gt;Start!$C$24,E16+3&lt;Start!$D$24,E16&lt;Start!$D$24,(ISODD(E16)=TRUE))=TRUE,E16+3,(IF(AND(E16&gt;Start!$C$22,E16+1&lt;Start!$D$22,E16&lt;Start!$D$22,(ISEVEN(E16)=TRUE))=TRUE,E16+1,(IF(AND(E16&gt;Start!$C$23,E16+1&lt;Start!$D$23,E16&lt;Start!$D$23,(ISEVEN(E16)=TRUE))=TRUE,E16+1,(IF(AND(E16&gt;Start!$C$24,E16+1&lt;Start!$D$24,E16&lt;Start!$D$24,(ISEVEN(E16)=TRUE))=TRUE,E16+1,(IF(AND(Start!$F$8=4,(ISEVEN(E16)=TRUE))=TRUE,E16-7,(IF(AND(Start!$D$8=4,(ISODD(E16)=TRUE))=TRUE,E16-5,(IF(AND(Start!$D$8=5,(ISEVEN(E16)=TRUE))=TRUE,E16-9,E16-7)))))))))))))))))))))))))))))))</f>
        <v>1</v>
      </c>
      <c r="G16" s="73">
        <f>IF(F16=" "," ",(IF(AND(F16&gt;Start!$C$18,F16+3&lt;Start!$D$18,F16&lt;Start!$D$18,(ISODD(F16)=TRUE))=TRUE,F16+3,(IF(AND(F16&gt;Start!$C$19,F16+3&lt;Start!$D$19,F16&lt;Start!$D$19,(ISODD(F16)=TRUE),(ISEVEN(Start!$D$8))=TRUE)=TRUE,F16+3,(IF(AND(F16&gt;Start!$C$20,F16+3&lt;Start!$D$20,F16&lt;Start!$D$20,(ISODD(F16)=TRUE),(ISEVEN(Start!$D$8)=TRUE))=TRUE,F16+3,(IF(AND(F16&gt;Start!$C$18,F16+1&lt;Start!$D$18,F16&lt;Start!$D$18,(ISEVEN(F16)=TRUE),(ISEVEN(Start!$D$8)=TRUE))=TRUE,F16+1,(IF(AND(F16&gt;Start!$C$19,F16+1&lt;Start!$D$19,F16&lt;Start!$D$19,(ISEVEN(F16)=TRUE),(ISEVEN(Start!$D$8)=TRUE))=TRUE,F16+1,(IF(AND(F16&gt;Start!$C$20,F16+1&lt;Start!$D$20,F16&lt;Start!$D$20,(ISEVEN(F16)=TRUE),(ISEVEN(Start!$D$8)=TRUE))=TRUE,F16+1,(IF(AND(F16&gt;Start!$C$22,F16+3&lt;Start!$D$22,F16&lt;Start!$D$22,(ISODD(F16)=TRUE))=TRUE,F16+3,(IF(AND(F16&gt;Start!$C$23,F16+3&lt;Start!$D$23,F16&lt;Start!$D$23,(ISODD(F16)=TRUE))=TRUE,F16+3,(IF(AND(F16&gt;Start!$C$24,F16+3&lt;Start!$D$24,F16&lt;Start!$D$24,(ISODD(F16)=TRUE))=TRUE,F16+3,(IF(AND(F16&gt;Start!$C$22,F16+1&lt;Start!$D$22,F16&lt;Start!$D$22,(ISEVEN(F16)=TRUE))=TRUE,F16+1,(IF(AND(F16&gt;Start!$C$23,F16+1&lt;Start!$D$23,F16&lt;Start!$D$23,(ISEVEN(F16)=TRUE))=TRUE,F16+1,(IF(AND(F16&gt;Start!$C$24,F16+1&lt;Start!$D$24,F16&lt;Start!$D$24,(ISEVEN(F16)=TRUE))=TRUE,F16+1,(IF(AND(Start!$F$8=4,(ISEVEN(F16)=TRUE))=TRUE,F16-7,(IF(AND(Start!$D$8=4,(ISODD(F16)=TRUE))=TRUE,F16-5,(IF(AND(Start!$D$8=5,(ISEVEN(F16)=TRUE))=TRUE,F16-9,F16-7)))))))))))))))))))))))))))))))</f>
        <v>4</v>
      </c>
    </row>
    <row r="17" spans="1:7" ht="18.75">
      <c r="A17" s="72" t="str">
        <f>Input!B40</f>
        <v>CC</v>
      </c>
      <c r="B17" s="173" t="str">
        <f>Input!C40</f>
        <v>Clinton Township Chippewa Valley</v>
      </c>
      <c r="C17" s="173" t="str">
        <f>Input!D40</f>
        <v>Hunter Loppolo</v>
      </c>
      <c r="D17" s="72">
        <f>Input!$A$41</f>
        <v>8</v>
      </c>
      <c r="E17" s="73">
        <f>IF(D17=" "," ",(IF(AND(D17&gt;Start!$C$18,D17+3&lt;Start!$D$18,D17&lt;Start!$D$18,(ISODD(D17)=TRUE))=TRUE,D17+3,(IF(AND(D17&gt;Start!$C$19,D17+3&lt;Start!$D$19,D17&lt;Start!$D$19,(ISODD(D17)=TRUE),(ISEVEN(Start!$D$8))=TRUE)=TRUE,D17+3,(IF(AND(D17&gt;Start!$C$20,D17+3&lt;Start!$D$20,D17&lt;Start!$D$20,(ISODD(D17)=TRUE),(ISEVEN(Start!$D$8)=TRUE))=TRUE,D17+3,(IF(AND(D17&gt;Start!$C$18,D17+1&lt;Start!$D$18,D17&lt;Start!$D$18,(ISEVEN(D17)=TRUE),(ISEVEN(Start!$D$8)=TRUE))=TRUE,D17+1,(IF(AND(D17&gt;Start!$C$19,D17+1&lt;Start!$D$19,D17&lt;Start!$D$19,(ISEVEN(D17)=TRUE),(ISEVEN(Start!$D$8)=TRUE))=TRUE,D17+1,(IF(AND(D17&gt;Start!$C$20,D17+1&lt;Start!$D$20,D17&lt;Start!$D$20,(ISEVEN(D17)=TRUE),(ISEVEN(Start!$D$8)=TRUE))=TRUE,D17+1,(IF(AND(D17&gt;Start!$C$22,D17+3&lt;Start!$D$22,D17&lt;Start!$D$22,(ISODD(D17)=TRUE))=TRUE,D17+3,(IF(AND(D17&gt;Start!$C$23,D17+3&lt;Start!$D$23,D17&lt;Start!$D$23,(ISODD(D17)=TRUE))=TRUE,D17+3,(IF(AND(D17&gt;Start!$C$24,D17+3&lt;Start!$D$24,D17&lt;Start!$D$24,(ISODD(D17)=TRUE))=TRUE,D17+3,(IF(AND(D17&gt;Start!$C$22,D17+1&lt;Start!$D$22,D17&lt;Start!$D$22,(ISEVEN(D17)=TRUE))=TRUE,D17+1,(IF(AND(D17&gt;Start!$C$23,D17+1&lt;Start!$D$23,D17&lt;Start!$D$23,(ISEVEN(D17)=TRUE))=TRUE,D17+1,(IF(AND(D17&gt;Start!$C$24,D17+1&lt;Start!$D$24,D17&lt;Start!$D$24,(ISEVEN(D17)=TRUE))=TRUE,D17+1,(IF(AND(Start!$F$8=4,(ISEVEN(D17)=TRUE))=TRUE,D17-7,(IF(AND(Start!$D$8=4,(ISODD(D17)=TRUE))=TRUE,D17-5,(IF(AND(Start!$D$8=5,(ISEVEN(D17)=TRUE))=TRUE,D17-9,D17-7)))))))))))))))))))))))))))))))</f>
        <v>9</v>
      </c>
      <c r="F17" s="73">
        <f>IF(E17=" "," ",(IF(AND(E17&gt;Start!$C$18,E17+3&lt;Start!$D$18,E17&lt;Start!$D$18,(ISODD(E17)=TRUE))=TRUE,E17+3,(IF(AND(E17&gt;Start!$C$19,E17+3&lt;Start!$D$19,E17&lt;Start!$D$19,(ISODD(E17)=TRUE),(ISEVEN(Start!$D$8))=TRUE)=TRUE,E17+3,(IF(AND(E17&gt;Start!$C$20,E17+3&lt;Start!$D$20,E17&lt;Start!$D$20,(ISODD(E17)=TRUE),(ISEVEN(Start!$D$8)=TRUE))=TRUE,E17+3,(IF(AND(E17&gt;Start!$C$18,E17+1&lt;Start!$D$18,E17&lt;Start!$D$18,(ISEVEN(E17)=TRUE),(ISEVEN(Start!$D$8)=TRUE))=TRUE,E17+1,(IF(AND(E17&gt;Start!$C$19,E17+1&lt;Start!$D$19,E17&lt;Start!$D$19,(ISEVEN(E17)=TRUE),(ISEVEN(Start!$D$8)=TRUE))=TRUE,E17+1,(IF(AND(E17&gt;Start!$C$20,E17+1&lt;Start!$D$20,E17&lt;Start!$D$20,(ISEVEN(E17)=TRUE),(ISEVEN(Start!$D$8)=TRUE))=TRUE,E17+1,(IF(AND(E17&gt;Start!$C$22,E17+3&lt;Start!$D$22,E17&lt;Start!$D$22,(ISODD(E17)=TRUE))=TRUE,E17+3,(IF(AND(E17&gt;Start!$C$23,E17+3&lt;Start!$D$23,E17&lt;Start!$D$23,(ISODD(E17)=TRUE))=TRUE,E17+3,(IF(AND(E17&gt;Start!$C$24,E17+3&lt;Start!$D$24,E17&lt;Start!$D$24,(ISODD(E17)=TRUE))=TRUE,E17+3,(IF(AND(E17&gt;Start!$C$22,E17+1&lt;Start!$D$22,E17&lt;Start!$D$22,(ISEVEN(E17)=TRUE))=TRUE,E17+1,(IF(AND(E17&gt;Start!$C$23,E17+1&lt;Start!$D$23,E17&lt;Start!$D$23,(ISEVEN(E17)=TRUE))=TRUE,E17+1,(IF(AND(E17&gt;Start!$C$24,E17+1&lt;Start!$D$24,E17&lt;Start!$D$24,(ISEVEN(E17)=TRUE))=TRUE,E17+1,(IF(AND(Start!$F$8=4,(ISEVEN(E17)=TRUE))=TRUE,E17-7,(IF(AND(Start!$D$8=4,(ISODD(E17)=TRUE))=TRUE,E17-5,(IF(AND(Start!$D$8=5,(ISEVEN(E17)=TRUE))=TRUE,E17-9,E17-7)))))))))))))))))))))))))))))))</f>
        <v>2</v>
      </c>
      <c r="G17" s="73">
        <f>IF(F17=" "," ",(IF(AND(F17&gt;Start!$C$18,F17+3&lt;Start!$D$18,F17&lt;Start!$D$18,(ISODD(F17)=TRUE))=TRUE,F17+3,(IF(AND(F17&gt;Start!$C$19,F17+3&lt;Start!$D$19,F17&lt;Start!$D$19,(ISODD(F17)=TRUE),(ISEVEN(Start!$D$8))=TRUE)=TRUE,F17+3,(IF(AND(F17&gt;Start!$C$20,F17+3&lt;Start!$D$20,F17&lt;Start!$D$20,(ISODD(F17)=TRUE),(ISEVEN(Start!$D$8)=TRUE))=TRUE,F17+3,(IF(AND(F17&gt;Start!$C$18,F17+1&lt;Start!$D$18,F17&lt;Start!$D$18,(ISEVEN(F17)=TRUE),(ISEVEN(Start!$D$8)=TRUE))=TRUE,F17+1,(IF(AND(F17&gt;Start!$C$19,F17+1&lt;Start!$D$19,F17&lt;Start!$D$19,(ISEVEN(F17)=TRUE),(ISEVEN(Start!$D$8)=TRUE))=TRUE,F17+1,(IF(AND(F17&gt;Start!$C$20,F17+1&lt;Start!$D$20,F17&lt;Start!$D$20,(ISEVEN(F17)=TRUE),(ISEVEN(Start!$D$8)=TRUE))=TRUE,F17+1,(IF(AND(F17&gt;Start!$C$22,F17+3&lt;Start!$D$22,F17&lt;Start!$D$22,(ISODD(F17)=TRUE))=TRUE,F17+3,(IF(AND(F17&gt;Start!$C$23,F17+3&lt;Start!$D$23,F17&lt;Start!$D$23,(ISODD(F17)=TRUE))=TRUE,F17+3,(IF(AND(F17&gt;Start!$C$24,F17+3&lt;Start!$D$24,F17&lt;Start!$D$24,(ISODD(F17)=TRUE))=TRUE,F17+3,(IF(AND(F17&gt;Start!$C$22,F17+1&lt;Start!$D$22,F17&lt;Start!$D$22,(ISEVEN(F17)=TRUE))=TRUE,F17+1,(IF(AND(F17&gt;Start!$C$23,F17+1&lt;Start!$D$23,F17&lt;Start!$D$23,(ISEVEN(F17)=TRUE))=TRUE,F17+1,(IF(AND(F17&gt;Start!$C$24,F17+1&lt;Start!$D$24,F17&lt;Start!$D$24,(ISEVEN(F17)=TRUE))=TRUE,F17+1,(IF(AND(Start!$F$8=4,(ISEVEN(F17)=TRUE))=TRUE,F17-7,(IF(AND(Start!$D$8=4,(ISODD(F17)=TRUE))=TRUE,F17-5,(IF(AND(Start!$D$8=5,(ISEVEN(F17)=TRUE))=TRUE,F17-9,F17-7)))))))))))))))))))))))))))))))</f>
        <v>3</v>
      </c>
    </row>
    <row r="18" spans="1:7" ht="18.75">
      <c r="A18" s="72" t="str">
        <f>Input!B45</f>
        <v>C</v>
      </c>
      <c r="B18" s="173" t="str">
        <f>Input!C45</f>
        <v>Clinton Township Chippewa Valley</v>
      </c>
      <c r="C18" s="173" t="str">
        <f>Input!D45</f>
        <v>Phil Vanassche</v>
      </c>
      <c r="D18" s="72">
        <f>Input!$A$46</f>
        <v>9</v>
      </c>
      <c r="E18" s="73">
        <f>IF(D18=" "," ",(IF(AND(D18&gt;Start!$C$18,D18+3&lt;Start!$D$18,D18&lt;Start!$D$18,(ISODD(D18)=TRUE))=TRUE,D18+3,(IF(AND(D18&gt;Start!$C$19,D18+3&lt;Start!$D$19,D18&lt;Start!$D$19,(ISODD(D18)=TRUE),(ISEVEN(Start!$D$8))=TRUE)=TRUE,D18+3,(IF(AND(D18&gt;Start!$C$20,D18+3&lt;Start!$D$20,D18&lt;Start!$D$20,(ISODD(D18)=TRUE),(ISEVEN(Start!$D$8)=TRUE))=TRUE,D18+3,(IF(AND(D18&gt;Start!$C$18,D18+1&lt;Start!$D$18,D18&lt;Start!$D$18,(ISEVEN(D18)=TRUE),(ISEVEN(Start!$D$8)=TRUE))=TRUE,D18+1,(IF(AND(D18&gt;Start!$C$19,D18+1&lt;Start!$D$19,D18&lt;Start!$D$19,(ISEVEN(D18)=TRUE),(ISEVEN(Start!$D$8)=TRUE))=TRUE,D18+1,(IF(AND(D18&gt;Start!$C$20,D18+1&lt;Start!$D$20,D18&lt;Start!$D$20,(ISEVEN(D18)=TRUE),(ISEVEN(Start!$D$8)=TRUE))=TRUE,D18+1,(IF(AND(D18&gt;Start!$C$22,D18+3&lt;Start!$D$22,D18&lt;Start!$D$22,(ISODD(D18)=TRUE))=TRUE,D18+3,(IF(AND(D18&gt;Start!$C$23,D18+3&lt;Start!$D$23,D18&lt;Start!$D$23,(ISODD(D18)=TRUE))=TRUE,D18+3,(IF(AND(D18&gt;Start!$C$24,D18+3&lt;Start!$D$24,D18&lt;Start!$D$24,(ISODD(D18)=TRUE))=TRUE,D18+3,(IF(AND(D18&gt;Start!$C$22,D18+1&lt;Start!$D$22,D18&lt;Start!$D$22,(ISEVEN(D18)=TRUE))=TRUE,D18+1,(IF(AND(D18&gt;Start!$C$23,D18+1&lt;Start!$D$23,D18&lt;Start!$D$23,(ISEVEN(D18)=TRUE))=TRUE,D18+1,(IF(AND(D18&gt;Start!$C$24,D18+1&lt;Start!$D$24,D18&lt;Start!$D$24,(ISEVEN(D18)=TRUE))=TRUE,D18+1,(IF(AND(Start!$F$8=4,(ISEVEN(D18)=TRUE))=TRUE,D18-7,(IF(AND(Start!$D$8=4,(ISODD(D18)=TRUE))=TRUE,D18-5,(IF(AND(Start!$D$8=5,(ISEVEN(D18)=TRUE))=TRUE,D18-9,D18-7)))))))))))))))))))))))))))))))</f>
        <v>2</v>
      </c>
      <c r="F18" s="73">
        <f>IF(E18=" "," ",(IF(AND(E18&gt;Start!$C$18,E18+3&lt;Start!$D$18,E18&lt;Start!$D$18,(ISODD(E18)=TRUE))=TRUE,E18+3,(IF(AND(E18&gt;Start!$C$19,E18+3&lt;Start!$D$19,E18&lt;Start!$D$19,(ISODD(E18)=TRUE),(ISEVEN(Start!$D$8))=TRUE)=TRUE,E18+3,(IF(AND(E18&gt;Start!$C$20,E18+3&lt;Start!$D$20,E18&lt;Start!$D$20,(ISODD(E18)=TRUE),(ISEVEN(Start!$D$8)=TRUE))=TRUE,E18+3,(IF(AND(E18&gt;Start!$C$18,E18+1&lt;Start!$D$18,E18&lt;Start!$D$18,(ISEVEN(E18)=TRUE),(ISEVEN(Start!$D$8)=TRUE))=TRUE,E18+1,(IF(AND(E18&gt;Start!$C$19,E18+1&lt;Start!$D$19,E18&lt;Start!$D$19,(ISEVEN(E18)=TRUE),(ISEVEN(Start!$D$8)=TRUE))=TRUE,E18+1,(IF(AND(E18&gt;Start!$C$20,E18+1&lt;Start!$D$20,E18&lt;Start!$D$20,(ISEVEN(E18)=TRUE),(ISEVEN(Start!$D$8)=TRUE))=TRUE,E18+1,(IF(AND(E18&gt;Start!$C$22,E18+3&lt;Start!$D$22,E18&lt;Start!$D$22,(ISODD(E18)=TRUE))=TRUE,E18+3,(IF(AND(E18&gt;Start!$C$23,E18+3&lt;Start!$D$23,E18&lt;Start!$D$23,(ISODD(E18)=TRUE))=TRUE,E18+3,(IF(AND(E18&gt;Start!$C$24,E18+3&lt;Start!$D$24,E18&lt;Start!$D$24,(ISODD(E18)=TRUE))=TRUE,E18+3,(IF(AND(E18&gt;Start!$C$22,E18+1&lt;Start!$D$22,E18&lt;Start!$D$22,(ISEVEN(E18)=TRUE))=TRUE,E18+1,(IF(AND(E18&gt;Start!$C$23,E18+1&lt;Start!$D$23,E18&lt;Start!$D$23,(ISEVEN(E18)=TRUE))=TRUE,E18+1,(IF(AND(E18&gt;Start!$C$24,E18+1&lt;Start!$D$24,E18&lt;Start!$D$24,(ISEVEN(E18)=TRUE))=TRUE,E18+1,(IF(AND(Start!$F$8=4,(ISEVEN(E18)=TRUE))=TRUE,E18-7,(IF(AND(Start!$D$8=4,(ISODD(E18)=TRUE))=TRUE,E18-5,(IF(AND(Start!$D$8=5,(ISEVEN(E18)=TRUE))=TRUE,E18-9,E18-7)))))))))))))))))))))))))))))))</f>
        <v>3</v>
      </c>
      <c r="G18" s="73">
        <f>IF(F18=" "," ",(IF(AND(F18&gt;Start!$C$18,F18+3&lt;Start!$D$18,F18&lt;Start!$D$18,(ISODD(F18)=TRUE))=TRUE,F18+3,(IF(AND(F18&gt;Start!$C$19,F18+3&lt;Start!$D$19,F18&lt;Start!$D$19,(ISODD(F18)=TRUE),(ISEVEN(Start!$D$8))=TRUE)=TRUE,F18+3,(IF(AND(F18&gt;Start!$C$20,F18+3&lt;Start!$D$20,F18&lt;Start!$D$20,(ISODD(F18)=TRUE),(ISEVEN(Start!$D$8)=TRUE))=TRUE,F18+3,(IF(AND(F18&gt;Start!$C$18,F18+1&lt;Start!$D$18,F18&lt;Start!$D$18,(ISEVEN(F18)=TRUE),(ISEVEN(Start!$D$8)=TRUE))=TRUE,F18+1,(IF(AND(F18&gt;Start!$C$19,F18+1&lt;Start!$D$19,F18&lt;Start!$D$19,(ISEVEN(F18)=TRUE),(ISEVEN(Start!$D$8)=TRUE))=TRUE,F18+1,(IF(AND(F18&gt;Start!$C$20,F18+1&lt;Start!$D$20,F18&lt;Start!$D$20,(ISEVEN(F18)=TRUE),(ISEVEN(Start!$D$8)=TRUE))=TRUE,F18+1,(IF(AND(F18&gt;Start!$C$22,F18+3&lt;Start!$D$22,F18&lt;Start!$D$22,(ISODD(F18)=TRUE))=TRUE,F18+3,(IF(AND(F18&gt;Start!$C$23,F18+3&lt;Start!$D$23,F18&lt;Start!$D$23,(ISODD(F18)=TRUE))=TRUE,F18+3,(IF(AND(F18&gt;Start!$C$24,F18+3&lt;Start!$D$24,F18&lt;Start!$D$24,(ISODD(F18)=TRUE))=TRUE,F18+3,(IF(AND(F18&gt;Start!$C$22,F18+1&lt;Start!$D$22,F18&lt;Start!$D$22,(ISEVEN(F18)=TRUE))=TRUE,F18+1,(IF(AND(F18&gt;Start!$C$23,F18+1&lt;Start!$D$23,F18&lt;Start!$D$23,(ISEVEN(F18)=TRUE))=TRUE,F18+1,(IF(AND(F18&gt;Start!$C$24,F18+1&lt;Start!$D$24,F18&lt;Start!$D$24,(ISEVEN(F18)=TRUE))=TRUE,F18+1,(IF(AND(Start!$F$8=4,(ISEVEN(F18)=TRUE))=TRUE,F18-7,(IF(AND(Start!$D$8=4,(ISODD(F18)=TRUE))=TRUE,F18-5,(IF(AND(Start!$D$8=5,(ISEVEN(F18)=TRUE))=TRUE,F18-9,F18-7)))))))))))))))))))))))))))))))</f>
        <v>6</v>
      </c>
    </row>
    <row r="19" spans="1:7" ht="18.75">
      <c r="A19" s="72" t="str">
        <f>Input!B50</f>
        <v>CC</v>
      </c>
      <c r="B19" s="173" t="str">
        <f>Input!C50</f>
        <v>Clinton Township Chippewa Valley</v>
      </c>
      <c r="C19" s="173" t="str">
        <f>Input!D50</f>
        <v>Johnathon Zatorski</v>
      </c>
      <c r="D19" s="72">
        <f>Input!$A$51</f>
        <v>10</v>
      </c>
      <c r="E19" s="73">
        <f>IF(D19=" "," ",(IF(AND(D19&gt;Start!$C$18,D19+3&lt;Start!$D$18,D19&lt;Start!$D$18,(ISODD(D19)=TRUE))=TRUE,D19+3,(IF(AND(D19&gt;Start!$C$19,D19+3&lt;Start!$D$19,D19&lt;Start!$D$19,(ISODD(D19)=TRUE),(ISEVEN(Start!$D$8))=TRUE)=TRUE,D19+3,(IF(AND(D19&gt;Start!$C$20,D19+3&lt;Start!$D$20,D19&lt;Start!$D$20,(ISODD(D19)=TRUE),(ISEVEN(Start!$D$8)=TRUE))=TRUE,D19+3,(IF(AND(D19&gt;Start!$C$18,D19+1&lt;Start!$D$18,D19&lt;Start!$D$18,(ISEVEN(D19)=TRUE),(ISEVEN(Start!$D$8)=TRUE))=TRUE,D19+1,(IF(AND(D19&gt;Start!$C$19,D19+1&lt;Start!$D$19,D19&lt;Start!$D$19,(ISEVEN(D19)=TRUE),(ISEVEN(Start!$D$8)=TRUE))=TRUE,D19+1,(IF(AND(D19&gt;Start!$C$20,D19+1&lt;Start!$D$20,D19&lt;Start!$D$20,(ISEVEN(D19)=TRUE),(ISEVEN(Start!$D$8)=TRUE))=TRUE,D19+1,(IF(AND(D19&gt;Start!$C$22,D19+3&lt;Start!$D$22,D19&lt;Start!$D$22,(ISODD(D19)=TRUE))=TRUE,D19+3,(IF(AND(D19&gt;Start!$C$23,D19+3&lt;Start!$D$23,D19&lt;Start!$D$23,(ISODD(D19)=TRUE))=TRUE,D19+3,(IF(AND(D19&gt;Start!$C$24,D19+3&lt;Start!$D$24,D19&lt;Start!$D$24,(ISODD(D19)=TRUE))=TRUE,D19+3,(IF(AND(D19&gt;Start!$C$22,D19+1&lt;Start!$D$22,D19&lt;Start!$D$22,(ISEVEN(D19)=TRUE))=TRUE,D19+1,(IF(AND(D19&gt;Start!$C$23,D19+1&lt;Start!$D$23,D19&lt;Start!$D$23,(ISEVEN(D19)=TRUE))=TRUE,D19+1,(IF(AND(D19&gt;Start!$C$24,D19+1&lt;Start!$D$24,D19&lt;Start!$D$24,(ISEVEN(D19)=TRUE))=TRUE,D19+1,(IF(AND(Start!$F$8=4,(ISEVEN(D19)=TRUE))=TRUE,D19-7,(IF(AND(Start!$D$8=4,(ISODD(D19)=TRUE))=TRUE,D19-5,(IF(AND(Start!$D$8=5,(ISEVEN(D19)=TRUE))=TRUE,D19-9,D19-7)))))))))))))))))))))))))))))))</f>
        <v>1</v>
      </c>
      <c r="F19" s="73">
        <f>IF(E19=" "," ",(IF(AND(E19&gt;Start!$C$18,E19+3&lt;Start!$D$18,E19&lt;Start!$D$18,(ISODD(E19)=TRUE))=TRUE,E19+3,(IF(AND(E19&gt;Start!$C$19,E19+3&lt;Start!$D$19,E19&lt;Start!$D$19,(ISODD(E19)=TRUE),(ISEVEN(Start!$D$8))=TRUE)=TRUE,E19+3,(IF(AND(E19&gt;Start!$C$20,E19+3&lt;Start!$D$20,E19&lt;Start!$D$20,(ISODD(E19)=TRUE),(ISEVEN(Start!$D$8)=TRUE))=TRUE,E19+3,(IF(AND(E19&gt;Start!$C$18,E19+1&lt;Start!$D$18,E19&lt;Start!$D$18,(ISEVEN(E19)=TRUE),(ISEVEN(Start!$D$8)=TRUE))=TRUE,E19+1,(IF(AND(E19&gt;Start!$C$19,E19+1&lt;Start!$D$19,E19&lt;Start!$D$19,(ISEVEN(E19)=TRUE),(ISEVEN(Start!$D$8)=TRUE))=TRUE,E19+1,(IF(AND(E19&gt;Start!$C$20,E19+1&lt;Start!$D$20,E19&lt;Start!$D$20,(ISEVEN(E19)=TRUE),(ISEVEN(Start!$D$8)=TRUE))=TRUE,E19+1,(IF(AND(E19&gt;Start!$C$22,E19+3&lt;Start!$D$22,E19&lt;Start!$D$22,(ISODD(E19)=TRUE))=TRUE,E19+3,(IF(AND(E19&gt;Start!$C$23,E19+3&lt;Start!$D$23,E19&lt;Start!$D$23,(ISODD(E19)=TRUE))=TRUE,E19+3,(IF(AND(E19&gt;Start!$C$24,E19+3&lt;Start!$D$24,E19&lt;Start!$D$24,(ISODD(E19)=TRUE))=TRUE,E19+3,(IF(AND(E19&gt;Start!$C$22,E19+1&lt;Start!$D$22,E19&lt;Start!$D$22,(ISEVEN(E19)=TRUE))=TRUE,E19+1,(IF(AND(E19&gt;Start!$C$23,E19+1&lt;Start!$D$23,E19&lt;Start!$D$23,(ISEVEN(E19)=TRUE))=TRUE,E19+1,(IF(AND(E19&gt;Start!$C$24,E19+1&lt;Start!$D$24,E19&lt;Start!$D$24,(ISEVEN(E19)=TRUE))=TRUE,E19+1,(IF(AND(Start!$F$8=4,(ISEVEN(E19)=TRUE))=TRUE,E19-7,(IF(AND(Start!$D$8=4,(ISODD(E19)=TRUE))=TRUE,E19-5,(IF(AND(Start!$D$8=5,(ISEVEN(E19)=TRUE))=TRUE,E19-9,E19-7)))))))))))))))))))))))))))))))</f>
        <v>4</v>
      </c>
      <c r="G19" s="73">
        <f>IF(F19=" "," ",(IF(AND(F19&gt;Start!$C$18,F19+3&lt;Start!$D$18,F19&lt;Start!$D$18,(ISODD(F19)=TRUE))=TRUE,F19+3,(IF(AND(F19&gt;Start!$C$19,F19+3&lt;Start!$D$19,F19&lt;Start!$D$19,(ISODD(F19)=TRUE),(ISEVEN(Start!$D$8))=TRUE)=TRUE,F19+3,(IF(AND(F19&gt;Start!$C$20,F19+3&lt;Start!$D$20,F19&lt;Start!$D$20,(ISODD(F19)=TRUE),(ISEVEN(Start!$D$8)=TRUE))=TRUE,F19+3,(IF(AND(F19&gt;Start!$C$18,F19+1&lt;Start!$D$18,F19&lt;Start!$D$18,(ISEVEN(F19)=TRUE),(ISEVEN(Start!$D$8)=TRUE))=TRUE,F19+1,(IF(AND(F19&gt;Start!$C$19,F19+1&lt;Start!$D$19,F19&lt;Start!$D$19,(ISEVEN(F19)=TRUE),(ISEVEN(Start!$D$8)=TRUE))=TRUE,F19+1,(IF(AND(F19&gt;Start!$C$20,F19+1&lt;Start!$D$20,F19&lt;Start!$D$20,(ISEVEN(F19)=TRUE),(ISEVEN(Start!$D$8)=TRUE))=TRUE,F19+1,(IF(AND(F19&gt;Start!$C$22,F19+3&lt;Start!$D$22,F19&lt;Start!$D$22,(ISODD(F19)=TRUE))=TRUE,F19+3,(IF(AND(F19&gt;Start!$C$23,F19+3&lt;Start!$D$23,F19&lt;Start!$D$23,(ISODD(F19)=TRUE))=TRUE,F19+3,(IF(AND(F19&gt;Start!$C$24,F19+3&lt;Start!$D$24,F19&lt;Start!$D$24,(ISODD(F19)=TRUE))=TRUE,F19+3,(IF(AND(F19&gt;Start!$C$22,F19+1&lt;Start!$D$22,F19&lt;Start!$D$22,(ISEVEN(F19)=TRUE))=TRUE,F19+1,(IF(AND(F19&gt;Start!$C$23,F19+1&lt;Start!$D$23,F19&lt;Start!$D$23,(ISEVEN(F19)=TRUE))=TRUE,F19+1,(IF(AND(F19&gt;Start!$C$24,F19+1&lt;Start!$D$24,F19&lt;Start!$D$24,(ISEVEN(F19)=TRUE))=TRUE,F19+1,(IF(AND(Start!$F$8=4,(ISEVEN(F19)=TRUE))=TRUE,F19-7,(IF(AND(Start!$D$8=4,(ISODD(F19)=TRUE))=TRUE,F19-5,(IF(AND(Start!$D$8=5,(ISEVEN(F19)=TRUE))=TRUE,F19-9,F19-7)))))))))))))))))))))))))))))))</f>
        <v>5</v>
      </c>
    </row>
    <row r="20" spans="1:7" ht="18.75">
      <c r="A20" s="72" t="str">
        <f>Input!B75</f>
        <v>C</v>
      </c>
      <c r="B20" s="173" t="str">
        <f>Input!C75</f>
        <v>East Point East Detroit</v>
      </c>
      <c r="C20" s="173" t="str">
        <f>Input!D75</f>
        <v>Matt Dyrval</v>
      </c>
      <c r="D20" s="72">
        <f>Input!$A$76</f>
        <v>15</v>
      </c>
      <c r="E20" s="73">
        <f>IF(D20=" "," ",(IF(AND(D20&gt;Start!$C$18,D20+3&lt;Start!$D$18,D20&lt;Start!$D$18,(ISODD(D20)=TRUE))=TRUE,D20+3,(IF(AND(D20&gt;Start!$C$19,D20+3&lt;Start!$D$19,D20&lt;Start!$D$19,(ISODD(D20)=TRUE),(ISEVEN(Start!$D$8))=TRUE)=TRUE,D20+3,(IF(AND(D20&gt;Start!$C$20,D20+3&lt;Start!$D$20,D20&lt;Start!$D$20,(ISODD(D20)=TRUE),(ISEVEN(Start!$D$8)=TRUE))=TRUE,D20+3,(IF(AND(D20&gt;Start!$C$18,D20+1&lt;Start!$D$18,D20&lt;Start!$D$18,(ISEVEN(D20)=TRUE),(ISEVEN(Start!$D$8)=TRUE))=TRUE,D20+1,(IF(AND(D20&gt;Start!$C$19,D20+1&lt;Start!$D$19,D20&lt;Start!$D$19,(ISEVEN(D20)=TRUE),(ISEVEN(Start!$D$8)=TRUE))=TRUE,D20+1,(IF(AND(D20&gt;Start!$C$20,D20+1&lt;Start!$D$20,D20&lt;Start!$D$20,(ISEVEN(D20)=TRUE),(ISEVEN(Start!$D$8)=TRUE))=TRUE,D20+1,(IF(AND(D20&gt;Start!$C$22,D20+3&lt;Start!$D$22,D20&lt;Start!$D$22,(ISODD(D20)=TRUE))=TRUE,D20+3,(IF(AND(D20&gt;Start!$C$23,D20+3&lt;Start!$D$23,D20&lt;Start!$D$23,(ISODD(D20)=TRUE))=TRUE,D20+3,(IF(AND(D20&gt;Start!$C$24,D20+3&lt;Start!$D$24,D20&lt;Start!$D$24,(ISODD(D20)=TRUE))=TRUE,D20+3,(IF(AND(D20&gt;Start!$C$22,D20+1&lt;Start!$D$22,D20&lt;Start!$D$22,(ISEVEN(D20)=TRUE))=TRUE,D20+1,(IF(AND(D20&gt;Start!$C$23,D20+1&lt;Start!$D$23,D20&lt;Start!$D$23,(ISEVEN(D20)=TRUE))=TRUE,D20+1,(IF(AND(D20&gt;Start!$C$24,D20+1&lt;Start!$D$24,D20&lt;Start!$D$24,(ISEVEN(D20)=TRUE))=TRUE,D20+1,(IF(AND(Start!$F$8=4,(ISEVEN(D20)=TRUE))=TRUE,D20-7,(IF(AND(Start!$D$8=4,(ISODD(D20)=TRUE))=TRUE,D20-5,(IF(AND(Start!$D$8=5,(ISEVEN(D20)=TRUE))=TRUE,D20-9,D20-7)))))))))))))))))))))))))))))))</f>
        <v>18</v>
      </c>
      <c r="F20" s="73">
        <f>IF(E20=" "," ",(IF(AND(E20&gt;Start!$C$18,E20+3&lt;Start!$D$18,E20&lt;Start!$D$18,(ISODD(E20)=TRUE))=TRUE,E20+3,(IF(AND(E20&gt;Start!$C$19,E20+3&lt;Start!$D$19,E20&lt;Start!$D$19,(ISODD(E20)=TRUE),(ISEVEN(Start!$D$8))=TRUE)=TRUE,E20+3,(IF(AND(E20&gt;Start!$C$20,E20+3&lt;Start!$D$20,E20&lt;Start!$D$20,(ISODD(E20)=TRUE),(ISEVEN(Start!$D$8)=TRUE))=TRUE,E20+3,(IF(AND(E20&gt;Start!$C$18,E20+1&lt;Start!$D$18,E20&lt;Start!$D$18,(ISEVEN(E20)=TRUE),(ISEVEN(Start!$D$8)=TRUE))=TRUE,E20+1,(IF(AND(E20&gt;Start!$C$19,E20+1&lt;Start!$D$19,E20&lt;Start!$D$19,(ISEVEN(E20)=TRUE),(ISEVEN(Start!$D$8)=TRUE))=TRUE,E20+1,(IF(AND(E20&gt;Start!$C$20,E20+1&lt;Start!$D$20,E20&lt;Start!$D$20,(ISEVEN(E20)=TRUE),(ISEVEN(Start!$D$8)=TRUE))=TRUE,E20+1,(IF(AND(E20&gt;Start!$C$22,E20+3&lt;Start!$D$22,E20&lt;Start!$D$22,(ISODD(E20)=TRUE))=TRUE,E20+3,(IF(AND(E20&gt;Start!$C$23,E20+3&lt;Start!$D$23,E20&lt;Start!$D$23,(ISODD(E20)=TRUE))=TRUE,E20+3,(IF(AND(E20&gt;Start!$C$24,E20+3&lt;Start!$D$24,E20&lt;Start!$D$24,(ISODD(E20)=TRUE))=TRUE,E20+3,(IF(AND(E20&gt;Start!$C$22,E20+1&lt;Start!$D$22,E20&lt;Start!$D$22,(ISEVEN(E20)=TRUE))=TRUE,E20+1,(IF(AND(E20&gt;Start!$C$23,E20+1&lt;Start!$D$23,E20&lt;Start!$D$23,(ISEVEN(E20)=TRUE))=TRUE,E20+1,(IF(AND(E20&gt;Start!$C$24,E20+1&lt;Start!$D$24,E20&lt;Start!$D$24,(ISEVEN(E20)=TRUE))=TRUE,E20+1,(IF(AND(Start!$F$8=4,(ISEVEN(E20)=TRUE))=TRUE,E20-7,(IF(AND(Start!$D$8=4,(ISODD(E20)=TRUE))=TRUE,E20-5,(IF(AND(Start!$D$8=5,(ISEVEN(E20)=TRUE))=TRUE,E20-9,E20-7)))))))))))))))))))))))))))))))</f>
        <v>19</v>
      </c>
      <c r="G20" s="73">
        <f>IF(F20=" "," ",(IF(AND(F20&gt;Start!$C$18,F20+3&lt;Start!$D$18,F20&lt;Start!$D$18,(ISODD(F20)=TRUE))=TRUE,F20+3,(IF(AND(F20&gt;Start!$C$19,F20+3&lt;Start!$D$19,F20&lt;Start!$D$19,(ISODD(F20)=TRUE),(ISEVEN(Start!$D$8))=TRUE)=TRUE,F20+3,(IF(AND(F20&gt;Start!$C$20,F20+3&lt;Start!$D$20,F20&lt;Start!$D$20,(ISODD(F20)=TRUE),(ISEVEN(Start!$D$8)=TRUE))=TRUE,F20+3,(IF(AND(F20&gt;Start!$C$18,F20+1&lt;Start!$D$18,F20&lt;Start!$D$18,(ISEVEN(F20)=TRUE),(ISEVEN(Start!$D$8)=TRUE))=TRUE,F20+1,(IF(AND(F20&gt;Start!$C$19,F20+1&lt;Start!$D$19,F20&lt;Start!$D$19,(ISEVEN(F20)=TRUE),(ISEVEN(Start!$D$8)=TRUE))=TRUE,F20+1,(IF(AND(F20&gt;Start!$C$20,F20+1&lt;Start!$D$20,F20&lt;Start!$D$20,(ISEVEN(F20)=TRUE),(ISEVEN(Start!$D$8)=TRUE))=TRUE,F20+1,(IF(AND(F20&gt;Start!$C$22,F20+3&lt;Start!$D$22,F20&lt;Start!$D$22,(ISODD(F20)=TRUE))=TRUE,F20+3,(IF(AND(F20&gt;Start!$C$23,F20+3&lt;Start!$D$23,F20&lt;Start!$D$23,(ISODD(F20)=TRUE))=TRUE,F20+3,(IF(AND(F20&gt;Start!$C$24,F20+3&lt;Start!$D$24,F20&lt;Start!$D$24,(ISODD(F20)=TRUE))=TRUE,F20+3,(IF(AND(F20&gt;Start!$C$22,F20+1&lt;Start!$D$22,F20&lt;Start!$D$22,(ISEVEN(F20)=TRUE))=TRUE,F20+1,(IF(AND(F20&gt;Start!$C$23,F20+1&lt;Start!$D$23,F20&lt;Start!$D$23,(ISEVEN(F20)=TRUE))=TRUE,F20+1,(IF(AND(F20&gt;Start!$C$24,F20+1&lt;Start!$D$24,F20&lt;Start!$D$24,(ISEVEN(F20)=TRUE))=TRUE,F20+1,(IF(AND(Start!$F$8=4,(ISEVEN(F20)=TRUE))=TRUE,F20-7,(IF(AND(Start!$D$8=4,(ISODD(F20)=TRUE))=TRUE,F20-5,(IF(AND(Start!$D$8=5,(ISEVEN(F20)=TRUE))=TRUE,F20-9,F20-7)))))))))))))))))))))))))))))))</f>
        <v>12</v>
      </c>
    </row>
    <row r="21" spans="1:7" ht="18.75">
      <c r="A21" s="72" t="str">
        <f>Input!B80</f>
        <v>CC</v>
      </c>
      <c r="B21" s="173" t="str">
        <f>Input!C80</f>
        <v>East Point East Detroit</v>
      </c>
      <c r="C21" s="173" t="str">
        <f>Input!D80</f>
        <v>Will Dryval</v>
      </c>
      <c r="D21" s="72">
        <f>Input!$A$81</f>
        <v>16</v>
      </c>
      <c r="E21" s="73">
        <f>IF(D21=" "," ",(IF(AND(D21&gt;Start!$C$18,D21+3&lt;Start!$D$18,D21&lt;Start!$D$18,(ISODD(D21)=TRUE))=TRUE,D21+3,(IF(AND(D21&gt;Start!$C$19,D21+3&lt;Start!$D$19,D21&lt;Start!$D$19,(ISODD(D21)=TRUE),(ISEVEN(Start!$D$8))=TRUE)=TRUE,D21+3,(IF(AND(D21&gt;Start!$C$20,D21+3&lt;Start!$D$20,D21&lt;Start!$D$20,(ISODD(D21)=TRUE),(ISEVEN(Start!$D$8)=TRUE))=TRUE,D21+3,(IF(AND(D21&gt;Start!$C$18,D21+1&lt;Start!$D$18,D21&lt;Start!$D$18,(ISEVEN(D21)=TRUE),(ISEVEN(Start!$D$8)=TRUE))=TRUE,D21+1,(IF(AND(D21&gt;Start!$C$19,D21+1&lt;Start!$D$19,D21&lt;Start!$D$19,(ISEVEN(D21)=TRUE),(ISEVEN(Start!$D$8)=TRUE))=TRUE,D21+1,(IF(AND(D21&gt;Start!$C$20,D21+1&lt;Start!$D$20,D21&lt;Start!$D$20,(ISEVEN(D21)=TRUE),(ISEVEN(Start!$D$8)=TRUE))=TRUE,D21+1,(IF(AND(D21&gt;Start!$C$22,D21+3&lt;Start!$D$22,D21&lt;Start!$D$22,(ISODD(D21)=TRUE))=TRUE,D21+3,(IF(AND(D21&gt;Start!$C$23,D21+3&lt;Start!$D$23,D21&lt;Start!$D$23,(ISODD(D21)=TRUE))=TRUE,D21+3,(IF(AND(D21&gt;Start!$C$24,D21+3&lt;Start!$D$24,D21&lt;Start!$D$24,(ISODD(D21)=TRUE))=TRUE,D21+3,(IF(AND(D21&gt;Start!$C$22,D21+1&lt;Start!$D$22,D21&lt;Start!$D$22,(ISEVEN(D21)=TRUE))=TRUE,D21+1,(IF(AND(D21&gt;Start!$C$23,D21+1&lt;Start!$D$23,D21&lt;Start!$D$23,(ISEVEN(D21)=TRUE))=TRUE,D21+1,(IF(AND(D21&gt;Start!$C$24,D21+1&lt;Start!$D$24,D21&lt;Start!$D$24,(ISEVEN(D21)=TRUE))=TRUE,D21+1,(IF(AND(Start!$F$8=4,(ISEVEN(D21)=TRUE))=TRUE,D21-7,(IF(AND(Start!$D$8=4,(ISODD(D21)=TRUE))=TRUE,D21-5,(IF(AND(Start!$D$8=5,(ISEVEN(D21)=TRUE))=TRUE,D21-9,D21-7)))))))))))))))))))))))))))))))</f>
        <v>17</v>
      </c>
      <c r="F21" s="73">
        <f>IF(E21=" "," ",(IF(AND(E21&gt;Start!$C$18,E21+3&lt;Start!$D$18,E21&lt;Start!$D$18,(ISODD(E21)=TRUE))=TRUE,E21+3,(IF(AND(E21&gt;Start!$C$19,E21+3&lt;Start!$D$19,E21&lt;Start!$D$19,(ISODD(E21)=TRUE),(ISEVEN(Start!$D$8))=TRUE)=TRUE,E21+3,(IF(AND(E21&gt;Start!$C$20,E21+3&lt;Start!$D$20,E21&lt;Start!$D$20,(ISODD(E21)=TRUE),(ISEVEN(Start!$D$8)=TRUE))=TRUE,E21+3,(IF(AND(E21&gt;Start!$C$18,E21+1&lt;Start!$D$18,E21&lt;Start!$D$18,(ISEVEN(E21)=TRUE),(ISEVEN(Start!$D$8)=TRUE))=TRUE,E21+1,(IF(AND(E21&gt;Start!$C$19,E21+1&lt;Start!$D$19,E21&lt;Start!$D$19,(ISEVEN(E21)=TRUE),(ISEVEN(Start!$D$8)=TRUE))=TRUE,E21+1,(IF(AND(E21&gt;Start!$C$20,E21+1&lt;Start!$D$20,E21&lt;Start!$D$20,(ISEVEN(E21)=TRUE),(ISEVEN(Start!$D$8)=TRUE))=TRUE,E21+1,(IF(AND(E21&gt;Start!$C$22,E21+3&lt;Start!$D$22,E21&lt;Start!$D$22,(ISODD(E21)=TRUE))=TRUE,E21+3,(IF(AND(E21&gt;Start!$C$23,E21+3&lt;Start!$D$23,E21&lt;Start!$D$23,(ISODD(E21)=TRUE))=TRUE,E21+3,(IF(AND(E21&gt;Start!$C$24,E21+3&lt;Start!$D$24,E21&lt;Start!$D$24,(ISODD(E21)=TRUE))=TRUE,E21+3,(IF(AND(E21&gt;Start!$C$22,E21+1&lt;Start!$D$22,E21&lt;Start!$D$22,(ISEVEN(E21)=TRUE))=TRUE,E21+1,(IF(AND(E21&gt;Start!$C$23,E21+1&lt;Start!$D$23,E21&lt;Start!$D$23,(ISEVEN(E21)=TRUE))=TRUE,E21+1,(IF(AND(E21&gt;Start!$C$24,E21+1&lt;Start!$D$24,E21&lt;Start!$D$24,(ISEVEN(E21)=TRUE))=TRUE,E21+1,(IF(AND(Start!$F$8=4,(ISEVEN(E21)=TRUE))=TRUE,E21-7,(IF(AND(Start!$D$8=4,(ISODD(E21)=TRUE))=TRUE,E21-5,(IF(AND(Start!$D$8=5,(ISEVEN(E21)=TRUE))=TRUE,E21-9,E21-7)))))))))))))))))))))))))))))))</f>
        <v>20</v>
      </c>
      <c r="G21" s="73">
        <f>IF(F21=" "," ",(IF(AND(F21&gt;Start!$C$18,F21+3&lt;Start!$D$18,F21&lt;Start!$D$18,(ISODD(F21)=TRUE))=TRUE,F21+3,(IF(AND(F21&gt;Start!$C$19,F21+3&lt;Start!$D$19,F21&lt;Start!$D$19,(ISODD(F21)=TRUE),(ISEVEN(Start!$D$8))=TRUE)=TRUE,F21+3,(IF(AND(F21&gt;Start!$C$20,F21+3&lt;Start!$D$20,F21&lt;Start!$D$20,(ISODD(F21)=TRUE),(ISEVEN(Start!$D$8)=TRUE))=TRUE,F21+3,(IF(AND(F21&gt;Start!$C$18,F21+1&lt;Start!$D$18,F21&lt;Start!$D$18,(ISEVEN(F21)=TRUE),(ISEVEN(Start!$D$8)=TRUE))=TRUE,F21+1,(IF(AND(F21&gt;Start!$C$19,F21+1&lt;Start!$D$19,F21&lt;Start!$D$19,(ISEVEN(F21)=TRUE),(ISEVEN(Start!$D$8)=TRUE))=TRUE,F21+1,(IF(AND(F21&gt;Start!$C$20,F21+1&lt;Start!$D$20,F21&lt;Start!$D$20,(ISEVEN(F21)=TRUE),(ISEVEN(Start!$D$8)=TRUE))=TRUE,F21+1,(IF(AND(F21&gt;Start!$C$22,F21+3&lt;Start!$D$22,F21&lt;Start!$D$22,(ISODD(F21)=TRUE))=TRUE,F21+3,(IF(AND(F21&gt;Start!$C$23,F21+3&lt;Start!$D$23,F21&lt;Start!$D$23,(ISODD(F21)=TRUE))=TRUE,F21+3,(IF(AND(F21&gt;Start!$C$24,F21+3&lt;Start!$D$24,F21&lt;Start!$D$24,(ISODD(F21)=TRUE))=TRUE,F21+3,(IF(AND(F21&gt;Start!$C$22,F21+1&lt;Start!$D$22,F21&lt;Start!$D$22,(ISEVEN(F21)=TRUE))=TRUE,F21+1,(IF(AND(F21&gt;Start!$C$23,F21+1&lt;Start!$D$23,F21&lt;Start!$D$23,(ISEVEN(F21)=TRUE))=TRUE,F21+1,(IF(AND(F21&gt;Start!$C$24,F21+1&lt;Start!$D$24,F21&lt;Start!$D$24,(ISEVEN(F21)=TRUE))=TRUE,F21+1,(IF(AND(Start!$F$8=4,(ISEVEN(F21)=TRUE))=TRUE,F21-7,(IF(AND(Start!$D$8=4,(ISODD(F21)=TRUE))=TRUE,F21-5,(IF(AND(Start!$D$8=5,(ISEVEN(F21)=TRUE))=TRUE,F21-9,F21-7)))))))))))))))))))))))))))))))</f>
        <v>11</v>
      </c>
    </row>
    <row r="22" spans="1:7" ht="18.75">
      <c r="A22" s="72" t="str">
        <f>Input!B85</f>
        <v>C</v>
      </c>
      <c r="B22" s="173" t="str">
        <f>Input!C85</f>
        <v>East Point East Detroit</v>
      </c>
      <c r="C22" s="173" t="str">
        <f>Input!D85</f>
        <v>Nate Hunter</v>
      </c>
      <c r="D22" s="72">
        <f>Input!$A$86</f>
        <v>17</v>
      </c>
      <c r="E22" s="73">
        <f>IF(D22=" "," ",(IF(AND(D22&gt;Start!$C$18,D22+3&lt;Start!$D$18,D22&lt;Start!$D$18,(ISODD(D22)=TRUE))=TRUE,D22+3,(IF(AND(D22&gt;Start!$C$19,D22+3&lt;Start!$D$19,D22&lt;Start!$D$19,(ISODD(D22)=TRUE),(ISEVEN(Start!$D$8))=TRUE)=TRUE,D22+3,(IF(AND(D22&gt;Start!$C$20,D22+3&lt;Start!$D$20,D22&lt;Start!$D$20,(ISODD(D22)=TRUE),(ISEVEN(Start!$D$8)=TRUE))=TRUE,D22+3,(IF(AND(D22&gt;Start!$C$18,D22+1&lt;Start!$D$18,D22&lt;Start!$D$18,(ISEVEN(D22)=TRUE),(ISEVEN(Start!$D$8)=TRUE))=TRUE,D22+1,(IF(AND(D22&gt;Start!$C$19,D22+1&lt;Start!$D$19,D22&lt;Start!$D$19,(ISEVEN(D22)=TRUE),(ISEVEN(Start!$D$8)=TRUE))=TRUE,D22+1,(IF(AND(D22&gt;Start!$C$20,D22+1&lt;Start!$D$20,D22&lt;Start!$D$20,(ISEVEN(D22)=TRUE),(ISEVEN(Start!$D$8)=TRUE))=TRUE,D22+1,(IF(AND(D22&gt;Start!$C$22,D22+3&lt;Start!$D$22,D22&lt;Start!$D$22,(ISODD(D22)=TRUE))=TRUE,D22+3,(IF(AND(D22&gt;Start!$C$23,D22+3&lt;Start!$D$23,D22&lt;Start!$D$23,(ISODD(D22)=TRUE))=TRUE,D22+3,(IF(AND(D22&gt;Start!$C$24,D22+3&lt;Start!$D$24,D22&lt;Start!$D$24,(ISODD(D22)=TRUE))=TRUE,D22+3,(IF(AND(D22&gt;Start!$C$22,D22+1&lt;Start!$D$22,D22&lt;Start!$D$22,(ISEVEN(D22)=TRUE))=TRUE,D22+1,(IF(AND(D22&gt;Start!$C$23,D22+1&lt;Start!$D$23,D22&lt;Start!$D$23,(ISEVEN(D22)=TRUE))=TRUE,D22+1,(IF(AND(D22&gt;Start!$C$24,D22+1&lt;Start!$D$24,D22&lt;Start!$D$24,(ISEVEN(D22)=TRUE))=TRUE,D22+1,(IF(AND(Start!$F$8=4,(ISEVEN(D22)=TRUE))=TRUE,D22-7,(IF(AND(Start!$D$8=4,(ISODD(D22)=TRUE))=TRUE,D22-5,(IF(AND(Start!$D$8=5,(ISEVEN(D22)=TRUE))=TRUE,D22-9,D22-7)))))))))))))))))))))))))))))))</f>
        <v>20</v>
      </c>
      <c r="F22" s="73">
        <f>IF(E22=" "," ",(IF(AND(E22&gt;Start!$C$18,E22+3&lt;Start!$D$18,E22&lt;Start!$D$18,(ISODD(E22)=TRUE))=TRUE,E22+3,(IF(AND(E22&gt;Start!$C$19,E22+3&lt;Start!$D$19,E22&lt;Start!$D$19,(ISODD(E22)=TRUE),(ISEVEN(Start!$D$8))=TRUE)=TRUE,E22+3,(IF(AND(E22&gt;Start!$C$20,E22+3&lt;Start!$D$20,E22&lt;Start!$D$20,(ISODD(E22)=TRUE),(ISEVEN(Start!$D$8)=TRUE))=TRUE,E22+3,(IF(AND(E22&gt;Start!$C$18,E22+1&lt;Start!$D$18,E22&lt;Start!$D$18,(ISEVEN(E22)=TRUE),(ISEVEN(Start!$D$8)=TRUE))=TRUE,E22+1,(IF(AND(E22&gt;Start!$C$19,E22+1&lt;Start!$D$19,E22&lt;Start!$D$19,(ISEVEN(E22)=TRUE),(ISEVEN(Start!$D$8)=TRUE))=TRUE,E22+1,(IF(AND(E22&gt;Start!$C$20,E22+1&lt;Start!$D$20,E22&lt;Start!$D$20,(ISEVEN(E22)=TRUE),(ISEVEN(Start!$D$8)=TRUE))=TRUE,E22+1,(IF(AND(E22&gt;Start!$C$22,E22+3&lt;Start!$D$22,E22&lt;Start!$D$22,(ISODD(E22)=TRUE))=TRUE,E22+3,(IF(AND(E22&gt;Start!$C$23,E22+3&lt;Start!$D$23,E22&lt;Start!$D$23,(ISODD(E22)=TRUE))=TRUE,E22+3,(IF(AND(E22&gt;Start!$C$24,E22+3&lt;Start!$D$24,E22&lt;Start!$D$24,(ISODD(E22)=TRUE))=TRUE,E22+3,(IF(AND(E22&gt;Start!$C$22,E22+1&lt;Start!$D$22,E22&lt;Start!$D$22,(ISEVEN(E22)=TRUE))=TRUE,E22+1,(IF(AND(E22&gt;Start!$C$23,E22+1&lt;Start!$D$23,E22&lt;Start!$D$23,(ISEVEN(E22)=TRUE))=TRUE,E22+1,(IF(AND(E22&gt;Start!$C$24,E22+1&lt;Start!$D$24,E22&lt;Start!$D$24,(ISEVEN(E22)=TRUE))=TRUE,E22+1,(IF(AND(Start!$F$8=4,(ISEVEN(E22)=TRUE))=TRUE,E22-7,(IF(AND(Start!$D$8=4,(ISODD(E22)=TRUE))=TRUE,E22-5,(IF(AND(Start!$D$8=5,(ISEVEN(E22)=TRUE))=TRUE,E22-9,E22-7)))))))))))))))))))))))))))))))</f>
        <v>11</v>
      </c>
      <c r="G22" s="73">
        <f>IF(F22=" "," ",(IF(AND(F22&gt;Start!$C$18,F22+3&lt;Start!$D$18,F22&lt;Start!$D$18,(ISODD(F22)=TRUE))=TRUE,F22+3,(IF(AND(F22&gt;Start!$C$19,F22+3&lt;Start!$D$19,F22&lt;Start!$D$19,(ISODD(F22)=TRUE),(ISEVEN(Start!$D$8))=TRUE)=TRUE,F22+3,(IF(AND(F22&gt;Start!$C$20,F22+3&lt;Start!$D$20,F22&lt;Start!$D$20,(ISODD(F22)=TRUE),(ISEVEN(Start!$D$8)=TRUE))=TRUE,F22+3,(IF(AND(F22&gt;Start!$C$18,F22+1&lt;Start!$D$18,F22&lt;Start!$D$18,(ISEVEN(F22)=TRUE),(ISEVEN(Start!$D$8)=TRUE))=TRUE,F22+1,(IF(AND(F22&gt;Start!$C$19,F22+1&lt;Start!$D$19,F22&lt;Start!$D$19,(ISEVEN(F22)=TRUE),(ISEVEN(Start!$D$8)=TRUE))=TRUE,F22+1,(IF(AND(F22&gt;Start!$C$20,F22+1&lt;Start!$D$20,F22&lt;Start!$D$20,(ISEVEN(F22)=TRUE),(ISEVEN(Start!$D$8)=TRUE))=TRUE,F22+1,(IF(AND(F22&gt;Start!$C$22,F22+3&lt;Start!$D$22,F22&lt;Start!$D$22,(ISODD(F22)=TRUE))=TRUE,F22+3,(IF(AND(F22&gt;Start!$C$23,F22+3&lt;Start!$D$23,F22&lt;Start!$D$23,(ISODD(F22)=TRUE))=TRUE,F22+3,(IF(AND(F22&gt;Start!$C$24,F22+3&lt;Start!$D$24,F22&lt;Start!$D$24,(ISODD(F22)=TRUE))=TRUE,F22+3,(IF(AND(F22&gt;Start!$C$22,F22+1&lt;Start!$D$22,F22&lt;Start!$D$22,(ISEVEN(F22)=TRUE))=TRUE,F22+1,(IF(AND(F22&gt;Start!$C$23,F22+1&lt;Start!$D$23,F22&lt;Start!$D$23,(ISEVEN(F22)=TRUE))=TRUE,F22+1,(IF(AND(F22&gt;Start!$C$24,F22+1&lt;Start!$D$24,F22&lt;Start!$D$24,(ISEVEN(F22)=TRUE))=TRUE,F22+1,(IF(AND(Start!$F$8=4,(ISEVEN(F22)=TRUE))=TRUE,F22-7,(IF(AND(Start!$D$8=4,(ISODD(F22)=TRUE))=TRUE,F22-5,(IF(AND(Start!$D$8=5,(ISEVEN(F22)=TRUE))=TRUE,F22-9,F22-7)))))))))))))))))))))))))))))))</f>
        <v>14</v>
      </c>
    </row>
    <row r="23" spans="1:7" ht="18.75">
      <c r="A23" s="72" t="str">
        <f>Input!B90</f>
        <v>CC</v>
      </c>
      <c r="B23" s="173" t="str">
        <f>Input!C90</f>
        <v>East Point East Detroit</v>
      </c>
      <c r="C23" s="173" t="str">
        <f>Input!D90</f>
        <v>Chad Sikorski</v>
      </c>
      <c r="D23" s="72">
        <f>Input!$A$91</f>
        <v>18</v>
      </c>
      <c r="E23" s="73">
        <f>IF(D23=" "," ",(IF(AND(D23&gt;Start!$C$18,D23+3&lt;Start!$D$18,D23&lt;Start!$D$18,(ISODD(D23)=TRUE))=TRUE,D23+3,(IF(AND(D23&gt;Start!$C$19,D23+3&lt;Start!$D$19,D23&lt;Start!$D$19,(ISODD(D23)=TRUE),(ISEVEN(Start!$D$8))=TRUE)=TRUE,D23+3,(IF(AND(D23&gt;Start!$C$20,D23+3&lt;Start!$D$20,D23&lt;Start!$D$20,(ISODD(D23)=TRUE),(ISEVEN(Start!$D$8)=TRUE))=TRUE,D23+3,(IF(AND(D23&gt;Start!$C$18,D23+1&lt;Start!$D$18,D23&lt;Start!$D$18,(ISEVEN(D23)=TRUE),(ISEVEN(Start!$D$8)=TRUE))=TRUE,D23+1,(IF(AND(D23&gt;Start!$C$19,D23+1&lt;Start!$D$19,D23&lt;Start!$D$19,(ISEVEN(D23)=TRUE),(ISEVEN(Start!$D$8)=TRUE))=TRUE,D23+1,(IF(AND(D23&gt;Start!$C$20,D23+1&lt;Start!$D$20,D23&lt;Start!$D$20,(ISEVEN(D23)=TRUE),(ISEVEN(Start!$D$8)=TRUE))=TRUE,D23+1,(IF(AND(D23&gt;Start!$C$22,D23+3&lt;Start!$D$22,D23&lt;Start!$D$22,(ISODD(D23)=TRUE))=TRUE,D23+3,(IF(AND(D23&gt;Start!$C$23,D23+3&lt;Start!$D$23,D23&lt;Start!$D$23,(ISODD(D23)=TRUE))=TRUE,D23+3,(IF(AND(D23&gt;Start!$C$24,D23+3&lt;Start!$D$24,D23&lt;Start!$D$24,(ISODD(D23)=TRUE))=TRUE,D23+3,(IF(AND(D23&gt;Start!$C$22,D23+1&lt;Start!$D$22,D23&lt;Start!$D$22,(ISEVEN(D23)=TRUE))=TRUE,D23+1,(IF(AND(D23&gt;Start!$C$23,D23+1&lt;Start!$D$23,D23&lt;Start!$D$23,(ISEVEN(D23)=TRUE))=TRUE,D23+1,(IF(AND(D23&gt;Start!$C$24,D23+1&lt;Start!$D$24,D23&lt;Start!$D$24,(ISEVEN(D23)=TRUE))=TRUE,D23+1,(IF(AND(Start!$F$8=4,(ISEVEN(D23)=TRUE))=TRUE,D23-7,(IF(AND(Start!$D$8=4,(ISODD(D23)=TRUE))=TRUE,D23-5,(IF(AND(Start!$D$8=5,(ISEVEN(D23)=TRUE))=TRUE,D23-9,D23-7)))))))))))))))))))))))))))))))</f>
        <v>19</v>
      </c>
      <c r="F23" s="73">
        <f>IF(E23=" "," ",(IF(AND(E23&gt;Start!$C$18,E23+3&lt;Start!$D$18,E23&lt;Start!$D$18,(ISODD(E23)=TRUE))=TRUE,E23+3,(IF(AND(E23&gt;Start!$C$19,E23+3&lt;Start!$D$19,E23&lt;Start!$D$19,(ISODD(E23)=TRUE),(ISEVEN(Start!$D$8))=TRUE)=TRUE,E23+3,(IF(AND(E23&gt;Start!$C$20,E23+3&lt;Start!$D$20,E23&lt;Start!$D$20,(ISODD(E23)=TRUE),(ISEVEN(Start!$D$8)=TRUE))=TRUE,E23+3,(IF(AND(E23&gt;Start!$C$18,E23+1&lt;Start!$D$18,E23&lt;Start!$D$18,(ISEVEN(E23)=TRUE),(ISEVEN(Start!$D$8)=TRUE))=TRUE,E23+1,(IF(AND(E23&gt;Start!$C$19,E23+1&lt;Start!$D$19,E23&lt;Start!$D$19,(ISEVEN(E23)=TRUE),(ISEVEN(Start!$D$8)=TRUE))=TRUE,E23+1,(IF(AND(E23&gt;Start!$C$20,E23+1&lt;Start!$D$20,E23&lt;Start!$D$20,(ISEVEN(E23)=TRUE),(ISEVEN(Start!$D$8)=TRUE))=TRUE,E23+1,(IF(AND(E23&gt;Start!$C$22,E23+3&lt;Start!$D$22,E23&lt;Start!$D$22,(ISODD(E23)=TRUE))=TRUE,E23+3,(IF(AND(E23&gt;Start!$C$23,E23+3&lt;Start!$D$23,E23&lt;Start!$D$23,(ISODD(E23)=TRUE))=TRUE,E23+3,(IF(AND(E23&gt;Start!$C$24,E23+3&lt;Start!$D$24,E23&lt;Start!$D$24,(ISODD(E23)=TRUE))=TRUE,E23+3,(IF(AND(E23&gt;Start!$C$22,E23+1&lt;Start!$D$22,E23&lt;Start!$D$22,(ISEVEN(E23)=TRUE))=TRUE,E23+1,(IF(AND(E23&gt;Start!$C$23,E23+1&lt;Start!$D$23,E23&lt;Start!$D$23,(ISEVEN(E23)=TRUE))=TRUE,E23+1,(IF(AND(E23&gt;Start!$C$24,E23+1&lt;Start!$D$24,E23&lt;Start!$D$24,(ISEVEN(E23)=TRUE))=TRUE,E23+1,(IF(AND(Start!$F$8=4,(ISEVEN(E23)=TRUE))=TRUE,E23-7,(IF(AND(Start!$D$8=4,(ISODD(E23)=TRUE))=TRUE,E23-5,(IF(AND(Start!$D$8=5,(ISEVEN(E23)=TRUE))=TRUE,E23-9,E23-7)))))))))))))))))))))))))))))))</f>
        <v>12</v>
      </c>
      <c r="G23" s="73">
        <f>IF(F23=" "," ",(IF(AND(F23&gt;Start!$C$18,F23+3&lt;Start!$D$18,F23&lt;Start!$D$18,(ISODD(F23)=TRUE))=TRUE,F23+3,(IF(AND(F23&gt;Start!$C$19,F23+3&lt;Start!$D$19,F23&lt;Start!$D$19,(ISODD(F23)=TRUE),(ISEVEN(Start!$D$8))=TRUE)=TRUE,F23+3,(IF(AND(F23&gt;Start!$C$20,F23+3&lt;Start!$D$20,F23&lt;Start!$D$20,(ISODD(F23)=TRUE),(ISEVEN(Start!$D$8)=TRUE))=TRUE,F23+3,(IF(AND(F23&gt;Start!$C$18,F23+1&lt;Start!$D$18,F23&lt;Start!$D$18,(ISEVEN(F23)=TRUE),(ISEVEN(Start!$D$8)=TRUE))=TRUE,F23+1,(IF(AND(F23&gt;Start!$C$19,F23+1&lt;Start!$D$19,F23&lt;Start!$D$19,(ISEVEN(F23)=TRUE),(ISEVEN(Start!$D$8)=TRUE))=TRUE,F23+1,(IF(AND(F23&gt;Start!$C$20,F23+1&lt;Start!$D$20,F23&lt;Start!$D$20,(ISEVEN(F23)=TRUE),(ISEVEN(Start!$D$8)=TRUE))=TRUE,F23+1,(IF(AND(F23&gt;Start!$C$22,F23+3&lt;Start!$D$22,F23&lt;Start!$D$22,(ISODD(F23)=TRUE))=TRUE,F23+3,(IF(AND(F23&gt;Start!$C$23,F23+3&lt;Start!$D$23,F23&lt;Start!$D$23,(ISODD(F23)=TRUE))=TRUE,F23+3,(IF(AND(F23&gt;Start!$C$24,F23+3&lt;Start!$D$24,F23&lt;Start!$D$24,(ISODD(F23)=TRUE))=TRUE,F23+3,(IF(AND(F23&gt;Start!$C$22,F23+1&lt;Start!$D$22,F23&lt;Start!$D$22,(ISEVEN(F23)=TRUE))=TRUE,F23+1,(IF(AND(F23&gt;Start!$C$23,F23+1&lt;Start!$D$23,F23&lt;Start!$D$23,(ISEVEN(F23)=TRUE))=TRUE,F23+1,(IF(AND(F23&gt;Start!$C$24,F23+1&lt;Start!$D$24,F23&lt;Start!$D$24,(ISEVEN(F23)=TRUE))=TRUE,F23+1,(IF(AND(Start!$F$8=4,(ISEVEN(F23)=TRUE))=TRUE,F23-7,(IF(AND(Start!$D$8=4,(ISODD(F23)=TRUE))=TRUE,F23-5,(IF(AND(Start!$D$8=5,(ISEVEN(F23)=TRUE))=TRUE,F23-9,F23-7)))))))))))))))))))))))))))))))</f>
        <v>13</v>
      </c>
    </row>
    <row r="24" spans="1:7" ht="18.75">
      <c r="A24" s="72" t="str">
        <f>Input!B95</f>
        <v>C</v>
      </c>
      <c r="B24" s="173" t="str">
        <f>Input!C95</f>
        <v>East Point East Detroit</v>
      </c>
      <c r="C24" s="173" t="str">
        <f>Input!D95</f>
        <v>Drew Whitlow</v>
      </c>
      <c r="D24" s="72">
        <f>Input!$A$96</f>
        <v>19</v>
      </c>
      <c r="E24" s="73">
        <f>IF(D24=" "," ",(IF(AND(D24&gt;Start!$C$18,D24+3&lt;Start!$D$18,D24&lt;Start!$D$18,(ISODD(D24)=TRUE))=TRUE,D24+3,(IF(AND(D24&gt;Start!$C$19,D24+3&lt;Start!$D$19,D24&lt;Start!$D$19,(ISODD(D24)=TRUE),(ISEVEN(Start!$D$8))=TRUE)=TRUE,D24+3,(IF(AND(D24&gt;Start!$C$20,D24+3&lt;Start!$D$20,D24&lt;Start!$D$20,(ISODD(D24)=TRUE),(ISEVEN(Start!$D$8)=TRUE))=TRUE,D24+3,(IF(AND(D24&gt;Start!$C$18,D24+1&lt;Start!$D$18,D24&lt;Start!$D$18,(ISEVEN(D24)=TRUE),(ISEVEN(Start!$D$8)=TRUE))=TRUE,D24+1,(IF(AND(D24&gt;Start!$C$19,D24+1&lt;Start!$D$19,D24&lt;Start!$D$19,(ISEVEN(D24)=TRUE),(ISEVEN(Start!$D$8)=TRUE))=TRUE,D24+1,(IF(AND(D24&gt;Start!$C$20,D24+1&lt;Start!$D$20,D24&lt;Start!$D$20,(ISEVEN(D24)=TRUE),(ISEVEN(Start!$D$8)=TRUE))=TRUE,D24+1,(IF(AND(D24&gt;Start!$C$22,D24+3&lt;Start!$D$22,D24&lt;Start!$D$22,(ISODD(D24)=TRUE))=TRUE,D24+3,(IF(AND(D24&gt;Start!$C$23,D24+3&lt;Start!$D$23,D24&lt;Start!$D$23,(ISODD(D24)=TRUE))=TRUE,D24+3,(IF(AND(D24&gt;Start!$C$24,D24+3&lt;Start!$D$24,D24&lt;Start!$D$24,(ISODD(D24)=TRUE))=TRUE,D24+3,(IF(AND(D24&gt;Start!$C$22,D24+1&lt;Start!$D$22,D24&lt;Start!$D$22,(ISEVEN(D24)=TRUE))=TRUE,D24+1,(IF(AND(D24&gt;Start!$C$23,D24+1&lt;Start!$D$23,D24&lt;Start!$D$23,(ISEVEN(D24)=TRUE))=TRUE,D24+1,(IF(AND(D24&gt;Start!$C$24,D24+1&lt;Start!$D$24,D24&lt;Start!$D$24,(ISEVEN(D24)=TRUE))=TRUE,D24+1,(IF(AND(Start!$F$8=4,(ISEVEN(D24)=TRUE))=TRUE,D24-7,(IF(AND(Start!$D$8=4,(ISODD(D24)=TRUE))=TRUE,D24-5,(IF(AND(Start!$D$8=5,(ISEVEN(D24)=TRUE))=TRUE,D24-9,D24-7)))))))))))))))))))))))))))))))</f>
        <v>12</v>
      </c>
      <c r="F24" s="73">
        <f>IF(E24=" "," ",(IF(AND(E24&gt;Start!$C$18,E24+3&lt;Start!$D$18,E24&lt;Start!$D$18,(ISODD(E24)=TRUE))=TRUE,E24+3,(IF(AND(E24&gt;Start!$C$19,E24+3&lt;Start!$D$19,E24&lt;Start!$D$19,(ISODD(E24)=TRUE),(ISEVEN(Start!$D$8))=TRUE)=TRUE,E24+3,(IF(AND(E24&gt;Start!$C$20,E24+3&lt;Start!$D$20,E24&lt;Start!$D$20,(ISODD(E24)=TRUE),(ISEVEN(Start!$D$8)=TRUE))=TRUE,E24+3,(IF(AND(E24&gt;Start!$C$18,E24+1&lt;Start!$D$18,E24&lt;Start!$D$18,(ISEVEN(E24)=TRUE),(ISEVEN(Start!$D$8)=TRUE))=TRUE,E24+1,(IF(AND(E24&gt;Start!$C$19,E24+1&lt;Start!$D$19,E24&lt;Start!$D$19,(ISEVEN(E24)=TRUE),(ISEVEN(Start!$D$8)=TRUE))=TRUE,E24+1,(IF(AND(E24&gt;Start!$C$20,E24+1&lt;Start!$D$20,E24&lt;Start!$D$20,(ISEVEN(E24)=TRUE),(ISEVEN(Start!$D$8)=TRUE))=TRUE,E24+1,(IF(AND(E24&gt;Start!$C$22,E24+3&lt;Start!$D$22,E24&lt;Start!$D$22,(ISODD(E24)=TRUE))=TRUE,E24+3,(IF(AND(E24&gt;Start!$C$23,E24+3&lt;Start!$D$23,E24&lt;Start!$D$23,(ISODD(E24)=TRUE))=TRUE,E24+3,(IF(AND(E24&gt;Start!$C$24,E24+3&lt;Start!$D$24,E24&lt;Start!$D$24,(ISODD(E24)=TRUE))=TRUE,E24+3,(IF(AND(E24&gt;Start!$C$22,E24+1&lt;Start!$D$22,E24&lt;Start!$D$22,(ISEVEN(E24)=TRUE))=TRUE,E24+1,(IF(AND(E24&gt;Start!$C$23,E24+1&lt;Start!$D$23,E24&lt;Start!$D$23,(ISEVEN(E24)=TRUE))=TRUE,E24+1,(IF(AND(E24&gt;Start!$C$24,E24+1&lt;Start!$D$24,E24&lt;Start!$D$24,(ISEVEN(E24)=TRUE))=TRUE,E24+1,(IF(AND(Start!$F$8=4,(ISEVEN(E24)=TRUE))=TRUE,E24-7,(IF(AND(Start!$D$8=4,(ISODD(E24)=TRUE))=TRUE,E24-5,(IF(AND(Start!$D$8=5,(ISEVEN(E24)=TRUE))=TRUE,E24-9,E24-7)))))))))))))))))))))))))))))))</f>
        <v>13</v>
      </c>
      <c r="G24" s="73">
        <f>IF(F24=" "," ",(IF(AND(F24&gt;Start!$C$18,F24+3&lt;Start!$D$18,F24&lt;Start!$D$18,(ISODD(F24)=TRUE))=TRUE,F24+3,(IF(AND(F24&gt;Start!$C$19,F24+3&lt;Start!$D$19,F24&lt;Start!$D$19,(ISODD(F24)=TRUE),(ISEVEN(Start!$D$8))=TRUE)=TRUE,F24+3,(IF(AND(F24&gt;Start!$C$20,F24+3&lt;Start!$D$20,F24&lt;Start!$D$20,(ISODD(F24)=TRUE),(ISEVEN(Start!$D$8)=TRUE))=TRUE,F24+3,(IF(AND(F24&gt;Start!$C$18,F24+1&lt;Start!$D$18,F24&lt;Start!$D$18,(ISEVEN(F24)=TRUE),(ISEVEN(Start!$D$8)=TRUE))=TRUE,F24+1,(IF(AND(F24&gt;Start!$C$19,F24+1&lt;Start!$D$19,F24&lt;Start!$D$19,(ISEVEN(F24)=TRUE),(ISEVEN(Start!$D$8)=TRUE))=TRUE,F24+1,(IF(AND(F24&gt;Start!$C$20,F24+1&lt;Start!$D$20,F24&lt;Start!$D$20,(ISEVEN(F24)=TRUE),(ISEVEN(Start!$D$8)=TRUE))=TRUE,F24+1,(IF(AND(F24&gt;Start!$C$22,F24+3&lt;Start!$D$22,F24&lt;Start!$D$22,(ISODD(F24)=TRUE))=TRUE,F24+3,(IF(AND(F24&gt;Start!$C$23,F24+3&lt;Start!$D$23,F24&lt;Start!$D$23,(ISODD(F24)=TRUE))=TRUE,F24+3,(IF(AND(F24&gt;Start!$C$24,F24+3&lt;Start!$D$24,F24&lt;Start!$D$24,(ISODD(F24)=TRUE))=TRUE,F24+3,(IF(AND(F24&gt;Start!$C$22,F24+1&lt;Start!$D$22,F24&lt;Start!$D$22,(ISEVEN(F24)=TRUE))=TRUE,F24+1,(IF(AND(F24&gt;Start!$C$23,F24+1&lt;Start!$D$23,F24&lt;Start!$D$23,(ISEVEN(F24)=TRUE))=TRUE,F24+1,(IF(AND(F24&gt;Start!$C$24,F24+1&lt;Start!$D$24,F24&lt;Start!$D$24,(ISEVEN(F24)=TRUE))=TRUE,F24+1,(IF(AND(Start!$F$8=4,(ISEVEN(F24)=TRUE))=TRUE,F24-7,(IF(AND(Start!$D$8=4,(ISODD(F24)=TRUE))=TRUE,F24-5,(IF(AND(Start!$D$8=5,(ISEVEN(F24)=TRUE))=TRUE,F24-9,F24-7)))))))))))))))))))))))))))))))</f>
        <v>16</v>
      </c>
    </row>
    <row r="25" spans="1:7" ht="18.75">
      <c r="A25" s="72" t="str">
        <f>Input!B100</f>
        <v>CC</v>
      </c>
      <c r="B25" s="173" t="str">
        <f>Input!C100</f>
        <v>East Point East Detroit</v>
      </c>
      <c r="C25" s="173" t="str">
        <f>Input!D100</f>
        <v>Brendan Erskine</v>
      </c>
      <c r="D25" s="72">
        <f>Input!$A$101</f>
        <v>20</v>
      </c>
      <c r="E25" s="73">
        <f>IF(D25=" "," ",(IF(AND(D25&gt;Start!$C$18,D25+3&lt;Start!$D$18,D25&lt;Start!$D$18,(ISODD(D25)=TRUE))=TRUE,D25+3,(IF(AND(D25&gt;Start!$C$19,D25+3&lt;Start!$D$19,D25&lt;Start!$D$19,(ISODD(D25)=TRUE),(ISEVEN(Start!$D$8))=TRUE)=TRUE,D25+3,(IF(AND(D25&gt;Start!$C$20,D25+3&lt;Start!$D$20,D25&lt;Start!$D$20,(ISODD(D25)=TRUE),(ISEVEN(Start!$D$8)=TRUE))=TRUE,D25+3,(IF(AND(D25&gt;Start!$C$18,D25+1&lt;Start!$D$18,D25&lt;Start!$D$18,(ISEVEN(D25)=TRUE),(ISEVEN(Start!$D$8)=TRUE))=TRUE,D25+1,(IF(AND(D25&gt;Start!$C$19,D25+1&lt;Start!$D$19,D25&lt;Start!$D$19,(ISEVEN(D25)=TRUE),(ISEVEN(Start!$D$8)=TRUE))=TRUE,D25+1,(IF(AND(D25&gt;Start!$C$20,D25+1&lt;Start!$D$20,D25&lt;Start!$D$20,(ISEVEN(D25)=TRUE),(ISEVEN(Start!$D$8)=TRUE))=TRUE,D25+1,(IF(AND(D25&gt;Start!$C$22,D25+3&lt;Start!$D$22,D25&lt;Start!$D$22,(ISODD(D25)=TRUE))=TRUE,D25+3,(IF(AND(D25&gt;Start!$C$23,D25+3&lt;Start!$D$23,D25&lt;Start!$D$23,(ISODD(D25)=TRUE))=TRUE,D25+3,(IF(AND(D25&gt;Start!$C$24,D25+3&lt;Start!$D$24,D25&lt;Start!$D$24,(ISODD(D25)=TRUE))=TRUE,D25+3,(IF(AND(D25&gt;Start!$C$22,D25+1&lt;Start!$D$22,D25&lt;Start!$D$22,(ISEVEN(D25)=TRUE))=TRUE,D25+1,(IF(AND(D25&gt;Start!$C$23,D25+1&lt;Start!$D$23,D25&lt;Start!$D$23,(ISEVEN(D25)=TRUE))=TRUE,D25+1,(IF(AND(D25&gt;Start!$C$24,D25+1&lt;Start!$D$24,D25&lt;Start!$D$24,(ISEVEN(D25)=TRUE))=TRUE,D25+1,(IF(AND(Start!$F$8=4,(ISEVEN(D25)=TRUE))=TRUE,D25-7,(IF(AND(Start!$D$8=4,(ISODD(D25)=TRUE))=TRUE,D25-5,(IF(AND(Start!$D$8=5,(ISEVEN(D25)=TRUE))=TRUE,D25-9,D25-7)))))))))))))))))))))))))))))))</f>
        <v>11</v>
      </c>
      <c r="F25" s="73">
        <f>IF(E25=" "," ",(IF(AND(E25&gt;Start!$C$18,E25+3&lt;Start!$D$18,E25&lt;Start!$D$18,(ISODD(E25)=TRUE))=TRUE,E25+3,(IF(AND(E25&gt;Start!$C$19,E25+3&lt;Start!$D$19,E25&lt;Start!$D$19,(ISODD(E25)=TRUE),(ISEVEN(Start!$D$8))=TRUE)=TRUE,E25+3,(IF(AND(E25&gt;Start!$C$20,E25+3&lt;Start!$D$20,E25&lt;Start!$D$20,(ISODD(E25)=TRUE),(ISEVEN(Start!$D$8)=TRUE))=TRUE,E25+3,(IF(AND(E25&gt;Start!$C$18,E25+1&lt;Start!$D$18,E25&lt;Start!$D$18,(ISEVEN(E25)=TRUE),(ISEVEN(Start!$D$8)=TRUE))=TRUE,E25+1,(IF(AND(E25&gt;Start!$C$19,E25+1&lt;Start!$D$19,E25&lt;Start!$D$19,(ISEVEN(E25)=TRUE),(ISEVEN(Start!$D$8)=TRUE))=TRUE,E25+1,(IF(AND(E25&gt;Start!$C$20,E25+1&lt;Start!$D$20,E25&lt;Start!$D$20,(ISEVEN(E25)=TRUE),(ISEVEN(Start!$D$8)=TRUE))=TRUE,E25+1,(IF(AND(E25&gt;Start!$C$22,E25+3&lt;Start!$D$22,E25&lt;Start!$D$22,(ISODD(E25)=TRUE))=TRUE,E25+3,(IF(AND(E25&gt;Start!$C$23,E25+3&lt;Start!$D$23,E25&lt;Start!$D$23,(ISODD(E25)=TRUE))=TRUE,E25+3,(IF(AND(E25&gt;Start!$C$24,E25+3&lt;Start!$D$24,E25&lt;Start!$D$24,(ISODD(E25)=TRUE))=TRUE,E25+3,(IF(AND(E25&gt;Start!$C$22,E25+1&lt;Start!$D$22,E25&lt;Start!$D$22,(ISEVEN(E25)=TRUE))=TRUE,E25+1,(IF(AND(E25&gt;Start!$C$23,E25+1&lt;Start!$D$23,E25&lt;Start!$D$23,(ISEVEN(E25)=TRUE))=TRUE,E25+1,(IF(AND(E25&gt;Start!$C$24,E25+1&lt;Start!$D$24,E25&lt;Start!$D$24,(ISEVEN(E25)=TRUE))=TRUE,E25+1,(IF(AND(Start!$F$8=4,(ISEVEN(E25)=TRUE))=TRUE,E25-7,(IF(AND(Start!$D$8=4,(ISODD(E25)=TRUE))=TRUE,E25-5,(IF(AND(Start!$D$8=5,(ISEVEN(E25)=TRUE))=TRUE,E25-9,E25-7)))))))))))))))))))))))))))))))</f>
        <v>14</v>
      </c>
      <c r="G25" s="73">
        <f>IF(F25=" "," ",(IF(AND(F25&gt;Start!$C$18,F25+3&lt;Start!$D$18,F25&lt;Start!$D$18,(ISODD(F25)=TRUE))=TRUE,F25+3,(IF(AND(F25&gt;Start!$C$19,F25+3&lt;Start!$D$19,F25&lt;Start!$D$19,(ISODD(F25)=TRUE),(ISEVEN(Start!$D$8))=TRUE)=TRUE,F25+3,(IF(AND(F25&gt;Start!$C$20,F25+3&lt;Start!$D$20,F25&lt;Start!$D$20,(ISODD(F25)=TRUE),(ISEVEN(Start!$D$8)=TRUE))=TRUE,F25+3,(IF(AND(F25&gt;Start!$C$18,F25+1&lt;Start!$D$18,F25&lt;Start!$D$18,(ISEVEN(F25)=TRUE),(ISEVEN(Start!$D$8)=TRUE))=TRUE,F25+1,(IF(AND(F25&gt;Start!$C$19,F25+1&lt;Start!$D$19,F25&lt;Start!$D$19,(ISEVEN(F25)=TRUE),(ISEVEN(Start!$D$8)=TRUE))=TRUE,F25+1,(IF(AND(F25&gt;Start!$C$20,F25+1&lt;Start!$D$20,F25&lt;Start!$D$20,(ISEVEN(F25)=TRUE),(ISEVEN(Start!$D$8)=TRUE))=TRUE,F25+1,(IF(AND(F25&gt;Start!$C$22,F25+3&lt;Start!$D$22,F25&lt;Start!$D$22,(ISODD(F25)=TRUE))=TRUE,F25+3,(IF(AND(F25&gt;Start!$C$23,F25+3&lt;Start!$D$23,F25&lt;Start!$D$23,(ISODD(F25)=TRUE))=TRUE,F25+3,(IF(AND(F25&gt;Start!$C$24,F25+3&lt;Start!$D$24,F25&lt;Start!$D$24,(ISODD(F25)=TRUE))=TRUE,F25+3,(IF(AND(F25&gt;Start!$C$22,F25+1&lt;Start!$D$22,F25&lt;Start!$D$22,(ISEVEN(F25)=TRUE))=TRUE,F25+1,(IF(AND(F25&gt;Start!$C$23,F25+1&lt;Start!$D$23,F25&lt;Start!$D$23,(ISEVEN(F25)=TRUE))=TRUE,F25+1,(IF(AND(F25&gt;Start!$C$24,F25+1&lt;Start!$D$24,F25&lt;Start!$D$24,(ISEVEN(F25)=TRUE))=TRUE,F25+1,(IF(AND(Start!$F$8=4,(ISEVEN(F25)=TRUE))=TRUE,F25-7,(IF(AND(Start!$D$8=4,(ISODD(F25)=TRUE))=TRUE,F25-5,(IF(AND(Start!$D$8=5,(ISEVEN(F25)=TRUE))=TRUE,F25-9,F25-7)))))))))))))))))))))))))))))))</f>
        <v>15</v>
      </c>
    </row>
    <row r="26" spans="1:7" ht="18.75">
      <c r="A26" s="72" t="str">
        <f>Input!B119</f>
        <v>BB</v>
      </c>
      <c r="B26" s="173" t="str">
        <f>Input!C119</f>
        <v>Macobm L'Anse Creuse North</v>
      </c>
      <c r="C26" s="173" t="str">
        <f>Input!D119</f>
        <v>Kyle Hayes</v>
      </c>
      <c r="D26" s="72">
        <f>Input!$A$121</f>
        <v>24</v>
      </c>
      <c r="E26" s="73">
        <f>IF(D26=" "," ",(IF(AND(D26&gt;Start!$C$18,D26+3&lt;Start!$D$18,D26&lt;Start!$D$18,(ISODD(D26)=TRUE))=TRUE,D26+3,(IF(AND(D26&gt;Start!$C$19,D26+3&lt;Start!$D$19,D26&lt;Start!$D$19,(ISODD(D26)=TRUE),(ISEVEN(Start!$D$8))=TRUE)=TRUE,D26+3,(IF(AND(D26&gt;Start!$C$20,D26+3&lt;Start!$D$20,D26&lt;Start!$D$20,(ISODD(D26)=TRUE),(ISEVEN(Start!$D$8)=TRUE))=TRUE,D26+3,(IF(AND(D26&gt;Start!$C$18,D26+1&lt;Start!$D$18,D26&lt;Start!$D$18,(ISEVEN(D26)=TRUE),(ISEVEN(Start!$D$8)=TRUE))=TRUE,D26+1,(IF(AND(D26&gt;Start!$C$19,D26+1&lt;Start!$D$19,D26&lt;Start!$D$19,(ISEVEN(D26)=TRUE),(ISEVEN(Start!$D$8)=TRUE))=TRUE,D26+1,(IF(AND(D26&gt;Start!$C$20,D26+1&lt;Start!$D$20,D26&lt;Start!$D$20,(ISEVEN(D26)=TRUE),(ISEVEN(Start!$D$8)=TRUE))=TRUE,D26+1,(IF(AND(D26&gt;Start!$C$22,D26+3&lt;Start!$D$22,D26&lt;Start!$D$22,(ISODD(D26)=TRUE))=TRUE,D26+3,(IF(AND(D26&gt;Start!$C$23,D26+3&lt;Start!$D$23,D26&lt;Start!$D$23,(ISODD(D26)=TRUE))=TRUE,D26+3,(IF(AND(D26&gt;Start!$C$24,D26+3&lt;Start!$D$24,D26&lt;Start!$D$24,(ISODD(D26)=TRUE))=TRUE,D26+3,(IF(AND(D26&gt;Start!$C$22,D26+1&lt;Start!$D$22,D26&lt;Start!$D$22,(ISEVEN(D26)=TRUE))=TRUE,D26+1,(IF(AND(D26&gt;Start!$C$23,D26+1&lt;Start!$D$23,D26&lt;Start!$D$23,(ISEVEN(D26)=TRUE))=TRUE,D26+1,(IF(AND(D26&gt;Start!$C$24,D26+1&lt;Start!$D$24,D26&lt;Start!$D$24,(ISEVEN(D26)=TRUE))=TRUE,D26+1,(IF(AND(Start!$F$8=4,(ISEVEN(D26)=TRUE))=TRUE,D26-7,(IF(AND(Start!$D$8=4,(ISODD(D26)=TRUE))=TRUE,D26-5,(IF(AND(Start!$D$8=5,(ISEVEN(D26)=TRUE))=TRUE,D26-9,D26-7)))))))))))))))))))))))))))))))</f>
        <v>25</v>
      </c>
      <c r="F26" s="73">
        <f>IF(E26=" "," ",(IF(AND(E26&gt;Start!$C$18,E26+3&lt;Start!$D$18,E26&lt;Start!$D$18,(ISODD(E26)=TRUE))=TRUE,E26+3,(IF(AND(E26&gt;Start!$C$19,E26+3&lt;Start!$D$19,E26&lt;Start!$D$19,(ISODD(E26)=TRUE),(ISEVEN(Start!$D$8))=TRUE)=TRUE,E26+3,(IF(AND(E26&gt;Start!$C$20,E26+3&lt;Start!$D$20,E26&lt;Start!$D$20,(ISODD(E26)=TRUE),(ISEVEN(Start!$D$8)=TRUE))=TRUE,E26+3,(IF(AND(E26&gt;Start!$C$18,E26+1&lt;Start!$D$18,E26&lt;Start!$D$18,(ISEVEN(E26)=TRUE),(ISEVEN(Start!$D$8)=TRUE))=TRUE,E26+1,(IF(AND(E26&gt;Start!$C$19,E26+1&lt;Start!$D$19,E26&lt;Start!$D$19,(ISEVEN(E26)=TRUE),(ISEVEN(Start!$D$8)=TRUE))=TRUE,E26+1,(IF(AND(E26&gt;Start!$C$20,E26+1&lt;Start!$D$20,E26&lt;Start!$D$20,(ISEVEN(E26)=TRUE),(ISEVEN(Start!$D$8)=TRUE))=TRUE,E26+1,(IF(AND(E26&gt;Start!$C$22,E26+3&lt;Start!$D$22,E26&lt;Start!$D$22,(ISODD(E26)=TRUE))=TRUE,E26+3,(IF(AND(E26&gt;Start!$C$23,E26+3&lt;Start!$D$23,E26&lt;Start!$D$23,(ISODD(E26)=TRUE))=TRUE,E26+3,(IF(AND(E26&gt;Start!$C$24,E26+3&lt;Start!$D$24,E26&lt;Start!$D$24,(ISODD(E26)=TRUE))=TRUE,E26+3,(IF(AND(E26&gt;Start!$C$22,E26+1&lt;Start!$D$22,E26&lt;Start!$D$22,(ISEVEN(E26)=TRUE))=TRUE,E26+1,(IF(AND(E26&gt;Start!$C$23,E26+1&lt;Start!$D$23,E26&lt;Start!$D$23,(ISEVEN(E26)=TRUE))=TRUE,E26+1,(IF(AND(E26&gt;Start!$C$24,E26+1&lt;Start!$D$24,E26&lt;Start!$D$24,(ISEVEN(E26)=TRUE))=TRUE,E26+1,(IF(AND(Start!$F$8=4,(ISEVEN(E26)=TRUE))=TRUE,E26-7,(IF(AND(Start!$D$8=4,(ISODD(E26)=TRUE))=TRUE,E26-5,(IF(AND(Start!$D$8=5,(ISEVEN(E26)=TRUE))=TRUE,E26-9,E26-7)))))))))))))))))))))))))))))))</f>
        <v>28</v>
      </c>
      <c r="G26" s="73">
        <f>IF(F26=" "," ",(IF(AND(F26&gt;Start!$C$18,F26+3&lt;Start!$D$18,F26&lt;Start!$D$18,(ISODD(F26)=TRUE))=TRUE,F26+3,(IF(AND(F26&gt;Start!$C$19,F26+3&lt;Start!$D$19,F26&lt;Start!$D$19,(ISODD(F26)=TRUE),(ISEVEN(Start!$D$8))=TRUE)=TRUE,F26+3,(IF(AND(F26&gt;Start!$C$20,F26+3&lt;Start!$D$20,F26&lt;Start!$D$20,(ISODD(F26)=TRUE),(ISEVEN(Start!$D$8)=TRUE))=TRUE,F26+3,(IF(AND(F26&gt;Start!$C$18,F26+1&lt;Start!$D$18,F26&lt;Start!$D$18,(ISEVEN(F26)=TRUE),(ISEVEN(Start!$D$8)=TRUE))=TRUE,F26+1,(IF(AND(F26&gt;Start!$C$19,F26+1&lt;Start!$D$19,F26&lt;Start!$D$19,(ISEVEN(F26)=TRUE),(ISEVEN(Start!$D$8)=TRUE))=TRUE,F26+1,(IF(AND(F26&gt;Start!$C$20,F26+1&lt;Start!$D$20,F26&lt;Start!$D$20,(ISEVEN(F26)=TRUE),(ISEVEN(Start!$D$8)=TRUE))=TRUE,F26+1,(IF(AND(F26&gt;Start!$C$22,F26+3&lt;Start!$D$22,F26&lt;Start!$D$22,(ISODD(F26)=TRUE))=TRUE,F26+3,(IF(AND(F26&gt;Start!$C$23,F26+3&lt;Start!$D$23,F26&lt;Start!$D$23,(ISODD(F26)=TRUE))=TRUE,F26+3,(IF(AND(F26&gt;Start!$C$24,F26+3&lt;Start!$D$24,F26&lt;Start!$D$24,(ISODD(F26)=TRUE))=TRUE,F26+3,(IF(AND(F26&gt;Start!$C$22,F26+1&lt;Start!$D$22,F26&lt;Start!$D$22,(ISEVEN(F26)=TRUE))=TRUE,F26+1,(IF(AND(F26&gt;Start!$C$23,F26+1&lt;Start!$D$23,F26&lt;Start!$D$23,(ISEVEN(F26)=TRUE))=TRUE,F26+1,(IF(AND(F26&gt;Start!$C$24,F26+1&lt;Start!$D$24,F26&lt;Start!$D$24,(ISEVEN(F26)=TRUE))=TRUE,F26+1,(IF(AND(Start!$F$8=4,(ISEVEN(F26)=TRUE))=TRUE,F26-7,(IF(AND(Start!$D$8=4,(ISODD(F26)=TRUE))=TRUE,F26-5,(IF(AND(Start!$D$8=5,(ISEVEN(F26)=TRUE))=TRUE,F26-9,F26-7)))))))))))))))))))))))))))))))</f>
        <v>29</v>
      </c>
    </row>
    <row r="27" spans="1:7" ht="18.75">
      <c r="A27" s="72" t="str">
        <f>Input!B54</f>
        <v>B</v>
      </c>
      <c r="B27" s="173" t="str">
        <f>Input!C54</f>
        <v>Macomb Dakota</v>
      </c>
      <c r="C27" s="173" t="str">
        <f>Input!D54</f>
        <v>Josh Spano</v>
      </c>
      <c r="D27" s="72">
        <f>Input!$A$56</f>
        <v>11</v>
      </c>
      <c r="E27" s="73">
        <f>IF(D27=" "," ",(IF(AND(D27&gt;Start!$C$18,D27+3&lt;Start!$D$18,D27&lt;Start!$D$18,(ISODD(D27)=TRUE))=TRUE,D27+3,(IF(AND(D27&gt;Start!$C$19,D27+3&lt;Start!$D$19,D27&lt;Start!$D$19,(ISODD(D27)=TRUE),(ISEVEN(Start!$D$8))=TRUE)=TRUE,D27+3,(IF(AND(D27&gt;Start!$C$20,D27+3&lt;Start!$D$20,D27&lt;Start!$D$20,(ISODD(D27)=TRUE),(ISEVEN(Start!$D$8)=TRUE))=TRUE,D27+3,(IF(AND(D27&gt;Start!$C$18,D27+1&lt;Start!$D$18,D27&lt;Start!$D$18,(ISEVEN(D27)=TRUE),(ISEVEN(Start!$D$8)=TRUE))=TRUE,D27+1,(IF(AND(D27&gt;Start!$C$19,D27+1&lt;Start!$D$19,D27&lt;Start!$D$19,(ISEVEN(D27)=TRUE),(ISEVEN(Start!$D$8)=TRUE))=TRUE,D27+1,(IF(AND(D27&gt;Start!$C$20,D27+1&lt;Start!$D$20,D27&lt;Start!$D$20,(ISEVEN(D27)=TRUE),(ISEVEN(Start!$D$8)=TRUE))=TRUE,D27+1,(IF(AND(D27&gt;Start!$C$22,D27+3&lt;Start!$D$22,D27&lt;Start!$D$22,(ISODD(D27)=TRUE))=TRUE,D27+3,(IF(AND(D27&gt;Start!$C$23,D27+3&lt;Start!$D$23,D27&lt;Start!$D$23,(ISODD(D27)=TRUE))=TRUE,D27+3,(IF(AND(D27&gt;Start!$C$24,D27+3&lt;Start!$D$24,D27&lt;Start!$D$24,(ISODD(D27)=TRUE))=TRUE,D27+3,(IF(AND(D27&gt;Start!$C$22,D27+1&lt;Start!$D$22,D27&lt;Start!$D$22,(ISEVEN(D27)=TRUE))=TRUE,D27+1,(IF(AND(D27&gt;Start!$C$23,D27+1&lt;Start!$D$23,D27&lt;Start!$D$23,(ISEVEN(D27)=TRUE))=TRUE,D27+1,(IF(AND(D27&gt;Start!$C$24,D27+1&lt;Start!$D$24,D27&lt;Start!$D$24,(ISEVEN(D27)=TRUE))=TRUE,D27+1,(IF(AND(Start!$F$8=4,(ISEVEN(D27)=TRUE))=TRUE,D27-7,(IF(AND(Start!$D$8=4,(ISODD(D27)=TRUE))=TRUE,D27-5,(IF(AND(Start!$D$8=5,(ISEVEN(D27)=TRUE))=TRUE,D27-9,D27-7)))))))))))))))))))))))))))))))</f>
        <v>14</v>
      </c>
      <c r="F27" s="73">
        <f>IF(E27=" "," ",(IF(AND(E27&gt;Start!$C$18,E27+3&lt;Start!$D$18,E27&lt;Start!$D$18,(ISODD(E27)=TRUE))=TRUE,E27+3,(IF(AND(E27&gt;Start!$C$19,E27+3&lt;Start!$D$19,E27&lt;Start!$D$19,(ISODD(E27)=TRUE),(ISEVEN(Start!$D$8))=TRUE)=TRUE,E27+3,(IF(AND(E27&gt;Start!$C$20,E27+3&lt;Start!$D$20,E27&lt;Start!$D$20,(ISODD(E27)=TRUE),(ISEVEN(Start!$D$8)=TRUE))=TRUE,E27+3,(IF(AND(E27&gt;Start!$C$18,E27+1&lt;Start!$D$18,E27&lt;Start!$D$18,(ISEVEN(E27)=TRUE),(ISEVEN(Start!$D$8)=TRUE))=TRUE,E27+1,(IF(AND(E27&gt;Start!$C$19,E27+1&lt;Start!$D$19,E27&lt;Start!$D$19,(ISEVEN(E27)=TRUE),(ISEVEN(Start!$D$8)=TRUE))=TRUE,E27+1,(IF(AND(E27&gt;Start!$C$20,E27+1&lt;Start!$D$20,E27&lt;Start!$D$20,(ISEVEN(E27)=TRUE),(ISEVEN(Start!$D$8)=TRUE))=TRUE,E27+1,(IF(AND(E27&gt;Start!$C$22,E27+3&lt;Start!$D$22,E27&lt;Start!$D$22,(ISODD(E27)=TRUE))=TRUE,E27+3,(IF(AND(E27&gt;Start!$C$23,E27+3&lt;Start!$D$23,E27&lt;Start!$D$23,(ISODD(E27)=TRUE))=TRUE,E27+3,(IF(AND(E27&gt;Start!$C$24,E27+3&lt;Start!$D$24,E27&lt;Start!$D$24,(ISODD(E27)=TRUE))=TRUE,E27+3,(IF(AND(E27&gt;Start!$C$22,E27+1&lt;Start!$D$22,E27&lt;Start!$D$22,(ISEVEN(E27)=TRUE))=TRUE,E27+1,(IF(AND(E27&gt;Start!$C$23,E27+1&lt;Start!$D$23,E27&lt;Start!$D$23,(ISEVEN(E27)=TRUE))=TRUE,E27+1,(IF(AND(E27&gt;Start!$C$24,E27+1&lt;Start!$D$24,E27&lt;Start!$D$24,(ISEVEN(E27)=TRUE))=TRUE,E27+1,(IF(AND(Start!$F$8=4,(ISEVEN(E27)=TRUE))=TRUE,E27-7,(IF(AND(Start!$D$8=4,(ISODD(E27)=TRUE))=TRUE,E27-5,(IF(AND(Start!$D$8=5,(ISEVEN(E27)=TRUE))=TRUE,E27-9,E27-7)))))))))))))))))))))))))))))))</f>
        <v>15</v>
      </c>
      <c r="G27" s="73">
        <f>IF(F27=" "," ",(IF(AND(F27&gt;Start!$C$18,F27+3&lt;Start!$D$18,F27&lt;Start!$D$18,(ISODD(F27)=TRUE))=TRUE,F27+3,(IF(AND(F27&gt;Start!$C$19,F27+3&lt;Start!$D$19,F27&lt;Start!$D$19,(ISODD(F27)=TRUE),(ISEVEN(Start!$D$8))=TRUE)=TRUE,F27+3,(IF(AND(F27&gt;Start!$C$20,F27+3&lt;Start!$D$20,F27&lt;Start!$D$20,(ISODD(F27)=TRUE),(ISEVEN(Start!$D$8)=TRUE))=TRUE,F27+3,(IF(AND(F27&gt;Start!$C$18,F27+1&lt;Start!$D$18,F27&lt;Start!$D$18,(ISEVEN(F27)=TRUE),(ISEVEN(Start!$D$8)=TRUE))=TRUE,F27+1,(IF(AND(F27&gt;Start!$C$19,F27+1&lt;Start!$D$19,F27&lt;Start!$D$19,(ISEVEN(F27)=TRUE),(ISEVEN(Start!$D$8)=TRUE))=TRUE,F27+1,(IF(AND(F27&gt;Start!$C$20,F27+1&lt;Start!$D$20,F27&lt;Start!$D$20,(ISEVEN(F27)=TRUE),(ISEVEN(Start!$D$8)=TRUE))=TRUE,F27+1,(IF(AND(F27&gt;Start!$C$22,F27+3&lt;Start!$D$22,F27&lt;Start!$D$22,(ISODD(F27)=TRUE))=TRUE,F27+3,(IF(AND(F27&gt;Start!$C$23,F27+3&lt;Start!$D$23,F27&lt;Start!$D$23,(ISODD(F27)=TRUE))=TRUE,F27+3,(IF(AND(F27&gt;Start!$C$24,F27+3&lt;Start!$D$24,F27&lt;Start!$D$24,(ISODD(F27)=TRUE))=TRUE,F27+3,(IF(AND(F27&gt;Start!$C$22,F27+1&lt;Start!$D$22,F27&lt;Start!$D$22,(ISEVEN(F27)=TRUE))=TRUE,F27+1,(IF(AND(F27&gt;Start!$C$23,F27+1&lt;Start!$D$23,F27&lt;Start!$D$23,(ISEVEN(F27)=TRUE))=TRUE,F27+1,(IF(AND(F27&gt;Start!$C$24,F27+1&lt;Start!$D$24,F27&lt;Start!$D$24,(ISEVEN(F27)=TRUE))=TRUE,F27+1,(IF(AND(Start!$F$8=4,(ISEVEN(F27)=TRUE))=TRUE,F27-7,(IF(AND(Start!$D$8=4,(ISODD(F27)=TRUE))=TRUE,F27-5,(IF(AND(Start!$D$8=5,(ISEVEN(F27)=TRUE))=TRUE,F27-9,F27-7)))))))))))))))))))))))))))))))</f>
        <v>18</v>
      </c>
    </row>
    <row r="28" spans="1:7" ht="18.75">
      <c r="A28" s="72" t="str">
        <f>Input!B59</f>
        <v>BB</v>
      </c>
      <c r="B28" s="173" t="str">
        <f>Input!C59</f>
        <v>Macomb Dakota</v>
      </c>
      <c r="C28" s="173" t="str">
        <f>Input!D59</f>
        <v>Brendan St. Onge</v>
      </c>
      <c r="D28" s="72">
        <f>Input!$A$61</f>
        <v>12</v>
      </c>
      <c r="E28" s="73">
        <f>IF(D28=" "," ",(IF(AND(D28&gt;Start!$C$18,D28+3&lt;Start!$D$18,D28&lt;Start!$D$18,(ISODD(D28)=TRUE))=TRUE,D28+3,(IF(AND(D28&gt;Start!$C$19,D28+3&lt;Start!$D$19,D28&lt;Start!$D$19,(ISODD(D28)=TRUE),(ISEVEN(Start!$D$8))=TRUE)=TRUE,D28+3,(IF(AND(D28&gt;Start!$C$20,D28+3&lt;Start!$D$20,D28&lt;Start!$D$20,(ISODD(D28)=TRUE),(ISEVEN(Start!$D$8)=TRUE))=TRUE,D28+3,(IF(AND(D28&gt;Start!$C$18,D28+1&lt;Start!$D$18,D28&lt;Start!$D$18,(ISEVEN(D28)=TRUE),(ISEVEN(Start!$D$8)=TRUE))=TRUE,D28+1,(IF(AND(D28&gt;Start!$C$19,D28+1&lt;Start!$D$19,D28&lt;Start!$D$19,(ISEVEN(D28)=TRUE),(ISEVEN(Start!$D$8)=TRUE))=TRUE,D28+1,(IF(AND(D28&gt;Start!$C$20,D28+1&lt;Start!$D$20,D28&lt;Start!$D$20,(ISEVEN(D28)=TRUE),(ISEVEN(Start!$D$8)=TRUE))=TRUE,D28+1,(IF(AND(D28&gt;Start!$C$22,D28+3&lt;Start!$D$22,D28&lt;Start!$D$22,(ISODD(D28)=TRUE))=TRUE,D28+3,(IF(AND(D28&gt;Start!$C$23,D28+3&lt;Start!$D$23,D28&lt;Start!$D$23,(ISODD(D28)=TRUE))=TRUE,D28+3,(IF(AND(D28&gt;Start!$C$24,D28+3&lt;Start!$D$24,D28&lt;Start!$D$24,(ISODD(D28)=TRUE))=TRUE,D28+3,(IF(AND(D28&gt;Start!$C$22,D28+1&lt;Start!$D$22,D28&lt;Start!$D$22,(ISEVEN(D28)=TRUE))=TRUE,D28+1,(IF(AND(D28&gt;Start!$C$23,D28+1&lt;Start!$D$23,D28&lt;Start!$D$23,(ISEVEN(D28)=TRUE))=TRUE,D28+1,(IF(AND(D28&gt;Start!$C$24,D28+1&lt;Start!$D$24,D28&lt;Start!$D$24,(ISEVEN(D28)=TRUE))=TRUE,D28+1,(IF(AND(Start!$F$8=4,(ISEVEN(D28)=TRUE))=TRUE,D28-7,(IF(AND(Start!$D$8=4,(ISODD(D28)=TRUE))=TRUE,D28-5,(IF(AND(Start!$D$8=5,(ISEVEN(D28)=TRUE))=TRUE,D28-9,D28-7)))))))))))))))))))))))))))))))</f>
        <v>13</v>
      </c>
      <c r="F28" s="73">
        <f>IF(E28=" "," ",(IF(AND(E28&gt;Start!$C$18,E28+3&lt;Start!$D$18,E28&lt;Start!$D$18,(ISODD(E28)=TRUE))=TRUE,E28+3,(IF(AND(E28&gt;Start!$C$19,E28+3&lt;Start!$D$19,E28&lt;Start!$D$19,(ISODD(E28)=TRUE),(ISEVEN(Start!$D$8))=TRUE)=TRUE,E28+3,(IF(AND(E28&gt;Start!$C$20,E28+3&lt;Start!$D$20,E28&lt;Start!$D$20,(ISODD(E28)=TRUE),(ISEVEN(Start!$D$8)=TRUE))=TRUE,E28+3,(IF(AND(E28&gt;Start!$C$18,E28+1&lt;Start!$D$18,E28&lt;Start!$D$18,(ISEVEN(E28)=TRUE),(ISEVEN(Start!$D$8)=TRUE))=TRUE,E28+1,(IF(AND(E28&gt;Start!$C$19,E28+1&lt;Start!$D$19,E28&lt;Start!$D$19,(ISEVEN(E28)=TRUE),(ISEVEN(Start!$D$8)=TRUE))=TRUE,E28+1,(IF(AND(E28&gt;Start!$C$20,E28+1&lt;Start!$D$20,E28&lt;Start!$D$20,(ISEVEN(E28)=TRUE),(ISEVEN(Start!$D$8)=TRUE))=TRUE,E28+1,(IF(AND(E28&gt;Start!$C$22,E28+3&lt;Start!$D$22,E28&lt;Start!$D$22,(ISODD(E28)=TRUE))=TRUE,E28+3,(IF(AND(E28&gt;Start!$C$23,E28+3&lt;Start!$D$23,E28&lt;Start!$D$23,(ISODD(E28)=TRUE))=TRUE,E28+3,(IF(AND(E28&gt;Start!$C$24,E28+3&lt;Start!$D$24,E28&lt;Start!$D$24,(ISODD(E28)=TRUE))=TRUE,E28+3,(IF(AND(E28&gt;Start!$C$22,E28+1&lt;Start!$D$22,E28&lt;Start!$D$22,(ISEVEN(E28)=TRUE))=TRUE,E28+1,(IF(AND(E28&gt;Start!$C$23,E28+1&lt;Start!$D$23,E28&lt;Start!$D$23,(ISEVEN(E28)=TRUE))=TRUE,E28+1,(IF(AND(E28&gt;Start!$C$24,E28+1&lt;Start!$D$24,E28&lt;Start!$D$24,(ISEVEN(E28)=TRUE))=TRUE,E28+1,(IF(AND(Start!$F$8=4,(ISEVEN(E28)=TRUE))=TRUE,E28-7,(IF(AND(Start!$D$8=4,(ISODD(E28)=TRUE))=TRUE,E28-5,(IF(AND(Start!$D$8=5,(ISEVEN(E28)=TRUE))=TRUE,E28-9,E28-7)))))))))))))))))))))))))))))))</f>
        <v>16</v>
      </c>
      <c r="G28" s="73">
        <f>IF(F28=" "," ",(IF(AND(F28&gt;Start!$C$18,F28+3&lt;Start!$D$18,F28&lt;Start!$D$18,(ISODD(F28)=TRUE))=TRUE,F28+3,(IF(AND(F28&gt;Start!$C$19,F28+3&lt;Start!$D$19,F28&lt;Start!$D$19,(ISODD(F28)=TRUE),(ISEVEN(Start!$D$8))=TRUE)=TRUE,F28+3,(IF(AND(F28&gt;Start!$C$20,F28+3&lt;Start!$D$20,F28&lt;Start!$D$20,(ISODD(F28)=TRUE),(ISEVEN(Start!$D$8)=TRUE))=TRUE,F28+3,(IF(AND(F28&gt;Start!$C$18,F28+1&lt;Start!$D$18,F28&lt;Start!$D$18,(ISEVEN(F28)=TRUE),(ISEVEN(Start!$D$8)=TRUE))=TRUE,F28+1,(IF(AND(F28&gt;Start!$C$19,F28+1&lt;Start!$D$19,F28&lt;Start!$D$19,(ISEVEN(F28)=TRUE),(ISEVEN(Start!$D$8)=TRUE))=TRUE,F28+1,(IF(AND(F28&gt;Start!$C$20,F28+1&lt;Start!$D$20,F28&lt;Start!$D$20,(ISEVEN(F28)=TRUE),(ISEVEN(Start!$D$8)=TRUE))=TRUE,F28+1,(IF(AND(F28&gt;Start!$C$22,F28+3&lt;Start!$D$22,F28&lt;Start!$D$22,(ISODD(F28)=TRUE))=TRUE,F28+3,(IF(AND(F28&gt;Start!$C$23,F28+3&lt;Start!$D$23,F28&lt;Start!$D$23,(ISODD(F28)=TRUE))=TRUE,F28+3,(IF(AND(F28&gt;Start!$C$24,F28+3&lt;Start!$D$24,F28&lt;Start!$D$24,(ISODD(F28)=TRUE))=TRUE,F28+3,(IF(AND(F28&gt;Start!$C$22,F28+1&lt;Start!$D$22,F28&lt;Start!$D$22,(ISEVEN(F28)=TRUE))=TRUE,F28+1,(IF(AND(F28&gt;Start!$C$23,F28+1&lt;Start!$D$23,F28&lt;Start!$D$23,(ISEVEN(F28)=TRUE))=TRUE,F28+1,(IF(AND(F28&gt;Start!$C$24,F28+1&lt;Start!$D$24,F28&lt;Start!$D$24,(ISEVEN(F28)=TRUE))=TRUE,F28+1,(IF(AND(Start!$F$8=4,(ISEVEN(F28)=TRUE))=TRUE,F28-7,(IF(AND(Start!$D$8=4,(ISODD(F28)=TRUE))=TRUE,F28-5,(IF(AND(Start!$D$8=5,(ISEVEN(F28)=TRUE))=TRUE,F28-9,F28-7)))))))))))))))))))))))))))))))</f>
        <v>17</v>
      </c>
    </row>
    <row r="29" spans="1:7" ht="18.75">
      <c r="A29" s="72" t="str">
        <f>Input!B83</f>
        <v>A</v>
      </c>
      <c r="B29" s="173" t="str">
        <f>Input!C83</f>
        <v>Macomb Dakota</v>
      </c>
      <c r="C29" s="173" t="str">
        <f>Input!D83</f>
        <v>Kyle Sherrell</v>
      </c>
      <c r="D29" s="72">
        <f>Input!$A$86</f>
        <v>17</v>
      </c>
      <c r="E29" s="73">
        <f>IF(D29=" "," ",(IF(AND(D29&gt;Start!$C$18,D29+3&lt;Start!$D$18,D29&lt;Start!$D$18,(ISODD(D29)=TRUE))=TRUE,D29+3,(IF(AND(D29&gt;Start!$C$19,D29+3&lt;Start!$D$19,D29&lt;Start!$D$19,(ISODD(D29)=TRUE),(ISEVEN(Start!$D$8))=TRUE)=TRUE,D29+3,(IF(AND(D29&gt;Start!$C$20,D29+3&lt;Start!$D$20,D29&lt;Start!$D$20,(ISODD(D29)=TRUE),(ISEVEN(Start!$D$8)=TRUE))=TRUE,D29+3,(IF(AND(D29&gt;Start!$C$18,D29+1&lt;Start!$D$18,D29&lt;Start!$D$18,(ISEVEN(D29)=TRUE),(ISEVEN(Start!$D$8)=TRUE))=TRUE,D29+1,(IF(AND(D29&gt;Start!$C$19,D29+1&lt;Start!$D$19,D29&lt;Start!$D$19,(ISEVEN(D29)=TRUE),(ISEVEN(Start!$D$8)=TRUE))=TRUE,D29+1,(IF(AND(D29&gt;Start!$C$20,D29+1&lt;Start!$D$20,D29&lt;Start!$D$20,(ISEVEN(D29)=TRUE),(ISEVEN(Start!$D$8)=TRUE))=TRUE,D29+1,(IF(AND(D29&gt;Start!$C$22,D29+3&lt;Start!$D$22,D29&lt;Start!$D$22,(ISODD(D29)=TRUE))=TRUE,D29+3,(IF(AND(D29&gt;Start!$C$23,D29+3&lt;Start!$D$23,D29&lt;Start!$D$23,(ISODD(D29)=TRUE))=TRUE,D29+3,(IF(AND(D29&gt;Start!$C$24,D29+3&lt;Start!$D$24,D29&lt;Start!$D$24,(ISODD(D29)=TRUE))=TRUE,D29+3,(IF(AND(D29&gt;Start!$C$22,D29+1&lt;Start!$D$22,D29&lt;Start!$D$22,(ISEVEN(D29)=TRUE))=TRUE,D29+1,(IF(AND(D29&gt;Start!$C$23,D29+1&lt;Start!$D$23,D29&lt;Start!$D$23,(ISEVEN(D29)=TRUE))=TRUE,D29+1,(IF(AND(D29&gt;Start!$C$24,D29+1&lt;Start!$D$24,D29&lt;Start!$D$24,(ISEVEN(D29)=TRUE))=TRUE,D29+1,(IF(AND(Start!$F$8=4,(ISEVEN(D29)=TRUE))=TRUE,D29-7,(IF(AND(Start!$D$8=4,(ISODD(D29)=TRUE))=TRUE,D29-5,(IF(AND(Start!$D$8=5,(ISEVEN(D29)=TRUE))=TRUE,D29-9,D29-7)))))))))))))))))))))))))))))))</f>
        <v>20</v>
      </c>
      <c r="F29" s="73">
        <f>IF(E29=" "," ",(IF(AND(E29&gt;Start!$C$18,E29+3&lt;Start!$D$18,E29&lt;Start!$D$18,(ISODD(E29)=TRUE))=TRUE,E29+3,(IF(AND(E29&gt;Start!$C$19,E29+3&lt;Start!$D$19,E29&lt;Start!$D$19,(ISODD(E29)=TRUE),(ISEVEN(Start!$D$8))=TRUE)=TRUE,E29+3,(IF(AND(E29&gt;Start!$C$20,E29+3&lt;Start!$D$20,E29&lt;Start!$D$20,(ISODD(E29)=TRUE),(ISEVEN(Start!$D$8)=TRUE))=TRUE,E29+3,(IF(AND(E29&gt;Start!$C$18,E29+1&lt;Start!$D$18,E29&lt;Start!$D$18,(ISEVEN(E29)=TRUE),(ISEVEN(Start!$D$8)=TRUE))=TRUE,E29+1,(IF(AND(E29&gt;Start!$C$19,E29+1&lt;Start!$D$19,E29&lt;Start!$D$19,(ISEVEN(E29)=TRUE),(ISEVEN(Start!$D$8)=TRUE))=TRUE,E29+1,(IF(AND(E29&gt;Start!$C$20,E29+1&lt;Start!$D$20,E29&lt;Start!$D$20,(ISEVEN(E29)=TRUE),(ISEVEN(Start!$D$8)=TRUE))=TRUE,E29+1,(IF(AND(E29&gt;Start!$C$22,E29+3&lt;Start!$D$22,E29&lt;Start!$D$22,(ISODD(E29)=TRUE))=TRUE,E29+3,(IF(AND(E29&gt;Start!$C$23,E29+3&lt;Start!$D$23,E29&lt;Start!$D$23,(ISODD(E29)=TRUE))=TRUE,E29+3,(IF(AND(E29&gt;Start!$C$24,E29+3&lt;Start!$D$24,E29&lt;Start!$D$24,(ISODD(E29)=TRUE))=TRUE,E29+3,(IF(AND(E29&gt;Start!$C$22,E29+1&lt;Start!$D$22,E29&lt;Start!$D$22,(ISEVEN(E29)=TRUE))=TRUE,E29+1,(IF(AND(E29&gt;Start!$C$23,E29+1&lt;Start!$D$23,E29&lt;Start!$D$23,(ISEVEN(E29)=TRUE))=TRUE,E29+1,(IF(AND(E29&gt;Start!$C$24,E29+1&lt;Start!$D$24,E29&lt;Start!$D$24,(ISEVEN(E29)=TRUE))=TRUE,E29+1,(IF(AND(Start!$F$8=4,(ISEVEN(E29)=TRUE))=TRUE,E29-7,(IF(AND(Start!$D$8=4,(ISODD(E29)=TRUE))=TRUE,E29-5,(IF(AND(Start!$D$8=5,(ISEVEN(E29)=TRUE))=TRUE,E29-9,E29-7)))))))))))))))))))))))))))))))</f>
        <v>11</v>
      </c>
      <c r="G29" s="73">
        <f>IF(F29=" "," ",(IF(AND(F29&gt;Start!$C$18,F29+3&lt;Start!$D$18,F29&lt;Start!$D$18,(ISODD(F29)=TRUE))=TRUE,F29+3,(IF(AND(F29&gt;Start!$C$19,F29+3&lt;Start!$D$19,F29&lt;Start!$D$19,(ISODD(F29)=TRUE),(ISEVEN(Start!$D$8))=TRUE)=TRUE,F29+3,(IF(AND(F29&gt;Start!$C$20,F29+3&lt;Start!$D$20,F29&lt;Start!$D$20,(ISODD(F29)=TRUE),(ISEVEN(Start!$D$8)=TRUE))=TRUE,F29+3,(IF(AND(F29&gt;Start!$C$18,F29+1&lt;Start!$D$18,F29&lt;Start!$D$18,(ISEVEN(F29)=TRUE),(ISEVEN(Start!$D$8)=TRUE))=TRUE,F29+1,(IF(AND(F29&gt;Start!$C$19,F29+1&lt;Start!$D$19,F29&lt;Start!$D$19,(ISEVEN(F29)=TRUE),(ISEVEN(Start!$D$8)=TRUE))=TRUE,F29+1,(IF(AND(F29&gt;Start!$C$20,F29+1&lt;Start!$D$20,F29&lt;Start!$D$20,(ISEVEN(F29)=TRUE),(ISEVEN(Start!$D$8)=TRUE))=TRUE,F29+1,(IF(AND(F29&gt;Start!$C$22,F29+3&lt;Start!$D$22,F29&lt;Start!$D$22,(ISODD(F29)=TRUE))=TRUE,F29+3,(IF(AND(F29&gt;Start!$C$23,F29+3&lt;Start!$D$23,F29&lt;Start!$D$23,(ISODD(F29)=TRUE))=TRUE,F29+3,(IF(AND(F29&gt;Start!$C$24,F29+3&lt;Start!$D$24,F29&lt;Start!$D$24,(ISODD(F29)=TRUE))=TRUE,F29+3,(IF(AND(F29&gt;Start!$C$22,F29+1&lt;Start!$D$22,F29&lt;Start!$D$22,(ISEVEN(F29)=TRUE))=TRUE,F29+1,(IF(AND(F29&gt;Start!$C$23,F29+1&lt;Start!$D$23,F29&lt;Start!$D$23,(ISEVEN(F29)=TRUE))=TRUE,F29+1,(IF(AND(F29&gt;Start!$C$24,F29+1&lt;Start!$D$24,F29&lt;Start!$D$24,(ISEVEN(F29)=TRUE))=TRUE,F29+1,(IF(AND(Start!$F$8=4,(ISEVEN(F29)=TRUE))=TRUE,F29-7,(IF(AND(Start!$D$8=4,(ISODD(F29)=TRUE))=TRUE,F29-5,(IF(AND(Start!$D$8=5,(ISEVEN(F29)=TRUE))=TRUE,F29-9,F29-7)))))))))))))))))))))))))))))))</f>
        <v>14</v>
      </c>
    </row>
    <row r="30" spans="1:7" ht="18.75">
      <c r="A30" s="72" t="str">
        <f>Input!B88</f>
        <v>AA</v>
      </c>
      <c r="B30" s="173" t="str">
        <f>Input!C88</f>
        <v>Macomb Dakota</v>
      </c>
      <c r="C30" s="173" t="str">
        <f>Input!D88</f>
        <v>Justin Taylor</v>
      </c>
      <c r="D30" s="72">
        <f>Input!$A$91</f>
        <v>18</v>
      </c>
      <c r="E30" s="73">
        <f>IF(D30=" "," ",(IF(AND(D30&gt;Start!$C$18,D30+3&lt;Start!$D$18,D30&lt;Start!$D$18,(ISODD(D30)=TRUE))=TRUE,D30+3,(IF(AND(D30&gt;Start!$C$19,D30+3&lt;Start!$D$19,D30&lt;Start!$D$19,(ISODD(D30)=TRUE),(ISEVEN(Start!$D$8))=TRUE)=TRUE,D30+3,(IF(AND(D30&gt;Start!$C$20,D30+3&lt;Start!$D$20,D30&lt;Start!$D$20,(ISODD(D30)=TRUE),(ISEVEN(Start!$D$8)=TRUE))=TRUE,D30+3,(IF(AND(D30&gt;Start!$C$18,D30+1&lt;Start!$D$18,D30&lt;Start!$D$18,(ISEVEN(D30)=TRUE),(ISEVEN(Start!$D$8)=TRUE))=TRUE,D30+1,(IF(AND(D30&gt;Start!$C$19,D30+1&lt;Start!$D$19,D30&lt;Start!$D$19,(ISEVEN(D30)=TRUE),(ISEVEN(Start!$D$8)=TRUE))=TRUE,D30+1,(IF(AND(D30&gt;Start!$C$20,D30+1&lt;Start!$D$20,D30&lt;Start!$D$20,(ISEVEN(D30)=TRUE),(ISEVEN(Start!$D$8)=TRUE))=TRUE,D30+1,(IF(AND(D30&gt;Start!$C$22,D30+3&lt;Start!$D$22,D30&lt;Start!$D$22,(ISODD(D30)=TRUE))=TRUE,D30+3,(IF(AND(D30&gt;Start!$C$23,D30+3&lt;Start!$D$23,D30&lt;Start!$D$23,(ISODD(D30)=TRUE))=TRUE,D30+3,(IF(AND(D30&gt;Start!$C$24,D30+3&lt;Start!$D$24,D30&lt;Start!$D$24,(ISODD(D30)=TRUE))=TRUE,D30+3,(IF(AND(D30&gt;Start!$C$22,D30+1&lt;Start!$D$22,D30&lt;Start!$D$22,(ISEVEN(D30)=TRUE))=TRUE,D30+1,(IF(AND(D30&gt;Start!$C$23,D30+1&lt;Start!$D$23,D30&lt;Start!$D$23,(ISEVEN(D30)=TRUE))=TRUE,D30+1,(IF(AND(D30&gt;Start!$C$24,D30+1&lt;Start!$D$24,D30&lt;Start!$D$24,(ISEVEN(D30)=TRUE))=TRUE,D30+1,(IF(AND(Start!$F$8=4,(ISEVEN(D30)=TRUE))=TRUE,D30-7,(IF(AND(Start!$D$8=4,(ISODD(D30)=TRUE))=TRUE,D30-5,(IF(AND(Start!$D$8=5,(ISEVEN(D30)=TRUE))=TRUE,D30-9,D30-7)))))))))))))))))))))))))))))))</f>
        <v>19</v>
      </c>
      <c r="F30" s="73">
        <f>IF(E30=" "," ",(IF(AND(E30&gt;Start!$C$18,E30+3&lt;Start!$D$18,E30&lt;Start!$D$18,(ISODD(E30)=TRUE))=TRUE,E30+3,(IF(AND(E30&gt;Start!$C$19,E30+3&lt;Start!$D$19,E30&lt;Start!$D$19,(ISODD(E30)=TRUE),(ISEVEN(Start!$D$8))=TRUE)=TRUE,E30+3,(IF(AND(E30&gt;Start!$C$20,E30+3&lt;Start!$D$20,E30&lt;Start!$D$20,(ISODD(E30)=TRUE),(ISEVEN(Start!$D$8)=TRUE))=TRUE,E30+3,(IF(AND(E30&gt;Start!$C$18,E30+1&lt;Start!$D$18,E30&lt;Start!$D$18,(ISEVEN(E30)=TRUE),(ISEVEN(Start!$D$8)=TRUE))=TRUE,E30+1,(IF(AND(E30&gt;Start!$C$19,E30+1&lt;Start!$D$19,E30&lt;Start!$D$19,(ISEVEN(E30)=TRUE),(ISEVEN(Start!$D$8)=TRUE))=TRUE,E30+1,(IF(AND(E30&gt;Start!$C$20,E30+1&lt;Start!$D$20,E30&lt;Start!$D$20,(ISEVEN(E30)=TRUE),(ISEVEN(Start!$D$8)=TRUE))=TRUE,E30+1,(IF(AND(E30&gt;Start!$C$22,E30+3&lt;Start!$D$22,E30&lt;Start!$D$22,(ISODD(E30)=TRUE))=TRUE,E30+3,(IF(AND(E30&gt;Start!$C$23,E30+3&lt;Start!$D$23,E30&lt;Start!$D$23,(ISODD(E30)=TRUE))=TRUE,E30+3,(IF(AND(E30&gt;Start!$C$24,E30+3&lt;Start!$D$24,E30&lt;Start!$D$24,(ISODD(E30)=TRUE))=TRUE,E30+3,(IF(AND(E30&gt;Start!$C$22,E30+1&lt;Start!$D$22,E30&lt;Start!$D$22,(ISEVEN(E30)=TRUE))=TRUE,E30+1,(IF(AND(E30&gt;Start!$C$23,E30+1&lt;Start!$D$23,E30&lt;Start!$D$23,(ISEVEN(E30)=TRUE))=TRUE,E30+1,(IF(AND(E30&gt;Start!$C$24,E30+1&lt;Start!$D$24,E30&lt;Start!$D$24,(ISEVEN(E30)=TRUE))=TRUE,E30+1,(IF(AND(Start!$F$8=4,(ISEVEN(E30)=TRUE))=TRUE,E30-7,(IF(AND(Start!$D$8=4,(ISODD(E30)=TRUE))=TRUE,E30-5,(IF(AND(Start!$D$8=5,(ISEVEN(E30)=TRUE))=TRUE,E30-9,E30-7)))))))))))))))))))))))))))))))</f>
        <v>12</v>
      </c>
      <c r="G30" s="73">
        <f>IF(F30=" "," ",(IF(AND(F30&gt;Start!$C$18,F30+3&lt;Start!$D$18,F30&lt;Start!$D$18,(ISODD(F30)=TRUE))=TRUE,F30+3,(IF(AND(F30&gt;Start!$C$19,F30+3&lt;Start!$D$19,F30&lt;Start!$D$19,(ISODD(F30)=TRUE),(ISEVEN(Start!$D$8))=TRUE)=TRUE,F30+3,(IF(AND(F30&gt;Start!$C$20,F30+3&lt;Start!$D$20,F30&lt;Start!$D$20,(ISODD(F30)=TRUE),(ISEVEN(Start!$D$8)=TRUE))=TRUE,F30+3,(IF(AND(F30&gt;Start!$C$18,F30+1&lt;Start!$D$18,F30&lt;Start!$D$18,(ISEVEN(F30)=TRUE),(ISEVEN(Start!$D$8)=TRUE))=TRUE,F30+1,(IF(AND(F30&gt;Start!$C$19,F30+1&lt;Start!$D$19,F30&lt;Start!$D$19,(ISEVEN(F30)=TRUE),(ISEVEN(Start!$D$8)=TRUE))=TRUE,F30+1,(IF(AND(F30&gt;Start!$C$20,F30+1&lt;Start!$D$20,F30&lt;Start!$D$20,(ISEVEN(F30)=TRUE),(ISEVEN(Start!$D$8)=TRUE))=TRUE,F30+1,(IF(AND(F30&gt;Start!$C$22,F30+3&lt;Start!$D$22,F30&lt;Start!$D$22,(ISODD(F30)=TRUE))=TRUE,F30+3,(IF(AND(F30&gt;Start!$C$23,F30+3&lt;Start!$D$23,F30&lt;Start!$D$23,(ISODD(F30)=TRUE))=TRUE,F30+3,(IF(AND(F30&gt;Start!$C$24,F30+3&lt;Start!$D$24,F30&lt;Start!$D$24,(ISODD(F30)=TRUE))=TRUE,F30+3,(IF(AND(F30&gt;Start!$C$22,F30+1&lt;Start!$D$22,F30&lt;Start!$D$22,(ISEVEN(F30)=TRUE))=TRUE,F30+1,(IF(AND(F30&gt;Start!$C$23,F30+1&lt;Start!$D$23,F30&lt;Start!$D$23,(ISEVEN(F30)=TRUE))=TRUE,F30+1,(IF(AND(F30&gt;Start!$C$24,F30+1&lt;Start!$D$24,F30&lt;Start!$D$24,(ISEVEN(F30)=TRUE))=TRUE,F30+1,(IF(AND(Start!$F$8=4,(ISEVEN(F30)=TRUE))=TRUE,F30-7,(IF(AND(Start!$D$8=4,(ISODD(F30)=TRUE))=TRUE,F30-5,(IF(AND(Start!$D$8=5,(ISEVEN(F30)=TRUE))=TRUE,F30-9,F30-7)))))))))))))))))))))))))))))))</f>
        <v>13</v>
      </c>
    </row>
    <row r="31" spans="1:7" ht="18.75">
      <c r="A31" s="72" t="str">
        <f>Input!B93</f>
        <v>A</v>
      </c>
      <c r="B31" s="173" t="str">
        <f>Input!C93</f>
        <v>Macomb Dakota</v>
      </c>
      <c r="C31" s="173" t="str">
        <f>Input!D93</f>
        <v>Jeremy Long</v>
      </c>
      <c r="D31" s="72">
        <f>Input!$A$96</f>
        <v>19</v>
      </c>
      <c r="E31" s="73">
        <f>IF(D31=" "," ",(IF(AND(D31&gt;Start!$C$18,D31+3&lt;Start!$D$18,D31&lt;Start!$D$18,(ISODD(D31)=TRUE))=TRUE,D31+3,(IF(AND(D31&gt;Start!$C$19,D31+3&lt;Start!$D$19,D31&lt;Start!$D$19,(ISODD(D31)=TRUE),(ISEVEN(Start!$D$8))=TRUE)=TRUE,D31+3,(IF(AND(D31&gt;Start!$C$20,D31+3&lt;Start!$D$20,D31&lt;Start!$D$20,(ISODD(D31)=TRUE),(ISEVEN(Start!$D$8)=TRUE))=TRUE,D31+3,(IF(AND(D31&gt;Start!$C$18,D31+1&lt;Start!$D$18,D31&lt;Start!$D$18,(ISEVEN(D31)=TRUE),(ISEVEN(Start!$D$8)=TRUE))=TRUE,D31+1,(IF(AND(D31&gt;Start!$C$19,D31+1&lt;Start!$D$19,D31&lt;Start!$D$19,(ISEVEN(D31)=TRUE),(ISEVEN(Start!$D$8)=TRUE))=TRUE,D31+1,(IF(AND(D31&gt;Start!$C$20,D31+1&lt;Start!$D$20,D31&lt;Start!$D$20,(ISEVEN(D31)=TRUE),(ISEVEN(Start!$D$8)=TRUE))=TRUE,D31+1,(IF(AND(D31&gt;Start!$C$22,D31+3&lt;Start!$D$22,D31&lt;Start!$D$22,(ISODD(D31)=TRUE))=TRUE,D31+3,(IF(AND(D31&gt;Start!$C$23,D31+3&lt;Start!$D$23,D31&lt;Start!$D$23,(ISODD(D31)=TRUE))=TRUE,D31+3,(IF(AND(D31&gt;Start!$C$24,D31+3&lt;Start!$D$24,D31&lt;Start!$D$24,(ISODD(D31)=TRUE))=TRUE,D31+3,(IF(AND(D31&gt;Start!$C$22,D31+1&lt;Start!$D$22,D31&lt;Start!$D$22,(ISEVEN(D31)=TRUE))=TRUE,D31+1,(IF(AND(D31&gt;Start!$C$23,D31+1&lt;Start!$D$23,D31&lt;Start!$D$23,(ISEVEN(D31)=TRUE))=TRUE,D31+1,(IF(AND(D31&gt;Start!$C$24,D31+1&lt;Start!$D$24,D31&lt;Start!$D$24,(ISEVEN(D31)=TRUE))=TRUE,D31+1,(IF(AND(Start!$F$8=4,(ISEVEN(D31)=TRUE))=TRUE,D31-7,(IF(AND(Start!$D$8=4,(ISODD(D31)=TRUE))=TRUE,D31-5,(IF(AND(Start!$D$8=5,(ISEVEN(D31)=TRUE))=TRUE,D31-9,D31-7)))))))))))))))))))))))))))))))</f>
        <v>12</v>
      </c>
      <c r="F31" s="73">
        <f>IF(E31=" "," ",(IF(AND(E31&gt;Start!$C$18,E31+3&lt;Start!$D$18,E31&lt;Start!$D$18,(ISODD(E31)=TRUE))=TRUE,E31+3,(IF(AND(E31&gt;Start!$C$19,E31+3&lt;Start!$D$19,E31&lt;Start!$D$19,(ISODD(E31)=TRUE),(ISEVEN(Start!$D$8))=TRUE)=TRUE,E31+3,(IF(AND(E31&gt;Start!$C$20,E31+3&lt;Start!$D$20,E31&lt;Start!$D$20,(ISODD(E31)=TRUE),(ISEVEN(Start!$D$8)=TRUE))=TRUE,E31+3,(IF(AND(E31&gt;Start!$C$18,E31+1&lt;Start!$D$18,E31&lt;Start!$D$18,(ISEVEN(E31)=TRUE),(ISEVEN(Start!$D$8)=TRUE))=TRUE,E31+1,(IF(AND(E31&gt;Start!$C$19,E31+1&lt;Start!$D$19,E31&lt;Start!$D$19,(ISEVEN(E31)=TRUE),(ISEVEN(Start!$D$8)=TRUE))=TRUE,E31+1,(IF(AND(E31&gt;Start!$C$20,E31+1&lt;Start!$D$20,E31&lt;Start!$D$20,(ISEVEN(E31)=TRUE),(ISEVEN(Start!$D$8)=TRUE))=TRUE,E31+1,(IF(AND(E31&gt;Start!$C$22,E31+3&lt;Start!$D$22,E31&lt;Start!$D$22,(ISODD(E31)=TRUE))=TRUE,E31+3,(IF(AND(E31&gt;Start!$C$23,E31+3&lt;Start!$D$23,E31&lt;Start!$D$23,(ISODD(E31)=TRUE))=TRUE,E31+3,(IF(AND(E31&gt;Start!$C$24,E31+3&lt;Start!$D$24,E31&lt;Start!$D$24,(ISODD(E31)=TRUE))=TRUE,E31+3,(IF(AND(E31&gt;Start!$C$22,E31+1&lt;Start!$D$22,E31&lt;Start!$D$22,(ISEVEN(E31)=TRUE))=TRUE,E31+1,(IF(AND(E31&gt;Start!$C$23,E31+1&lt;Start!$D$23,E31&lt;Start!$D$23,(ISEVEN(E31)=TRUE))=TRUE,E31+1,(IF(AND(E31&gt;Start!$C$24,E31+1&lt;Start!$D$24,E31&lt;Start!$D$24,(ISEVEN(E31)=TRUE))=TRUE,E31+1,(IF(AND(Start!$F$8=4,(ISEVEN(E31)=TRUE))=TRUE,E31-7,(IF(AND(Start!$D$8=4,(ISODD(E31)=TRUE))=TRUE,E31-5,(IF(AND(Start!$D$8=5,(ISEVEN(E31)=TRUE))=TRUE,E31-9,E31-7)))))))))))))))))))))))))))))))</f>
        <v>13</v>
      </c>
      <c r="G31" s="73">
        <f>IF(F31=" "," ",(IF(AND(F31&gt;Start!$C$18,F31+3&lt;Start!$D$18,F31&lt;Start!$D$18,(ISODD(F31)=TRUE))=TRUE,F31+3,(IF(AND(F31&gt;Start!$C$19,F31+3&lt;Start!$D$19,F31&lt;Start!$D$19,(ISODD(F31)=TRUE),(ISEVEN(Start!$D$8))=TRUE)=TRUE,F31+3,(IF(AND(F31&gt;Start!$C$20,F31+3&lt;Start!$D$20,F31&lt;Start!$D$20,(ISODD(F31)=TRUE),(ISEVEN(Start!$D$8)=TRUE))=TRUE,F31+3,(IF(AND(F31&gt;Start!$C$18,F31+1&lt;Start!$D$18,F31&lt;Start!$D$18,(ISEVEN(F31)=TRUE),(ISEVEN(Start!$D$8)=TRUE))=TRUE,F31+1,(IF(AND(F31&gt;Start!$C$19,F31+1&lt;Start!$D$19,F31&lt;Start!$D$19,(ISEVEN(F31)=TRUE),(ISEVEN(Start!$D$8)=TRUE))=TRUE,F31+1,(IF(AND(F31&gt;Start!$C$20,F31+1&lt;Start!$D$20,F31&lt;Start!$D$20,(ISEVEN(F31)=TRUE),(ISEVEN(Start!$D$8)=TRUE))=TRUE,F31+1,(IF(AND(F31&gt;Start!$C$22,F31+3&lt;Start!$D$22,F31&lt;Start!$D$22,(ISODD(F31)=TRUE))=TRUE,F31+3,(IF(AND(F31&gt;Start!$C$23,F31+3&lt;Start!$D$23,F31&lt;Start!$D$23,(ISODD(F31)=TRUE))=TRUE,F31+3,(IF(AND(F31&gt;Start!$C$24,F31+3&lt;Start!$D$24,F31&lt;Start!$D$24,(ISODD(F31)=TRUE))=TRUE,F31+3,(IF(AND(F31&gt;Start!$C$22,F31+1&lt;Start!$D$22,F31&lt;Start!$D$22,(ISEVEN(F31)=TRUE))=TRUE,F31+1,(IF(AND(F31&gt;Start!$C$23,F31+1&lt;Start!$D$23,F31&lt;Start!$D$23,(ISEVEN(F31)=TRUE))=TRUE,F31+1,(IF(AND(F31&gt;Start!$C$24,F31+1&lt;Start!$D$24,F31&lt;Start!$D$24,(ISEVEN(F31)=TRUE))=TRUE,F31+1,(IF(AND(Start!$F$8=4,(ISEVEN(F31)=TRUE))=TRUE,F31-7,(IF(AND(Start!$D$8=4,(ISODD(F31)=TRUE))=TRUE,F31-5,(IF(AND(Start!$D$8=5,(ISEVEN(F31)=TRUE))=TRUE,F31-9,F31-7)))))))))))))))))))))))))))))))</f>
        <v>16</v>
      </c>
    </row>
    <row r="32" spans="1:7" ht="18.75">
      <c r="A32" s="72" t="str">
        <f>Input!B98</f>
        <v>AA</v>
      </c>
      <c r="B32" s="173" t="str">
        <f>Input!C98</f>
        <v>Macomb Dakota</v>
      </c>
      <c r="C32" s="173" t="str">
        <f>Input!D98</f>
        <v>Patrick McBride</v>
      </c>
      <c r="D32" s="72">
        <f>Input!$A$101</f>
        <v>20</v>
      </c>
      <c r="E32" s="73">
        <f>IF(D32=" "," ",(IF(AND(D32&gt;Start!$C$18,D32+3&lt;Start!$D$18,D32&lt;Start!$D$18,(ISODD(D32)=TRUE))=TRUE,D32+3,(IF(AND(D32&gt;Start!$C$19,D32+3&lt;Start!$D$19,D32&lt;Start!$D$19,(ISODD(D32)=TRUE),(ISEVEN(Start!$D$8))=TRUE)=TRUE,D32+3,(IF(AND(D32&gt;Start!$C$20,D32+3&lt;Start!$D$20,D32&lt;Start!$D$20,(ISODD(D32)=TRUE),(ISEVEN(Start!$D$8)=TRUE))=TRUE,D32+3,(IF(AND(D32&gt;Start!$C$18,D32+1&lt;Start!$D$18,D32&lt;Start!$D$18,(ISEVEN(D32)=TRUE),(ISEVEN(Start!$D$8)=TRUE))=TRUE,D32+1,(IF(AND(D32&gt;Start!$C$19,D32+1&lt;Start!$D$19,D32&lt;Start!$D$19,(ISEVEN(D32)=TRUE),(ISEVEN(Start!$D$8)=TRUE))=TRUE,D32+1,(IF(AND(D32&gt;Start!$C$20,D32+1&lt;Start!$D$20,D32&lt;Start!$D$20,(ISEVEN(D32)=TRUE),(ISEVEN(Start!$D$8)=TRUE))=TRUE,D32+1,(IF(AND(D32&gt;Start!$C$22,D32+3&lt;Start!$D$22,D32&lt;Start!$D$22,(ISODD(D32)=TRUE))=TRUE,D32+3,(IF(AND(D32&gt;Start!$C$23,D32+3&lt;Start!$D$23,D32&lt;Start!$D$23,(ISODD(D32)=TRUE))=TRUE,D32+3,(IF(AND(D32&gt;Start!$C$24,D32+3&lt;Start!$D$24,D32&lt;Start!$D$24,(ISODD(D32)=TRUE))=TRUE,D32+3,(IF(AND(D32&gt;Start!$C$22,D32+1&lt;Start!$D$22,D32&lt;Start!$D$22,(ISEVEN(D32)=TRUE))=TRUE,D32+1,(IF(AND(D32&gt;Start!$C$23,D32+1&lt;Start!$D$23,D32&lt;Start!$D$23,(ISEVEN(D32)=TRUE))=TRUE,D32+1,(IF(AND(D32&gt;Start!$C$24,D32+1&lt;Start!$D$24,D32&lt;Start!$D$24,(ISEVEN(D32)=TRUE))=TRUE,D32+1,(IF(AND(Start!$F$8=4,(ISEVEN(D32)=TRUE))=TRUE,D32-7,(IF(AND(Start!$D$8=4,(ISODD(D32)=TRUE))=TRUE,D32-5,(IF(AND(Start!$D$8=5,(ISEVEN(D32)=TRUE))=TRUE,D32-9,D32-7)))))))))))))))))))))))))))))))</f>
        <v>11</v>
      </c>
      <c r="F32" s="73">
        <f>IF(E32=" "," ",(IF(AND(E32&gt;Start!$C$18,E32+3&lt;Start!$D$18,E32&lt;Start!$D$18,(ISODD(E32)=TRUE))=TRUE,E32+3,(IF(AND(E32&gt;Start!$C$19,E32+3&lt;Start!$D$19,E32&lt;Start!$D$19,(ISODD(E32)=TRUE),(ISEVEN(Start!$D$8))=TRUE)=TRUE,E32+3,(IF(AND(E32&gt;Start!$C$20,E32+3&lt;Start!$D$20,E32&lt;Start!$D$20,(ISODD(E32)=TRUE),(ISEVEN(Start!$D$8)=TRUE))=TRUE,E32+3,(IF(AND(E32&gt;Start!$C$18,E32+1&lt;Start!$D$18,E32&lt;Start!$D$18,(ISEVEN(E32)=TRUE),(ISEVEN(Start!$D$8)=TRUE))=TRUE,E32+1,(IF(AND(E32&gt;Start!$C$19,E32+1&lt;Start!$D$19,E32&lt;Start!$D$19,(ISEVEN(E32)=TRUE),(ISEVEN(Start!$D$8)=TRUE))=TRUE,E32+1,(IF(AND(E32&gt;Start!$C$20,E32+1&lt;Start!$D$20,E32&lt;Start!$D$20,(ISEVEN(E32)=TRUE),(ISEVEN(Start!$D$8)=TRUE))=TRUE,E32+1,(IF(AND(E32&gt;Start!$C$22,E32+3&lt;Start!$D$22,E32&lt;Start!$D$22,(ISODD(E32)=TRUE))=TRUE,E32+3,(IF(AND(E32&gt;Start!$C$23,E32+3&lt;Start!$D$23,E32&lt;Start!$D$23,(ISODD(E32)=TRUE))=TRUE,E32+3,(IF(AND(E32&gt;Start!$C$24,E32+3&lt;Start!$D$24,E32&lt;Start!$D$24,(ISODD(E32)=TRUE))=TRUE,E32+3,(IF(AND(E32&gt;Start!$C$22,E32+1&lt;Start!$D$22,E32&lt;Start!$D$22,(ISEVEN(E32)=TRUE))=TRUE,E32+1,(IF(AND(E32&gt;Start!$C$23,E32+1&lt;Start!$D$23,E32&lt;Start!$D$23,(ISEVEN(E32)=TRUE))=TRUE,E32+1,(IF(AND(E32&gt;Start!$C$24,E32+1&lt;Start!$D$24,E32&lt;Start!$D$24,(ISEVEN(E32)=TRUE))=TRUE,E32+1,(IF(AND(Start!$F$8=4,(ISEVEN(E32)=TRUE))=TRUE,E32-7,(IF(AND(Start!$D$8=4,(ISODD(E32)=TRUE))=TRUE,E32-5,(IF(AND(Start!$D$8=5,(ISEVEN(E32)=TRUE))=TRUE,E32-9,E32-7)))))))))))))))))))))))))))))))</f>
        <v>14</v>
      </c>
      <c r="G32" s="73">
        <f>IF(F32=" "," ",(IF(AND(F32&gt;Start!$C$18,F32+3&lt;Start!$D$18,F32&lt;Start!$D$18,(ISODD(F32)=TRUE))=TRUE,F32+3,(IF(AND(F32&gt;Start!$C$19,F32+3&lt;Start!$D$19,F32&lt;Start!$D$19,(ISODD(F32)=TRUE),(ISEVEN(Start!$D$8))=TRUE)=TRUE,F32+3,(IF(AND(F32&gt;Start!$C$20,F32+3&lt;Start!$D$20,F32&lt;Start!$D$20,(ISODD(F32)=TRUE),(ISEVEN(Start!$D$8)=TRUE))=TRUE,F32+3,(IF(AND(F32&gt;Start!$C$18,F32+1&lt;Start!$D$18,F32&lt;Start!$D$18,(ISEVEN(F32)=TRUE),(ISEVEN(Start!$D$8)=TRUE))=TRUE,F32+1,(IF(AND(F32&gt;Start!$C$19,F32+1&lt;Start!$D$19,F32&lt;Start!$D$19,(ISEVEN(F32)=TRUE),(ISEVEN(Start!$D$8)=TRUE))=TRUE,F32+1,(IF(AND(F32&gt;Start!$C$20,F32+1&lt;Start!$D$20,F32&lt;Start!$D$20,(ISEVEN(F32)=TRUE),(ISEVEN(Start!$D$8)=TRUE))=TRUE,F32+1,(IF(AND(F32&gt;Start!$C$22,F32+3&lt;Start!$D$22,F32&lt;Start!$D$22,(ISODD(F32)=TRUE))=TRUE,F32+3,(IF(AND(F32&gt;Start!$C$23,F32+3&lt;Start!$D$23,F32&lt;Start!$D$23,(ISODD(F32)=TRUE))=TRUE,F32+3,(IF(AND(F32&gt;Start!$C$24,F32+3&lt;Start!$D$24,F32&lt;Start!$D$24,(ISODD(F32)=TRUE))=TRUE,F32+3,(IF(AND(F32&gt;Start!$C$22,F32+1&lt;Start!$D$22,F32&lt;Start!$D$22,(ISEVEN(F32)=TRUE))=TRUE,F32+1,(IF(AND(F32&gt;Start!$C$23,F32+1&lt;Start!$D$23,F32&lt;Start!$D$23,(ISEVEN(F32)=TRUE))=TRUE,F32+1,(IF(AND(F32&gt;Start!$C$24,F32+1&lt;Start!$D$24,F32&lt;Start!$D$24,(ISEVEN(F32)=TRUE))=TRUE,F32+1,(IF(AND(Start!$F$8=4,(ISEVEN(F32)=TRUE))=TRUE,F32-7,(IF(AND(Start!$D$8=4,(ISODD(F32)=TRUE))=TRUE,F32-5,(IF(AND(Start!$D$8=5,(ISEVEN(F32)=TRUE))=TRUE,F32-9,F32-7)))))))))))))))))))))))))))))))</f>
        <v>15</v>
      </c>
    </row>
    <row r="33" spans="1:7" ht="18.75">
      <c r="A33" s="72" t="str">
        <f>Input!B114</f>
        <v>B</v>
      </c>
      <c r="B33" s="173" t="str">
        <f>Input!C114</f>
        <v>Macomb L'Anse Creuse North</v>
      </c>
      <c r="C33" s="173" t="str">
        <f>Input!D114</f>
        <v>Trevor Mackowiak</v>
      </c>
      <c r="D33" s="72">
        <f>Input!$A$116</f>
        <v>23</v>
      </c>
      <c r="E33" s="73">
        <f>IF(D33=" "," ",(IF(AND(D33&gt;Start!$C$18,D33+3&lt;Start!$D$18,D33&lt;Start!$D$18,(ISODD(D33)=TRUE))=TRUE,D33+3,(IF(AND(D33&gt;Start!$C$19,D33+3&lt;Start!$D$19,D33&lt;Start!$D$19,(ISODD(D33)=TRUE),(ISEVEN(Start!$D$8))=TRUE)=TRUE,D33+3,(IF(AND(D33&gt;Start!$C$20,D33+3&lt;Start!$D$20,D33&lt;Start!$D$20,(ISODD(D33)=TRUE),(ISEVEN(Start!$D$8)=TRUE))=TRUE,D33+3,(IF(AND(D33&gt;Start!$C$18,D33+1&lt;Start!$D$18,D33&lt;Start!$D$18,(ISEVEN(D33)=TRUE),(ISEVEN(Start!$D$8)=TRUE))=TRUE,D33+1,(IF(AND(D33&gt;Start!$C$19,D33+1&lt;Start!$D$19,D33&lt;Start!$D$19,(ISEVEN(D33)=TRUE),(ISEVEN(Start!$D$8)=TRUE))=TRUE,D33+1,(IF(AND(D33&gt;Start!$C$20,D33+1&lt;Start!$D$20,D33&lt;Start!$D$20,(ISEVEN(D33)=TRUE),(ISEVEN(Start!$D$8)=TRUE))=TRUE,D33+1,(IF(AND(D33&gt;Start!$C$22,D33+3&lt;Start!$D$22,D33&lt;Start!$D$22,(ISODD(D33)=TRUE))=TRUE,D33+3,(IF(AND(D33&gt;Start!$C$23,D33+3&lt;Start!$D$23,D33&lt;Start!$D$23,(ISODD(D33)=TRUE))=TRUE,D33+3,(IF(AND(D33&gt;Start!$C$24,D33+3&lt;Start!$D$24,D33&lt;Start!$D$24,(ISODD(D33)=TRUE))=TRUE,D33+3,(IF(AND(D33&gt;Start!$C$22,D33+1&lt;Start!$D$22,D33&lt;Start!$D$22,(ISEVEN(D33)=TRUE))=TRUE,D33+1,(IF(AND(D33&gt;Start!$C$23,D33+1&lt;Start!$D$23,D33&lt;Start!$D$23,(ISEVEN(D33)=TRUE))=TRUE,D33+1,(IF(AND(D33&gt;Start!$C$24,D33+1&lt;Start!$D$24,D33&lt;Start!$D$24,(ISEVEN(D33)=TRUE))=TRUE,D33+1,(IF(AND(Start!$F$8=4,(ISEVEN(D33)=TRUE))=TRUE,D33-7,(IF(AND(Start!$D$8=4,(ISODD(D33)=TRUE))=TRUE,D33-5,(IF(AND(Start!$D$8=5,(ISEVEN(D33)=TRUE))=TRUE,D33-9,D33-7)))))))))))))))))))))))))))))))</f>
        <v>26</v>
      </c>
      <c r="F33" s="73">
        <f>IF(E33=" "," ",(IF(AND(E33&gt;Start!$C$18,E33+3&lt;Start!$D$18,E33&lt;Start!$D$18,(ISODD(E33)=TRUE))=TRUE,E33+3,(IF(AND(E33&gt;Start!$C$19,E33+3&lt;Start!$D$19,E33&lt;Start!$D$19,(ISODD(E33)=TRUE),(ISEVEN(Start!$D$8))=TRUE)=TRUE,E33+3,(IF(AND(E33&gt;Start!$C$20,E33+3&lt;Start!$D$20,E33&lt;Start!$D$20,(ISODD(E33)=TRUE),(ISEVEN(Start!$D$8)=TRUE))=TRUE,E33+3,(IF(AND(E33&gt;Start!$C$18,E33+1&lt;Start!$D$18,E33&lt;Start!$D$18,(ISEVEN(E33)=TRUE),(ISEVEN(Start!$D$8)=TRUE))=TRUE,E33+1,(IF(AND(E33&gt;Start!$C$19,E33+1&lt;Start!$D$19,E33&lt;Start!$D$19,(ISEVEN(E33)=TRUE),(ISEVEN(Start!$D$8)=TRUE))=TRUE,E33+1,(IF(AND(E33&gt;Start!$C$20,E33+1&lt;Start!$D$20,E33&lt;Start!$D$20,(ISEVEN(E33)=TRUE),(ISEVEN(Start!$D$8)=TRUE))=TRUE,E33+1,(IF(AND(E33&gt;Start!$C$22,E33+3&lt;Start!$D$22,E33&lt;Start!$D$22,(ISODD(E33)=TRUE))=TRUE,E33+3,(IF(AND(E33&gt;Start!$C$23,E33+3&lt;Start!$D$23,E33&lt;Start!$D$23,(ISODD(E33)=TRUE))=TRUE,E33+3,(IF(AND(E33&gt;Start!$C$24,E33+3&lt;Start!$D$24,E33&lt;Start!$D$24,(ISODD(E33)=TRUE))=TRUE,E33+3,(IF(AND(E33&gt;Start!$C$22,E33+1&lt;Start!$D$22,E33&lt;Start!$D$22,(ISEVEN(E33)=TRUE))=TRUE,E33+1,(IF(AND(E33&gt;Start!$C$23,E33+1&lt;Start!$D$23,E33&lt;Start!$D$23,(ISEVEN(E33)=TRUE))=TRUE,E33+1,(IF(AND(E33&gt;Start!$C$24,E33+1&lt;Start!$D$24,E33&lt;Start!$D$24,(ISEVEN(E33)=TRUE))=TRUE,E33+1,(IF(AND(Start!$F$8=4,(ISEVEN(E33)=TRUE))=TRUE,E33-7,(IF(AND(Start!$D$8=4,(ISODD(E33)=TRUE))=TRUE,E33-5,(IF(AND(Start!$D$8=5,(ISEVEN(E33)=TRUE))=TRUE,E33-9,E33-7)))))))))))))))))))))))))))))))</f>
        <v>27</v>
      </c>
      <c r="G33" s="73">
        <f>IF(F33=" "," ",(IF(AND(F33&gt;Start!$C$18,F33+3&lt;Start!$D$18,F33&lt;Start!$D$18,(ISODD(F33)=TRUE))=TRUE,F33+3,(IF(AND(F33&gt;Start!$C$19,F33+3&lt;Start!$D$19,F33&lt;Start!$D$19,(ISODD(F33)=TRUE),(ISEVEN(Start!$D$8))=TRUE)=TRUE,F33+3,(IF(AND(F33&gt;Start!$C$20,F33+3&lt;Start!$D$20,F33&lt;Start!$D$20,(ISODD(F33)=TRUE),(ISEVEN(Start!$D$8)=TRUE))=TRUE,F33+3,(IF(AND(F33&gt;Start!$C$18,F33+1&lt;Start!$D$18,F33&lt;Start!$D$18,(ISEVEN(F33)=TRUE),(ISEVEN(Start!$D$8)=TRUE))=TRUE,F33+1,(IF(AND(F33&gt;Start!$C$19,F33+1&lt;Start!$D$19,F33&lt;Start!$D$19,(ISEVEN(F33)=TRUE),(ISEVEN(Start!$D$8)=TRUE))=TRUE,F33+1,(IF(AND(F33&gt;Start!$C$20,F33+1&lt;Start!$D$20,F33&lt;Start!$D$20,(ISEVEN(F33)=TRUE),(ISEVEN(Start!$D$8)=TRUE))=TRUE,F33+1,(IF(AND(F33&gt;Start!$C$22,F33+3&lt;Start!$D$22,F33&lt;Start!$D$22,(ISODD(F33)=TRUE))=TRUE,F33+3,(IF(AND(F33&gt;Start!$C$23,F33+3&lt;Start!$D$23,F33&lt;Start!$D$23,(ISODD(F33)=TRUE))=TRUE,F33+3,(IF(AND(F33&gt;Start!$C$24,F33+3&lt;Start!$D$24,F33&lt;Start!$D$24,(ISODD(F33)=TRUE))=TRUE,F33+3,(IF(AND(F33&gt;Start!$C$22,F33+1&lt;Start!$D$22,F33&lt;Start!$D$22,(ISEVEN(F33)=TRUE))=TRUE,F33+1,(IF(AND(F33&gt;Start!$C$23,F33+1&lt;Start!$D$23,F33&lt;Start!$D$23,(ISEVEN(F33)=TRUE))=TRUE,F33+1,(IF(AND(F33&gt;Start!$C$24,F33+1&lt;Start!$D$24,F33&lt;Start!$D$24,(ISEVEN(F33)=TRUE))=TRUE,F33+1,(IF(AND(Start!$F$8=4,(ISEVEN(F33)=TRUE))=TRUE,F33-7,(IF(AND(Start!$D$8=4,(ISODD(F33)=TRUE))=TRUE,F33-5,(IF(AND(Start!$D$8=5,(ISEVEN(F33)=TRUE))=TRUE,F33-9,F33-7)))))))))))))))))))))))))))))))</f>
        <v>30</v>
      </c>
    </row>
    <row r="34" spans="1:7" ht="18.75">
      <c r="A34" s="72" t="str">
        <f>Input!B124</f>
        <v>B</v>
      </c>
      <c r="B34" s="173" t="str">
        <f>Input!C124</f>
        <v>Macomb L'Anse Creuse North</v>
      </c>
      <c r="C34" s="173" t="str">
        <f>Input!D124</f>
        <v>Brad Thomas</v>
      </c>
      <c r="D34" s="72">
        <f>Input!$A$126</f>
        <v>25</v>
      </c>
      <c r="E34" s="73">
        <f>IF(D34=" "," ",(IF(AND(D34&gt;Start!$C$18,D34+3&lt;Start!$D$18,D34&lt;Start!$D$18,(ISODD(D34)=TRUE))=TRUE,D34+3,(IF(AND(D34&gt;Start!$C$19,D34+3&lt;Start!$D$19,D34&lt;Start!$D$19,(ISODD(D34)=TRUE),(ISEVEN(Start!$D$8))=TRUE)=TRUE,D34+3,(IF(AND(D34&gt;Start!$C$20,D34+3&lt;Start!$D$20,D34&lt;Start!$D$20,(ISODD(D34)=TRUE),(ISEVEN(Start!$D$8)=TRUE))=TRUE,D34+3,(IF(AND(D34&gt;Start!$C$18,D34+1&lt;Start!$D$18,D34&lt;Start!$D$18,(ISEVEN(D34)=TRUE),(ISEVEN(Start!$D$8)=TRUE))=TRUE,D34+1,(IF(AND(D34&gt;Start!$C$19,D34+1&lt;Start!$D$19,D34&lt;Start!$D$19,(ISEVEN(D34)=TRUE),(ISEVEN(Start!$D$8)=TRUE))=TRUE,D34+1,(IF(AND(D34&gt;Start!$C$20,D34+1&lt;Start!$D$20,D34&lt;Start!$D$20,(ISEVEN(D34)=TRUE),(ISEVEN(Start!$D$8)=TRUE))=TRUE,D34+1,(IF(AND(D34&gt;Start!$C$22,D34+3&lt;Start!$D$22,D34&lt;Start!$D$22,(ISODD(D34)=TRUE))=TRUE,D34+3,(IF(AND(D34&gt;Start!$C$23,D34+3&lt;Start!$D$23,D34&lt;Start!$D$23,(ISODD(D34)=TRUE))=TRUE,D34+3,(IF(AND(D34&gt;Start!$C$24,D34+3&lt;Start!$D$24,D34&lt;Start!$D$24,(ISODD(D34)=TRUE))=TRUE,D34+3,(IF(AND(D34&gt;Start!$C$22,D34+1&lt;Start!$D$22,D34&lt;Start!$D$22,(ISEVEN(D34)=TRUE))=TRUE,D34+1,(IF(AND(D34&gt;Start!$C$23,D34+1&lt;Start!$D$23,D34&lt;Start!$D$23,(ISEVEN(D34)=TRUE))=TRUE,D34+1,(IF(AND(D34&gt;Start!$C$24,D34+1&lt;Start!$D$24,D34&lt;Start!$D$24,(ISEVEN(D34)=TRUE))=TRUE,D34+1,(IF(AND(Start!$F$8=4,(ISEVEN(D34)=TRUE))=TRUE,D34-7,(IF(AND(Start!$D$8=4,(ISODD(D34)=TRUE))=TRUE,D34-5,(IF(AND(Start!$D$8=5,(ISEVEN(D34)=TRUE))=TRUE,D34-9,D34-7)))))))))))))))))))))))))))))))</f>
        <v>28</v>
      </c>
      <c r="F34" s="73">
        <f>IF(E34=" "," ",(IF(AND(E34&gt;Start!$C$18,E34+3&lt;Start!$D$18,E34&lt;Start!$D$18,(ISODD(E34)=TRUE))=TRUE,E34+3,(IF(AND(E34&gt;Start!$C$19,E34+3&lt;Start!$D$19,E34&lt;Start!$D$19,(ISODD(E34)=TRUE),(ISEVEN(Start!$D$8))=TRUE)=TRUE,E34+3,(IF(AND(E34&gt;Start!$C$20,E34+3&lt;Start!$D$20,E34&lt;Start!$D$20,(ISODD(E34)=TRUE),(ISEVEN(Start!$D$8)=TRUE))=TRUE,E34+3,(IF(AND(E34&gt;Start!$C$18,E34+1&lt;Start!$D$18,E34&lt;Start!$D$18,(ISEVEN(E34)=TRUE),(ISEVEN(Start!$D$8)=TRUE))=TRUE,E34+1,(IF(AND(E34&gt;Start!$C$19,E34+1&lt;Start!$D$19,E34&lt;Start!$D$19,(ISEVEN(E34)=TRUE),(ISEVEN(Start!$D$8)=TRUE))=TRUE,E34+1,(IF(AND(E34&gt;Start!$C$20,E34+1&lt;Start!$D$20,E34&lt;Start!$D$20,(ISEVEN(E34)=TRUE),(ISEVEN(Start!$D$8)=TRUE))=TRUE,E34+1,(IF(AND(E34&gt;Start!$C$22,E34+3&lt;Start!$D$22,E34&lt;Start!$D$22,(ISODD(E34)=TRUE))=TRUE,E34+3,(IF(AND(E34&gt;Start!$C$23,E34+3&lt;Start!$D$23,E34&lt;Start!$D$23,(ISODD(E34)=TRUE))=TRUE,E34+3,(IF(AND(E34&gt;Start!$C$24,E34+3&lt;Start!$D$24,E34&lt;Start!$D$24,(ISODD(E34)=TRUE))=TRUE,E34+3,(IF(AND(E34&gt;Start!$C$22,E34+1&lt;Start!$D$22,E34&lt;Start!$D$22,(ISEVEN(E34)=TRUE))=TRUE,E34+1,(IF(AND(E34&gt;Start!$C$23,E34+1&lt;Start!$D$23,E34&lt;Start!$D$23,(ISEVEN(E34)=TRUE))=TRUE,E34+1,(IF(AND(E34&gt;Start!$C$24,E34+1&lt;Start!$D$24,E34&lt;Start!$D$24,(ISEVEN(E34)=TRUE))=TRUE,E34+1,(IF(AND(Start!$F$8=4,(ISEVEN(E34)=TRUE))=TRUE,E34-7,(IF(AND(Start!$D$8=4,(ISODD(E34)=TRUE))=TRUE,E34-5,(IF(AND(Start!$D$8=5,(ISEVEN(E34)=TRUE))=TRUE,E34-9,E34-7)))))))))))))))))))))))))))))))</f>
        <v>29</v>
      </c>
      <c r="G34" s="73">
        <f>IF(F34=" "," ",(IF(AND(F34&gt;Start!$C$18,F34+3&lt;Start!$D$18,F34&lt;Start!$D$18,(ISODD(F34)=TRUE))=TRUE,F34+3,(IF(AND(F34&gt;Start!$C$19,F34+3&lt;Start!$D$19,F34&lt;Start!$D$19,(ISODD(F34)=TRUE),(ISEVEN(Start!$D$8))=TRUE)=TRUE,F34+3,(IF(AND(F34&gt;Start!$C$20,F34+3&lt;Start!$D$20,F34&lt;Start!$D$20,(ISODD(F34)=TRUE),(ISEVEN(Start!$D$8)=TRUE))=TRUE,F34+3,(IF(AND(F34&gt;Start!$C$18,F34+1&lt;Start!$D$18,F34&lt;Start!$D$18,(ISEVEN(F34)=TRUE),(ISEVEN(Start!$D$8)=TRUE))=TRUE,F34+1,(IF(AND(F34&gt;Start!$C$19,F34+1&lt;Start!$D$19,F34&lt;Start!$D$19,(ISEVEN(F34)=TRUE),(ISEVEN(Start!$D$8)=TRUE))=TRUE,F34+1,(IF(AND(F34&gt;Start!$C$20,F34+1&lt;Start!$D$20,F34&lt;Start!$D$20,(ISEVEN(F34)=TRUE),(ISEVEN(Start!$D$8)=TRUE))=TRUE,F34+1,(IF(AND(F34&gt;Start!$C$22,F34+3&lt;Start!$D$22,F34&lt;Start!$D$22,(ISODD(F34)=TRUE))=TRUE,F34+3,(IF(AND(F34&gt;Start!$C$23,F34+3&lt;Start!$D$23,F34&lt;Start!$D$23,(ISODD(F34)=TRUE))=TRUE,F34+3,(IF(AND(F34&gt;Start!$C$24,F34+3&lt;Start!$D$24,F34&lt;Start!$D$24,(ISODD(F34)=TRUE))=TRUE,F34+3,(IF(AND(F34&gt;Start!$C$22,F34+1&lt;Start!$D$22,F34&lt;Start!$D$22,(ISEVEN(F34)=TRUE))=TRUE,F34+1,(IF(AND(F34&gt;Start!$C$23,F34+1&lt;Start!$D$23,F34&lt;Start!$D$23,(ISEVEN(F34)=TRUE))=TRUE,F34+1,(IF(AND(F34&gt;Start!$C$24,F34+1&lt;Start!$D$24,F34&lt;Start!$D$24,(ISEVEN(F34)=TRUE))=TRUE,F34+1,(IF(AND(Start!$F$8=4,(ISEVEN(F34)=TRUE))=TRUE,F34-7,(IF(AND(Start!$D$8=4,(ISODD(F34)=TRUE))=TRUE,F34-5,(IF(AND(Start!$D$8=5,(ISEVEN(F34)=TRUE))=TRUE,F34-9,F34-7)))))))))))))))))))))))))))))))</f>
        <v>22</v>
      </c>
    </row>
    <row r="35" spans="1:7" ht="18.75">
      <c r="A35" s="72" t="str">
        <f>Input!B129</f>
        <v>BB</v>
      </c>
      <c r="B35" s="173" t="str">
        <f>Input!C129</f>
        <v>Macomb L'Anse Creuse North</v>
      </c>
      <c r="C35" s="173" t="str">
        <f>Input!D129</f>
        <v>Alex Wheeler</v>
      </c>
      <c r="D35" s="72">
        <f>Input!$A$131</f>
        <v>26</v>
      </c>
      <c r="E35" s="73">
        <f>IF(D35=" "," ",(IF(AND(D35&gt;Start!$C$18,D35+3&lt;Start!$D$18,D35&lt;Start!$D$18,(ISODD(D35)=TRUE))=TRUE,D35+3,(IF(AND(D35&gt;Start!$C$19,D35+3&lt;Start!$D$19,D35&lt;Start!$D$19,(ISODD(D35)=TRUE),(ISEVEN(Start!$D$8))=TRUE)=TRUE,D35+3,(IF(AND(D35&gt;Start!$C$20,D35+3&lt;Start!$D$20,D35&lt;Start!$D$20,(ISODD(D35)=TRUE),(ISEVEN(Start!$D$8)=TRUE))=TRUE,D35+3,(IF(AND(D35&gt;Start!$C$18,D35+1&lt;Start!$D$18,D35&lt;Start!$D$18,(ISEVEN(D35)=TRUE),(ISEVEN(Start!$D$8)=TRUE))=TRUE,D35+1,(IF(AND(D35&gt;Start!$C$19,D35+1&lt;Start!$D$19,D35&lt;Start!$D$19,(ISEVEN(D35)=TRUE),(ISEVEN(Start!$D$8)=TRUE))=TRUE,D35+1,(IF(AND(D35&gt;Start!$C$20,D35+1&lt;Start!$D$20,D35&lt;Start!$D$20,(ISEVEN(D35)=TRUE),(ISEVEN(Start!$D$8)=TRUE))=TRUE,D35+1,(IF(AND(D35&gt;Start!$C$22,D35+3&lt;Start!$D$22,D35&lt;Start!$D$22,(ISODD(D35)=TRUE))=TRUE,D35+3,(IF(AND(D35&gt;Start!$C$23,D35+3&lt;Start!$D$23,D35&lt;Start!$D$23,(ISODD(D35)=TRUE))=TRUE,D35+3,(IF(AND(D35&gt;Start!$C$24,D35+3&lt;Start!$D$24,D35&lt;Start!$D$24,(ISODD(D35)=TRUE))=TRUE,D35+3,(IF(AND(D35&gt;Start!$C$22,D35+1&lt;Start!$D$22,D35&lt;Start!$D$22,(ISEVEN(D35)=TRUE))=TRUE,D35+1,(IF(AND(D35&gt;Start!$C$23,D35+1&lt;Start!$D$23,D35&lt;Start!$D$23,(ISEVEN(D35)=TRUE))=TRUE,D35+1,(IF(AND(D35&gt;Start!$C$24,D35+1&lt;Start!$D$24,D35&lt;Start!$D$24,(ISEVEN(D35)=TRUE))=TRUE,D35+1,(IF(AND(Start!$F$8=4,(ISEVEN(D35)=TRUE))=TRUE,D35-7,(IF(AND(Start!$D$8=4,(ISODD(D35)=TRUE))=TRUE,D35-5,(IF(AND(Start!$D$8=5,(ISEVEN(D35)=TRUE))=TRUE,D35-9,D35-7)))))))))))))))))))))))))))))))</f>
        <v>27</v>
      </c>
      <c r="F35" s="73">
        <f>IF(E35=" "," ",(IF(AND(E35&gt;Start!$C$18,E35+3&lt;Start!$D$18,E35&lt;Start!$D$18,(ISODD(E35)=TRUE))=TRUE,E35+3,(IF(AND(E35&gt;Start!$C$19,E35+3&lt;Start!$D$19,E35&lt;Start!$D$19,(ISODD(E35)=TRUE),(ISEVEN(Start!$D$8))=TRUE)=TRUE,E35+3,(IF(AND(E35&gt;Start!$C$20,E35+3&lt;Start!$D$20,E35&lt;Start!$D$20,(ISODD(E35)=TRUE),(ISEVEN(Start!$D$8)=TRUE))=TRUE,E35+3,(IF(AND(E35&gt;Start!$C$18,E35+1&lt;Start!$D$18,E35&lt;Start!$D$18,(ISEVEN(E35)=TRUE),(ISEVEN(Start!$D$8)=TRUE))=TRUE,E35+1,(IF(AND(E35&gt;Start!$C$19,E35+1&lt;Start!$D$19,E35&lt;Start!$D$19,(ISEVEN(E35)=TRUE),(ISEVEN(Start!$D$8)=TRUE))=TRUE,E35+1,(IF(AND(E35&gt;Start!$C$20,E35+1&lt;Start!$D$20,E35&lt;Start!$D$20,(ISEVEN(E35)=TRUE),(ISEVEN(Start!$D$8)=TRUE))=TRUE,E35+1,(IF(AND(E35&gt;Start!$C$22,E35+3&lt;Start!$D$22,E35&lt;Start!$D$22,(ISODD(E35)=TRUE))=TRUE,E35+3,(IF(AND(E35&gt;Start!$C$23,E35+3&lt;Start!$D$23,E35&lt;Start!$D$23,(ISODD(E35)=TRUE))=TRUE,E35+3,(IF(AND(E35&gt;Start!$C$24,E35+3&lt;Start!$D$24,E35&lt;Start!$D$24,(ISODD(E35)=TRUE))=TRUE,E35+3,(IF(AND(E35&gt;Start!$C$22,E35+1&lt;Start!$D$22,E35&lt;Start!$D$22,(ISEVEN(E35)=TRUE))=TRUE,E35+1,(IF(AND(E35&gt;Start!$C$23,E35+1&lt;Start!$D$23,E35&lt;Start!$D$23,(ISEVEN(E35)=TRUE))=TRUE,E35+1,(IF(AND(E35&gt;Start!$C$24,E35+1&lt;Start!$D$24,E35&lt;Start!$D$24,(ISEVEN(E35)=TRUE))=TRUE,E35+1,(IF(AND(Start!$F$8=4,(ISEVEN(E35)=TRUE))=TRUE,E35-7,(IF(AND(Start!$D$8=4,(ISODD(E35)=TRUE))=TRUE,E35-5,(IF(AND(Start!$D$8=5,(ISEVEN(E35)=TRUE))=TRUE,E35-9,E35-7)))))))))))))))))))))))))))))))</f>
        <v>30</v>
      </c>
      <c r="G35" s="73">
        <f>IF(F35=" "," ",(IF(AND(F35&gt;Start!$C$18,F35+3&lt;Start!$D$18,F35&lt;Start!$D$18,(ISODD(F35)=TRUE))=TRUE,F35+3,(IF(AND(F35&gt;Start!$C$19,F35+3&lt;Start!$D$19,F35&lt;Start!$D$19,(ISODD(F35)=TRUE),(ISEVEN(Start!$D$8))=TRUE)=TRUE,F35+3,(IF(AND(F35&gt;Start!$C$20,F35+3&lt;Start!$D$20,F35&lt;Start!$D$20,(ISODD(F35)=TRUE),(ISEVEN(Start!$D$8)=TRUE))=TRUE,F35+3,(IF(AND(F35&gt;Start!$C$18,F35+1&lt;Start!$D$18,F35&lt;Start!$D$18,(ISEVEN(F35)=TRUE),(ISEVEN(Start!$D$8)=TRUE))=TRUE,F35+1,(IF(AND(F35&gt;Start!$C$19,F35+1&lt;Start!$D$19,F35&lt;Start!$D$19,(ISEVEN(F35)=TRUE),(ISEVEN(Start!$D$8)=TRUE))=TRUE,F35+1,(IF(AND(F35&gt;Start!$C$20,F35+1&lt;Start!$D$20,F35&lt;Start!$D$20,(ISEVEN(F35)=TRUE),(ISEVEN(Start!$D$8)=TRUE))=TRUE,F35+1,(IF(AND(F35&gt;Start!$C$22,F35+3&lt;Start!$D$22,F35&lt;Start!$D$22,(ISODD(F35)=TRUE))=TRUE,F35+3,(IF(AND(F35&gt;Start!$C$23,F35+3&lt;Start!$D$23,F35&lt;Start!$D$23,(ISODD(F35)=TRUE))=TRUE,F35+3,(IF(AND(F35&gt;Start!$C$24,F35+3&lt;Start!$D$24,F35&lt;Start!$D$24,(ISODD(F35)=TRUE))=TRUE,F35+3,(IF(AND(F35&gt;Start!$C$22,F35+1&lt;Start!$D$22,F35&lt;Start!$D$22,(ISEVEN(F35)=TRUE))=TRUE,F35+1,(IF(AND(F35&gt;Start!$C$23,F35+1&lt;Start!$D$23,F35&lt;Start!$D$23,(ISEVEN(F35)=TRUE))=TRUE,F35+1,(IF(AND(F35&gt;Start!$C$24,F35+1&lt;Start!$D$24,F35&lt;Start!$D$24,(ISEVEN(F35)=TRUE))=TRUE,F35+1,(IF(AND(Start!$F$8=4,(ISEVEN(F35)=TRUE))=TRUE,F35-7,(IF(AND(Start!$D$8=4,(ISODD(F35)=TRUE))=TRUE,F35-5,(IF(AND(Start!$D$8=5,(ISEVEN(F35)=TRUE))=TRUE,F35-9,F35-7)))))))))))))))))))))))))))))))</f>
        <v>21</v>
      </c>
    </row>
    <row r="36" spans="1:7" ht="18.75">
      <c r="A36" s="72" t="str">
        <f>Input!B134</f>
        <v>B</v>
      </c>
      <c r="B36" s="173" t="str">
        <f>Input!C134</f>
        <v>Macomb L'Anse Creuse North</v>
      </c>
      <c r="C36" s="173" t="str">
        <f>Input!D134</f>
        <v>Sawyer Verhamme</v>
      </c>
      <c r="D36" s="72">
        <f>Input!$A$136</f>
        <v>27</v>
      </c>
      <c r="E36" s="73">
        <f>IF(D36=" "," ",(IF(AND(D36&gt;Start!$C$18,D36+3&lt;Start!$D$18,D36&lt;Start!$D$18,(ISODD(D36)=TRUE))=TRUE,D36+3,(IF(AND(D36&gt;Start!$C$19,D36+3&lt;Start!$D$19,D36&lt;Start!$D$19,(ISODD(D36)=TRUE),(ISEVEN(Start!$D$8))=TRUE)=TRUE,D36+3,(IF(AND(D36&gt;Start!$C$20,D36+3&lt;Start!$D$20,D36&lt;Start!$D$20,(ISODD(D36)=TRUE),(ISEVEN(Start!$D$8)=TRUE))=TRUE,D36+3,(IF(AND(D36&gt;Start!$C$18,D36+1&lt;Start!$D$18,D36&lt;Start!$D$18,(ISEVEN(D36)=TRUE),(ISEVEN(Start!$D$8)=TRUE))=TRUE,D36+1,(IF(AND(D36&gt;Start!$C$19,D36+1&lt;Start!$D$19,D36&lt;Start!$D$19,(ISEVEN(D36)=TRUE),(ISEVEN(Start!$D$8)=TRUE))=TRUE,D36+1,(IF(AND(D36&gt;Start!$C$20,D36+1&lt;Start!$D$20,D36&lt;Start!$D$20,(ISEVEN(D36)=TRUE),(ISEVEN(Start!$D$8)=TRUE))=TRUE,D36+1,(IF(AND(D36&gt;Start!$C$22,D36+3&lt;Start!$D$22,D36&lt;Start!$D$22,(ISODD(D36)=TRUE))=TRUE,D36+3,(IF(AND(D36&gt;Start!$C$23,D36+3&lt;Start!$D$23,D36&lt;Start!$D$23,(ISODD(D36)=TRUE))=TRUE,D36+3,(IF(AND(D36&gt;Start!$C$24,D36+3&lt;Start!$D$24,D36&lt;Start!$D$24,(ISODD(D36)=TRUE))=TRUE,D36+3,(IF(AND(D36&gt;Start!$C$22,D36+1&lt;Start!$D$22,D36&lt;Start!$D$22,(ISEVEN(D36)=TRUE))=TRUE,D36+1,(IF(AND(D36&gt;Start!$C$23,D36+1&lt;Start!$D$23,D36&lt;Start!$D$23,(ISEVEN(D36)=TRUE))=TRUE,D36+1,(IF(AND(D36&gt;Start!$C$24,D36+1&lt;Start!$D$24,D36&lt;Start!$D$24,(ISEVEN(D36)=TRUE))=TRUE,D36+1,(IF(AND(Start!$F$8=4,(ISEVEN(D36)=TRUE))=TRUE,D36-7,(IF(AND(Start!$D$8=4,(ISODD(D36)=TRUE))=TRUE,D36-5,(IF(AND(Start!$D$8=5,(ISEVEN(D36)=TRUE))=TRUE,D36-9,D36-7)))))))))))))))))))))))))))))))</f>
        <v>30</v>
      </c>
      <c r="F36" s="73">
        <f>IF(E36=" "," ",(IF(AND(E36&gt;Start!$C$18,E36+3&lt;Start!$D$18,E36&lt;Start!$D$18,(ISODD(E36)=TRUE))=TRUE,E36+3,(IF(AND(E36&gt;Start!$C$19,E36+3&lt;Start!$D$19,E36&lt;Start!$D$19,(ISODD(E36)=TRUE),(ISEVEN(Start!$D$8))=TRUE)=TRUE,E36+3,(IF(AND(E36&gt;Start!$C$20,E36+3&lt;Start!$D$20,E36&lt;Start!$D$20,(ISODD(E36)=TRUE),(ISEVEN(Start!$D$8)=TRUE))=TRUE,E36+3,(IF(AND(E36&gt;Start!$C$18,E36+1&lt;Start!$D$18,E36&lt;Start!$D$18,(ISEVEN(E36)=TRUE),(ISEVEN(Start!$D$8)=TRUE))=TRUE,E36+1,(IF(AND(E36&gt;Start!$C$19,E36+1&lt;Start!$D$19,E36&lt;Start!$D$19,(ISEVEN(E36)=TRUE),(ISEVEN(Start!$D$8)=TRUE))=TRUE,E36+1,(IF(AND(E36&gt;Start!$C$20,E36+1&lt;Start!$D$20,E36&lt;Start!$D$20,(ISEVEN(E36)=TRUE),(ISEVEN(Start!$D$8)=TRUE))=TRUE,E36+1,(IF(AND(E36&gt;Start!$C$22,E36+3&lt;Start!$D$22,E36&lt;Start!$D$22,(ISODD(E36)=TRUE))=TRUE,E36+3,(IF(AND(E36&gt;Start!$C$23,E36+3&lt;Start!$D$23,E36&lt;Start!$D$23,(ISODD(E36)=TRUE))=TRUE,E36+3,(IF(AND(E36&gt;Start!$C$24,E36+3&lt;Start!$D$24,E36&lt;Start!$D$24,(ISODD(E36)=TRUE))=TRUE,E36+3,(IF(AND(E36&gt;Start!$C$22,E36+1&lt;Start!$D$22,E36&lt;Start!$D$22,(ISEVEN(E36)=TRUE))=TRUE,E36+1,(IF(AND(E36&gt;Start!$C$23,E36+1&lt;Start!$D$23,E36&lt;Start!$D$23,(ISEVEN(E36)=TRUE))=TRUE,E36+1,(IF(AND(E36&gt;Start!$C$24,E36+1&lt;Start!$D$24,E36&lt;Start!$D$24,(ISEVEN(E36)=TRUE))=TRUE,E36+1,(IF(AND(Start!$F$8=4,(ISEVEN(E36)=TRUE))=TRUE,E36-7,(IF(AND(Start!$D$8=4,(ISODD(E36)=TRUE))=TRUE,E36-5,(IF(AND(Start!$D$8=5,(ISEVEN(E36)=TRUE))=TRUE,E36-9,E36-7)))))))))))))))))))))))))))))))</f>
        <v>21</v>
      </c>
      <c r="G36" s="73">
        <f>IF(F36=" "," ",(IF(AND(F36&gt;Start!$C$18,F36+3&lt;Start!$D$18,F36&lt;Start!$D$18,(ISODD(F36)=TRUE))=TRUE,F36+3,(IF(AND(F36&gt;Start!$C$19,F36+3&lt;Start!$D$19,F36&lt;Start!$D$19,(ISODD(F36)=TRUE),(ISEVEN(Start!$D$8))=TRUE)=TRUE,F36+3,(IF(AND(F36&gt;Start!$C$20,F36+3&lt;Start!$D$20,F36&lt;Start!$D$20,(ISODD(F36)=TRUE),(ISEVEN(Start!$D$8)=TRUE))=TRUE,F36+3,(IF(AND(F36&gt;Start!$C$18,F36+1&lt;Start!$D$18,F36&lt;Start!$D$18,(ISEVEN(F36)=TRUE),(ISEVEN(Start!$D$8)=TRUE))=TRUE,F36+1,(IF(AND(F36&gt;Start!$C$19,F36+1&lt;Start!$D$19,F36&lt;Start!$D$19,(ISEVEN(F36)=TRUE),(ISEVEN(Start!$D$8)=TRUE))=TRUE,F36+1,(IF(AND(F36&gt;Start!$C$20,F36+1&lt;Start!$D$20,F36&lt;Start!$D$20,(ISEVEN(F36)=TRUE),(ISEVEN(Start!$D$8)=TRUE))=TRUE,F36+1,(IF(AND(F36&gt;Start!$C$22,F36+3&lt;Start!$D$22,F36&lt;Start!$D$22,(ISODD(F36)=TRUE))=TRUE,F36+3,(IF(AND(F36&gt;Start!$C$23,F36+3&lt;Start!$D$23,F36&lt;Start!$D$23,(ISODD(F36)=TRUE))=TRUE,F36+3,(IF(AND(F36&gt;Start!$C$24,F36+3&lt;Start!$D$24,F36&lt;Start!$D$24,(ISODD(F36)=TRUE))=TRUE,F36+3,(IF(AND(F36&gt;Start!$C$22,F36+1&lt;Start!$D$22,F36&lt;Start!$D$22,(ISEVEN(F36)=TRUE))=TRUE,F36+1,(IF(AND(F36&gt;Start!$C$23,F36+1&lt;Start!$D$23,F36&lt;Start!$D$23,(ISEVEN(F36)=TRUE))=TRUE,F36+1,(IF(AND(F36&gt;Start!$C$24,F36+1&lt;Start!$D$24,F36&lt;Start!$D$24,(ISEVEN(F36)=TRUE))=TRUE,F36+1,(IF(AND(Start!$F$8=4,(ISEVEN(F36)=TRUE))=TRUE,F36-7,(IF(AND(Start!$D$8=4,(ISODD(F36)=TRUE))=TRUE,F36-5,(IF(AND(Start!$D$8=5,(ISEVEN(F36)=TRUE))=TRUE,F36-9,F36-7)))))))))))))))))))))))))))))))</f>
        <v>24</v>
      </c>
    </row>
    <row r="37" spans="1:7" ht="18.75">
      <c r="A37" s="72" t="str">
        <f>Input!B139</f>
        <v>BB</v>
      </c>
      <c r="B37" s="173" t="str">
        <f>Input!C139</f>
        <v>Macomb L'Anse Creuse North</v>
      </c>
      <c r="C37" s="173" t="str">
        <f>Input!D139</f>
        <v>Austin Bless</v>
      </c>
      <c r="D37" s="72">
        <f>Input!$A$141</f>
        <v>28</v>
      </c>
      <c r="E37" s="73">
        <f>IF(D37=" "," ",(IF(AND(D37&gt;Start!$C$18,D37+3&lt;Start!$D$18,D37&lt;Start!$D$18,(ISODD(D37)=TRUE))=TRUE,D37+3,(IF(AND(D37&gt;Start!$C$19,D37+3&lt;Start!$D$19,D37&lt;Start!$D$19,(ISODD(D37)=TRUE),(ISEVEN(Start!$D$8))=TRUE)=TRUE,D37+3,(IF(AND(D37&gt;Start!$C$20,D37+3&lt;Start!$D$20,D37&lt;Start!$D$20,(ISODD(D37)=TRUE),(ISEVEN(Start!$D$8)=TRUE))=TRUE,D37+3,(IF(AND(D37&gt;Start!$C$18,D37+1&lt;Start!$D$18,D37&lt;Start!$D$18,(ISEVEN(D37)=TRUE),(ISEVEN(Start!$D$8)=TRUE))=TRUE,D37+1,(IF(AND(D37&gt;Start!$C$19,D37+1&lt;Start!$D$19,D37&lt;Start!$D$19,(ISEVEN(D37)=TRUE),(ISEVEN(Start!$D$8)=TRUE))=TRUE,D37+1,(IF(AND(D37&gt;Start!$C$20,D37+1&lt;Start!$D$20,D37&lt;Start!$D$20,(ISEVEN(D37)=TRUE),(ISEVEN(Start!$D$8)=TRUE))=TRUE,D37+1,(IF(AND(D37&gt;Start!$C$22,D37+3&lt;Start!$D$22,D37&lt;Start!$D$22,(ISODD(D37)=TRUE))=TRUE,D37+3,(IF(AND(D37&gt;Start!$C$23,D37+3&lt;Start!$D$23,D37&lt;Start!$D$23,(ISODD(D37)=TRUE))=TRUE,D37+3,(IF(AND(D37&gt;Start!$C$24,D37+3&lt;Start!$D$24,D37&lt;Start!$D$24,(ISODD(D37)=TRUE))=TRUE,D37+3,(IF(AND(D37&gt;Start!$C$22,D37+1&lt;Start!$D$22,D37&lt;Start!$D$22,(ISEVEN(D37)=TRUE))=TRUE,D37+1,(IF(AND(D37&gt;Start!$C$23,D37+1&lt;Start!$D$23,D37&lt;Start!$D$23,(ISEVEN(D37)=TRUE))=TRUE,D37+1,(IF(AND(D37&gt;Start!$C$24,D37+1&lt;Start!$D$24,D37&lt;Start!$D$24,(ISEVEN(D37)=TRUE))=TRUE,D37+1,(IF(AND(Start!$F$8=4,(ISEVEN(D37)=TRUE))=TRUE,D37-7,(IF(AND(Start!$D$8=4,(ISODD(D37)=TRUE))=TRUE,D37-5,(IF(AND(Start!$D$8=5,(ISEVEN(D37)=TRUE))=TRUE,D37-9,D37-7)))))))))))))))))))))))))))))))</f>
        <v>29</v>
      </c>
      <c r="F37" s="73">
        <f>IF(E37=" "," ",(IF(AND(E37&gt;Start!$C$18,E37+3&lt;Start!$D$18,E37&lt;Start!$D$18,(ISODD(E37)=TRUE))=TRUE,E37+3,(IF(AND(E37&gt;Start!$C$19,E37+3&lt;Start!$D$19,E37&lt;Start!$D$19,(ISODD(E37)=TRUE),(ISEVEN(Start!$D$8))=TRUE)=TRUE,E37+3,(IF(AND(E37&gt;Start!$C$20,E37+3&lt;Start!$D$20,E37&lt;Start!$D$20,(ISODD(E37)=TRUE),(ISEVEN(Start!$D$8)=TRUE))=TRUE,E37+3,(IF(AND(E37&gt;Start!$C$18,E37+1&lt;Start!$D$18,E37&lt;Start!$D$18,(ISEVEN(E37)=TRUE),(ISEVEN(Start!$D$8)=TRUE))=TRUE,E37+1,(IF(AND(E37&gt;Start!$C$19,E37+1&lt;Start!$D$19,E37&lt;Start!$D$19,(ISEVEN(E37)=TRUE),(ISEVEN(Start!$D$8)=TRUE))=TRUE,E37+1,(IF(AND(E37&gt;Start!$C$20,E37+1&lt;Start!$D$20,E37&lt;Start!$D$20,(ISEVEN(E37)=TRUE),(ISEVEN(Start!$D$8)=TRUE))=TRUE,E37+1,(IF(AND(E37&gt;Start!$C$22,E37+3&lt;Start!$D$22,E37&lt;Start!$D$22,(ISODD(E37)=TRUE))=TRUE,E37+3,(IF(AND(E37&gt;Start!$C$23,E37+3&lt;Start!$D$23,E37&lt;Start!$D$23,(ISODD(E37)=TRUE))=TRUE,E37+3,(IF(AND(E37&gt;Start!$C$24,E37+3&lt;Start!$D$24,E37&lt;Start!$D$24,(ISODD(E37)=TRUE))=TRUE,E37+3,(IF(AND(E37&gt;Start!$C$22,E37+1&lt;Start!$D$22,E37&lt;Start!$D$22,(ISEVEN(E37)=TRUE))=TRUE,E37+1,(IF(AND(E37&gt;Start!$C$23,E37+1&lt;Start!$D$23,E37&lt;Start!$D$23,(ISEVEN(E37)=TRUE))=TRUE,E37+1,(IF(AND(E37&gt;Start!$C$24,E37+1&lt;Start!$D$24,E37&lt;Start!$D$24,(ISEVEN(E37)=TRUE))=TRUE,E37+1,(IF(AND(Start!$F$8=4,(ISEVEN(E37)=TRUE))=TRUE,E37-7,(IF(AND(Start!$D$8=4,(ISODD(E37)=TRUE))=TRUE,E37-5,(IF(AND(Start!$D$8=5,(ISEVEN(E37)=TRUE))=TRUE,E37-9,E37-7)))))))))))))))))))))))))))))))</f>
        <v>22</v>
      </c>
      <c r="G37" s="73">
        <f>IF(F37=" "," ",(IF(AND(F37&gt;Start!$C$18,F37+3&lt;Start!$D$18,F37&lt;Start!$D$18,(ISODD(F37)=TRUE))=TRUE,F37+3,(IF(AND(F37&gt;Start!$C$19,F37+3&lt;Start!$D$19,F37&lt;Start!$D$19,(ISODD(F37)=TRUE),(ISEVEN(Start!$D$8))=TRUE)=TRUE,F37+3,(IF(AND(F37&gt;Start!$C$20,F37+3&lt;Start!$D$20,F37&lt;Start!$D$20,(ISODD(F37)=TRUE),(ISEVEN(Start!$D$8)=TRUE))=TRUE,F37+3,(IF(AND(F37&gt;Start!$C$18,F37+1&lt;Start!$D$18,F37&lt;Start!$D$18,(ISEVEN(F37)=TRUE),(ISEVEN(Start!$D$8)=TRUE))=TRUE,F37+1,(IF(AND(F37&gt;Start!$C$19,F37+1&lt;Start!$D$19,F37&lt;Start!$D$19,(ISEVEN(F37)=TRUE),(ISEVEN(Start!$D$8)=TRUE))=TRUE,F37+1,(IF(AND(F37&gt;Start!$C$20,F37+1&lt;Start!$D$20,F37&lt;Start!$D$20,(ISEVEN(F37)=TRUE),(ISEVEN(Start!$D$8)=TRUE))=TRUE,F37+1,(IF(AND(F37&gt;Start!$C$22,F37+3&lt;Start!$D$22,F37&lt;Start!$D$22,(ISODD(F37)=TRUE))=TRUE,F37+3,(IF(AND(F37&gt;Start!$C$23,F37+3&lt;Start!$D$23,F37&lt;Start!$D$23,(ISODD(F37)=TRUE))=TRUE,F37+3,(IF(AND(F37&gt;Start!$C$24,F37+3&lt;Start!$D$24,F37&lt;Start!$D$24,(ISODD(F37)=TRUE))=TRUE,F37+3,(IF(AND(F37&gt;Start!$C$22,F37+1&lt;Start!$D$22,F37&lt;Start!$D$22,(ISEVEN(F37)=TRUE))=TRUE,F37+1,(IF(AND(F37&gt;Start!$C$23,F37+1&lt;Start!$D$23,F37&lt;Start!$D$23,(ISEVEN(F37)=TRUE))=TRUE,F37+1,(IF(AND(F37&gt;Start!$C$24,F37+1&lt;Start!$D$24,F37&lt;Start!$D$24,(ISEVEN(F37)=TRUE))=TRUE,F37+1,(IF(AND(Start!$F$8=4,(ISEVEN(F37)=TRUE))=TRUE,F37-7,(IF(AND(Start!$D$8=4,(ISODD(F37)=TRUE))=TRUE,F37-5,(IF(AND(Start!$D$8=5,(ISEVEN(F37)=TRUE))=TRUE,F37-9,F37-7)))))))))))))))))))))))))))))))</f>
        <v>23</v>
      </c>
    </row>
    <row r="38" spans="1:7" ht="18.75">
      <c r="A38" s="72" t="str">
        <f>Input!B12</f>
        <v>EE</v>
      </c>
      <c r="B38" s="173" t="str">
        <f>Input!C12</f>
        <v>New Baltimore Anchor Bay</v>
      </c>
      <c r="C38" s="173" t="str">
        <f>Input!D12</f>
        <v>Brandon Alexander</v>
      </c>
      <c r="D38" s="72">
        <f>Input!$A$11</f>
        <v>2</v>
      </c>
      <c r="E38" s="73">
        <f>IF(D38=" "," ",(IF(AND(D38&gt;Start!$C$18,D38+3&lt;Start!$D$18,D38&lt;Start!$D$18,(ISODD(D38)=TRUE))=TRUE,D38+3,(IF(AND(D38&gt;Start!$C$19,D38+3&lt;Start!$D$19,D38&lt;Start!$D$19,(ISODD(D38)=TRUE),(ISEVEN(Start!$D$8))=TRUE)=TRUE,D38+3,(IF(AND(D38&gt;Start!$C$20,D38+3&lt;Start!$D$20,D38&lt;Start!$D$20,(ISODD(D38)=TRUE),(ISEVEN(Start!$D$8)=TRUE))=TRUE,D38+3,(IF(AND(D38&gt;Start!$C$18,D38+1&lt;Start!$D$18,D38&lt;Start!$D$18,(ISEVEN(D38)=TRUE),(ISEVEN(Start!$D$8)=TRUE))=TRUE,D38+1,(IF(AND(D38&gt;Start!$C$19,D38+1&lt;Start!$D$19,D38&lt;Start!$D$19,(ISEVEN(D38)=TRUE),(ISEVEN(Start!$D$8)=TRUE))=TRUE,D38+1,(IF(AND(D38&gt;Start!$C$20,D38+1&lt;Start!$D$20,D38&lt;Start!$D$20,(ISEVEN(D38)=TRUE),(ISEVEN(Start!$D$8)=TRUE))=TRUE,D38+1,(IF(AND(D38&gt;Start!$C$22,D38+3&lt;Start!$D$22,D38&lt;Start!$D$22,(ISODD(D38)=TRUE))=TRUE,D38+3,(IF(AND(D38&gt;Start!$C$23,D38+3&lt;Start!$D$23,D38&lt;Start!$D$23,(ISODD(D38)=TRUE))=TRUE,D38+3,(IF(AND(D38&gt;Start!$C$24,D38+3&lt;Start!$D$24,D38&lt;Start!$D$24,(ISODD(D38)=TRUE))=TRUE,D38+3,(IF(AND(D38&gt;Start!$C$22,D38+1&lt;Start!$D$22,D38&lt;Start!$D$22,(ISEVEN(D38)=TRUE))=TRUE,D38+1,(IF(AND(D38&gt;Start!$C$23,D38+1&lt;Start!$D$23,D38&lt;Start!$D$23,(ISEVEN(D38)=TRUE))=TRUE,D38+1,(IF(AND(D38&gt;Start!$C$24,D38+1&lt;Start!$D$24,D38&lt;Start!$D$24,(ISEVEN(D38)=TRUE))=TRUE,D38+1,(IF(AND(Start!$F$8=4,(ISEVEN(D38)=TRUE))=TRUE,D38-7,(IF(AND(Start!$D$8=4,(ISODD(D38)=TRUE))=TRUE,D38-5,(IF(AND(Start!$D$8=5,(ISEVEN(D38)=TRUE))=TRUE,D38-9,D38-7)))))))))))))))))))))))))))))))</f>
        <v>3</v>
      </c>
      <c r="F38" s="73">
        <f>IF(E38=" "," ",(IF(AND(E38&gt;Start!$C$18,E38+3&lt;Start!$D$18,E38&lt;Start!$D$18,(ISODD(E38)=TRUE))=TRUE,E38+3,(IF(AND(E38&gt;Start!$C$19,E38+3&lt;Start!$D$19,E38&lt;Start!$D$19,(ISODD(E38)=TRUE),(ISEVEN(Start!$D$8))=TRUE)=TRUE,E38+3,(IF(AND(E38&gt;Start!$C$20,E38+3&lt;Start!$D$20,E38&lt;Start!$D$20,(ISODD(E38)=TRUE),(ISEVEN(Start!$D$8)=TRUE))=TRUE,E38+3,(IF(AND(E38&gt;Start!$C$18,E38+1&lt;Start!$D$18,E38&lt;Start!$D$18,(ISEVEN(E38)=TRUE),(ISEVEN(Start!$D$8)=TRUE))=TRUE,E38+1,(IF(AND(E38&gt;Start!$C$19,E38+1&lt;Start!$D$19,E38&lt;Start!$D$19,(ISEVEN(E38)=TRUE),(ISEVEN(Start!$D$8)=TRUE))=TRUE,E38+1,(IF(AND(E38&gt;Start!$C$20,E38+1&lt;Start!$D$20,E38&lt;Start!$D$20,(ISEVEN(E38)=TRUE),(ISEVEN(Start!$D$8)=TRUE))=TRUE,E38+1,(IF(AND(E38&gt;Start!$C$22,E38+3&lt;Start!$D$22,E38&lt;Start!$D$22,(ISODD(E38)=TRUE))=TRUE,E38+3,(IF(AND(E38&gt;Start!$C$23,E38+3&lt;Start!$D$23,E38&lt;Start!$D$23,(ISODD(E38)=TRUE))=TRUE,E38+3,(IF(AND(E38&gt;Start!$C$24,E38+3&lt;Start!$D$24,E38&lt;Start!$D$24,(ISODD(E38)=TRUE))=TRUE,E38+3,(IF(AND(E38&gt;Start!$C$22,E38+1&lt;Start!$D$22,E38&lt;Start!$D$22,(ISEVEN(E38)=TRUE))=TRUE,E38+1,(IF(AND(E38&gt;Start!$C$23,E38+1&lt;Start!$D$23,E38&lt;Start!$D$23,(ISEVEN(E38)=TRUE))=TRUE,E38+1,(IF(AND(E38&gt;Start!$C$24,E38+1&lt;Start!$D$24,E38&lt;Start!$D$24,(ISEVEN(E38)=TRUE))=TRUE,E38+1,(IF(AND(Start!$F$8=4,(ISEVEN(E38)=TRUE))=TRUE,E38-7,(IF(AND(Start!$D$8=4,(ISODD(E38)=TRUE))=TRUE,E38-5,(IF(AND(Start!$D$8=5,(ISEVEN(E38)=TRUE))=TRUE,E38-9,E38-7)))))))))))))))))))))))))))))))</f>
        <v>6</v>
      </c>
      <c r="G38" s="73">
        <f>IF(F38=" "," ",(IF(AND(F38&gt;Start!$C$18,F38+3&lt;Start!$D$18,F38&lt;Start!$D$18,(ISODD(F38)=TRUE))=TRUE,F38+3,(IF(AND(F38&gt;Start!$C$19,F38+3&lt;Start!$D$19,F38&lt;Start!$D$19,(ISODD(F38)=TRUE),(ISEVEN(Start!$D$8))=TRUE)=TRUE,F38+3,(IF(AND(F38&gt;Start!$C$20,F38+3&lt;Start!$D$20,F38&lt;Start!$D$20,(ISODD(F38)=TRUE),(ISEVEN(Start!$D$8)=TRUE))=TRUE,F38+3,(IF(AND(F38&gt;Start!$C$18,F38+1&lt;Start!$D$18,F38&lt;Start!$D$18,(ISEVEN(F38)=TRUE),(ISEVEN(Start!$D$8)=TRUE))=TRUE,F38+1,(IF(AND(F38&gt;Start!$C$19,F38+1&lt;Start!$D$19,F38&lt;Start!$D$19,(ISEVEN(F38)=TRUE),(ISEVEN(Start!$D$8)=TRUE))=TRUE,F38+1,(IF(AND(F38&gt;Start!$C$20,F38+1&lt;Start!$D$20,F38&lt;Start!$D$20,(ISEVEN(F38)=TRUE),(ISEVEN(Start!$D$8)=TRUE))=TRUE,F38+1,(IF(AND(F38&gt;Start!$C$22,F38+3&lt;Start!$D$22,F38&lt;Start!$D$22,(ISODD(F38)=TRUE))=TRUE,F38+3,(IF(AND(F38&gt;Start!$C$23,F38+3&lt;Start!$D$23,F38&lt;Start!$D$23,(ISODD(F38)=TRUE))=TRUE,F38+3,(IF(AND(F38&gt;Start!$C$24,F38+3&lt;Start!$D$24,F38&lt;Start!$D$24,(ISODD(F38)=TRUE))=TRUE,F38+3,(IF(AND(F38&gt;Start!$C$22,F38+1&lt;Start!$D$22,F38&lt;Start!$D$22,(ISEVEN(F38)=TRUE))=TRUE,F38+1,(IF(AND(F38&gt;Start!$C$23,F38+1&lt;Start!$D$23,F38&lt;Start!$D$23,(ISEVEN(F38)=TRUE))=TRUE,F38+1,(IF(AND(F38&gt;Start!$C$24,F38+1&lt;Start!$D$24,F38&lt;Start!$D$24,(ISEVEN(F38)=TRUE))=TRUE,F38+1,(IF(AND(Start!$F$8=4,(ISEVEN(F38)=TRUE))=TRUE,F38-7,(IF(AND(Start!$D$8=4,(ISODD(F38)=TRUE))=TRUE,F38-5,(IF(AND(Start!$D$8=5,(ISEVEN(F38)=TRUE))=TRUE,F38-9,F38-7)))))))))))))))))))))))))))))))</f>
        <v>7</v>
      </c>
    </row>
    <row r="39" spans="1:7" ht="18.75">
      <c r="A39" s="72" t="str">
        <f>Input!B17</f>
        <v>E</v>
      </c>
      <c r="B39" s="173" t="str">
        <f>Input!C17</f>
        <v>New Baltimore Anchor Bay</v>
      </c>
      <c r="C39" s="173" t="str">
        <f>Input!D17</f>
        <v>Shane Barthlow</v>
      </c>
      <c r="D39" s="72">
        <f>Input!$A$16</f>
        <v>3</v>
      </c>
      <c r="E39" s="73">
        <f>IF(D39=" "," ",(IF(AND(D39&gt;Start!$C$18,D39+3&lt;Start!$D$18,D39&lt;Start!$D$18,(ISODD(D39)=TRUE))=TRUE,D39+3,(IF(AND(D39&gt;Start!$C$19,D39+3&lt;Start!$D$19,D39&lt;Start!$D$19,(ISODD(D39)=TRUE),(ISEVEN(Start!$D$8))=TRUE)=TRUE,D39+3,(IF(AND(D39&gt;Start!$C$20,D39+3&lt;Start!$D$20,D39&lt;Start!$D$20,(ISODD(D39)=TRUE),(ISEVEN(Start!$D$8)=TRUE))=TRUE,D39+3,(IF(AND(D39&gt;Start!$C$18,D39+1&lt;Start!$D$18,D39&lt;Start!$D$18,(ISEVEN(D39)=TRUE),(ISEVEN(Start!$D$8)=TRUE))=TRUE,D39+1,(IF(AND(D39&gt;Start!$C$19,D39+1&lt;Start!$D$19,D39&lt;Start!$D$19,(ISEVEN(D39)=TRUE),(ISEVEN(Start!$D$8)=TRUE))=TRUE,D39+1,(IF(AND(D39&gt;Start!$C$20,D39+1&lt;Start!$D$20,D39&lt;Start!$D$20,(ISEVEN(D39)=TRUE),(ISEVEN(Start!$D$8)=TRUE))=TRUE,D39+1,(IF(AND(D39&gt;Start!$C$22,D39+3&lt;Start!$D$22,D39&lt;Start!$D$22,(ISODD(D39)=TRUE))=TRUE,D39+3,(IF(AND(D39&gt;Start!$C$23,D39+3&lt;Start!$D$23,D39&lt;Start!$D$23,(ISODD(D39)=TRUE))=TRUE,D39+3,(IF(AND(D39&gt;Start!$C$24,D39+3&lt;Start!$D$24,D39&lt;Start!$D$24,(ISODD(D39)=TRUE))=TRUE,D39+3,(IF(AND(D39&gt;Start!$C$22,D39+1&lt;Start!$D$22,D39&lt;Start!$D$22,(ISEVEN(D39)=TRUE))=TRUE,D39+1,(IF(AND(D39&gt;Start!$C$23,D39+1&lt;Start!$D$23,D39&lt;Start!$D$23,(ISEVEN(D39)=TRUE))=TRUE,D39+1,(IF(AND(D39&gt;Start!$C$24,D39+1&lt;Start!$D$24,D39&lt;Start!$D$24,(ISEVEN(D39)=TRUE))=TRUE,D39+1,(IF(AND(Start!$F$8=4,(ISEVEN(D39)=TRUE))=TRUE,D39-7,(IF(AND(Start!$D$8=4,(ISODD(D39)=TRUE))=TRUE,D39-5,(IF(AND(Start!$D$8=5,(ISEVEN(D39)=TRUE))=TRUE,D39-9,D39-7)))))))))))))))))))))))))))))))</f>
        <v>6</v>
      </c>
      <c r="F39" s="73">
        <f>IF(E39=" "," ",(IF(AND(E39&gt;Start!$C$18,E39+3&lt;Start!$D$18,E39&lt;Start!$D$18,(ISODD(E39)=TRUE))=TRUE,E39+3,(IF(AND(E39&gt;Start!$C$19,E39+3&lt;Start!$D$19,E39&lt;Start!$D$19,(ISODD(E39)=TRUE),(ISEVEN(Start!$D$8))=TRUE)=TRUE,E39+3,(IF(AND(E39&gt;Start!$C$20,E39+3&lt;Start!$D$20,E39&lt;Start!$D$20,(ISODD(E39)=TRUE),(ISEVEN(Start!$D$8)=TRUE))=TRUE,E39+3,(IF(AND(E39&gt;Start!$C$18,E39+1&lt;Start!$D$18,E39&lt;Start!$D$18,(ISEVEN(E39)=TRUE),(ISEVEN(Start!$D$8)=TRUE))=TRUE,E39+1,(IF(AND(E39&gt;Start!$C$19,E39+1&lt;Start!$D$19,E39&lt;Start!$D$19,(ISEVEN(E39)=TRUE),(ISEVEN(Start!$D$8)=TRUE))=TRUE,E39+1,(IF(AND(E39&gt;Start!$C$20,E39+1&lt;Start!$D$20,E39&lt;Start!$D$20,(ISEVEN(E39)=TRUE),(ISEVEN(Start!$D$8)=TRUE))=TRUE,E39+1,(IF(AND(E39&gt;Start!$C$22,E39+3&lt;Start!$D$22,E39&lt;Start!$D$22,(ISODD(E39)=TRUE))=TRUE,E39+3,(IF(AND(E39&gt;Start!$C$23,E39+3&lt;Start!$D$23,E39&lt;Start!$D$23,(ISODD(E39)=TRUE))=TRUE,E39+3,(IF(AND(E39&gt;Start!$C$24,E39+3&lt;Start!$D$24,E39&lt;Start!$D$24,(ISODD(E39)=TRUE))=TRUE,E39+3,(IF(AND(E39&gt;Start!$C$22,E39+1&lt;Start!$D$22,E39&lt;Start!$D$22,(ISEVEN(E39)=TRUE))=TRUE,E39+1,(IF(AND(E39&gt;Start!$C$23,E39+1&lt;Start!$D$23,E39&lt;Start!$D$23,(ISEVEN(E39)=TRUE))=TRUE,E39+1,(IF(AND(E39&gt;Start!$C$24,E39+1&lt;Start!$D$24,E39&lt;Start!$D$24,(ISEVEN(E39)=TRUE))=TRUE,E39+1,(IF(AND(Start!$F$8=4,(ISEVEN(E39)=TRUE))=TRUE,E39-7,(IF(AND(Start!$D$8=4,(ISODD(E39)=TRUE))=TRUE,E39-5,(IF(AND(Start!$D$8=5,(ISEVEN(E39)=TRUE))=TRUE,E39-9,E39-7)))))))))))))))))))))))))))))))</f>
        <v>7</v>
      </c>
      <c r="G39" s="73">
        <f>IF(F39=" "," ",(IF(AND(F39&gt;Start!$C$18,F39+3&lt;Start!$D$18,F39&lt;Start!$D$18,(ISODD(F39)=TRUE))=TRUE,F39+3,(IF(AND(F39&gt;Start!$C$19,F39+3&lt;Start!$D$19,F39&lt;Start!$D$19,(ISODD(F39)=TRUE),(ISEVEN(Start!$D$8))=TRUE)=TRUE,F39+3,(IF(AND(F39&gt;Start!$C$20,F39+3&lt;Start!$D$20,F39&lt;Start!$D$20,(ISODD(F39)=TRUE),(ISEVEN(Start!$D$8)=TRUE))=TRUE,F39+3,(IF(AND(F39&gt;Start!$C$18,F39+1&lt;Start!$D$18,F39&lt;Start!$D$18,(ISEVEN(F39)=TRUE),(ISEVEN(Start!$D$8)=TRUE))=TRUE,F39+1,(IF(AND(F39&gt;Start!$C$19,F39+1&lt;Start!$D$19,F39&lt;Start!$D$19,(ISEVEN(F39)=TRUE),(ISEVEN(Start!$D$8)=TRUE))=TRUE,F39+1,(IF(AND(F39&gt;Start!$C$20,F39+1&lt;Start!$D$20,F39&lt;Start!$D$20,(ISEVEN(F39)=TRUE),(ISEVEN(Start!$D$8)=TRUE))=TRUE,F39+1,(IF(AND(F39&gt;Start!$C$22,F39+3&lt;Start!$D$22,F39&lt;Start!$D$22,(ISODD(F39)=TRUE))=TRUE,F39+3,(IF(AND(F39&gt;Start!$C$23,F39+3&lt;Start!$D$23,F39&lt;Start!$D$23,(ISODD(F39)=TRUE))=TRUE,F39+3,(IF(AND(F39&gt;Start!$C$24,F39+3&lt;Start!$D$24,F39&lt;Start!$D$24,(ISODD(F39)=TRUE))=TRUE,F39+3,(IF(AND(F39&gt;Start!$C$22,F39+1&lt;Start!$D$22,F39&lt;Start!$D$22,(ISEVEN(F39)=TRUE))=TRUE,F39+1,(IF(AND(F39&gt;Start!$C$23,F39+1&lt;Start!$D$23,F39&lt;Start!$D$23,(ISEVEN(F39)=TRUE))=TRUE,F39+1,(IF(AND(F39&gt;Start!$C$24,F39+1&lt;Start!$D$24,F39&lt;Start!$D$24,(ISEVEN(F39)=TRUE))=TRUE,F39+1,(IF(AND(Start!$F$8=4,(ISEVEN(F39)=TRUE))=TRUE,F39-7,(IF(AND(Start!$D$8=4,(ISODD(F39)=TRUE))=TRUE,F39-5,(IF(AND(Start!$D$8=5,(ISEVEN(F39)=TRUE))=TRUE,F39-9,F39-7)))))))))))))))))))))))))))))))</f>
        <v>10</v>
      </c>
    </row>
    <row r="40" spans="1:7" ht="18.75">
      <c r="A40" s="72" t="str">
        <f>Input!B22</f>
        <v>EE</v>
      </c>
      <c r="B40" s="173" t="str">
        <f>Input!C22</f>
        <v>New Baltimore Anchor Bay</v>
      </c>
      <c r="C40" s="173" t="str">
        <f>Input!D22</f>
        <v>Garret Endres</v>
      </c>
      <c r="D40" s="72">
        <f>Input!$A$21</f>
        <v>4</v>
      </c>
      <c r="E40" s="73">
        <f>IF(D40=" "," ",(IF(AND(D40&gt;Start!$C$18,D40+3&lt;Start!$D$18,D40&lt;Start!$D$18,(ISODD(D40)=TRUE))=TRUE,D40+3,(IF(AND(D40&gt;Start!$C$19,D40+3&lt;Start!$D$19,D40&lt;Start!$D$19,(ISODD(D40)=TRUE),(ISEVEN(Start!$D$8))=TRUE)=TRUE,D40+3,(IF(AND(D40&gt;Start!$C$20,D40+3&lt;Start!$D$20,D40&lt;Start!$D$20,(ISODD(D40)=TRUE),(ISEVEN(Start!$D$8)=TRUE))=TRUE,D40+3,(IF(AND(D40&gt;Start!$C$18,D40+1&lt;Start!$D$18,D40&lt;Start!$D$18,(ISEVEN(D40)=TRUE),(ISEVEN(Start!$D$8)=TRUE))=TRUE,D40+1,(IF(AND(D40&gt;Start!$C$19,D40+1&lt;Start!$D$19,D40&lt;Start!$D$19,(ISEVEN(D40)=TRUE),(ISEVEN(Start!$D$8)=TRUE))=TRUE,D40+1,(IF(AND(D40&gt;Start!$C$20,D40+1&lt;Start!$D$20,D40&lt;Start!$D$20,(ISEVEN(D40)=TRUE),(ISEVEN(Start!$D$8)=TRUE))=TRUE,D40+1,(IF(AND(D40&gt;Start!$C$22,D40+3&lt;Start!$D$22,D40&lt;Start!$D$22,(ISODD(D40)=TRUE))=TRUE,D40+3,(IF(AND(D40&gt;Start!$C$23,D40+3&lt;Start!$D$23,D40&lt;Start!$D$23,(ISODD(D40)=TRUE))=TRUE,D40+3,(IF(AND(D40&gt;Start!$C$24,D40+3&lt;Start!$D$24,D40&lt;Start!$D$24,(ISODD(D40)=TRUE))=TRUE,D40+3,(IF(AND(D40&gt;Start!$C$22,D40+1&lt;Start!$D$22,D40&lt;Start!$D$22,(ISEVEN(D40)=TRUE))=TRUE,D40+1,(IF(AND(D40&gt;Start!$C$23,D40+1&lt;Start!$D$23,D40&lt;Start!$D$23,(ISEVEN(D40)=TRUE))=TRUE,D40+1,(IF(AND(D40&gt;Start!$C$24,D40+1&lt;Start!$D$24,D40&lt;Start!$D$24,(ISEVEN(D40)=TRUE))=TRUE,D40+1,(IF(AND(Start!$F$8=4,(ISEVEN(D40)=TRUE))=TRUE,D40-7,(IF(AND(Start!$D$8=4,(ISODD(D40)=TRUE))=TRUE,D40-5,(IF(AND(Start!$D$8=5,(ISEVEN(D40)=TRUE))=TRUE,D40-9,D40-7)))))))))))))))))))))))))))))))</f>
        <v>5</v>
      </c>
      <c r="F40" s="73">
        <f>IF(E40=" "," ",(IF(AND(E40&gt;Start!$C$18,E40+3&lt;Start!$D$18,E40&lt;Start!$D$18,(ISODD(E40)=TRUE))=TRUE,E40+3,(IF(AND(E40&gt;Start!$C$19,E40+3&lt;Start!$D$19,E40&lt;Start!$D$19,(ISODD(E40)=TRUE),(ISEVEN(Start!$D$8))=TRUE)=TRUE,E40+3,(IF(AND(E40&gt;Start!$C$20,E40+3&lt;Start!$D$20,E40&lt;Start!$D$20,(ISODD(E40)=TRUE),(ISEVEN(Start!$D$8)=TRUE))=TRUE,E40+3,(IF(AND(E40&gt;Start!$C$18,E40+1&lt;Start!$D$18,E40&lt;Start!$D$18,(ISEVEN(E40)=TRUE),(ISEVEN(Start!$D$8)=TRUE))=TRUE,E40+1,(IF(AND(E40&gt;Start!$C$19,E40+1&lt;Start!$D$19,E40&lt;Start!$D$19,(ISEVEN(E40)=TRUE),(ISEVEN(Start!$D$8)=TRUE))=TRUE,E40+1,(IF(AND(E40&gt;Start!$C$20,E40+1&lt;Start!$D$20,E40&lt;Start!$D$20,(ISEVEN(E40)=TRUE),(ISEVEN(Start!$D$8)=TRUE))=TRUE,E40+1,(IF(AND(E40&gt;Start!$C$22,E40+3&lt;Start!$D$22,E40&lt;Start!$D$22,(ISODD(E40)=TRUE))=TRUE,E40+3,(IF(AND(E40&gt;Start!$C$23,E40+3&lt;Start!$D$23,E40&lt;Start!$D$23,(ISODD(E40)=TRUE))=TRUE,E40+3,(IF(AND(E40&gt;Start!$C$24,E40+3&lt;Start!$D$24,E40&lt;Start!$D$24,(ISODD(E40)=TRUE))=TRUE,E40+3,(IF(AND(E40&gt;Start!$C$22,E40+1&lt;Start!$D$22,E40&lt;Start!$D$22,(ISEVEN(E40)=TRUE))=TRUE,E40+1,(IF(AND(E40&gt;Start!$C$23,E40+1&lt;Start!$D$23,E40&lt;Start!$D$23,(ISEVEN(E40)=TRUE))=TRUE,E40+1,(IF(AND(E40&gt;Start!$C$24,E40+1&lt;Start!$D$24,E40&lt;Start!$D$24,(ISEVEN(E40)=TRUE))=TRUE,E40+1,(IF(AND(Start!$F$8=4,(ISEVEN(E40)=TRUE))=TRUE,E40-7,(IF(AND(Start!$D$8=4,(ISODD(E40)=TRUE))=TRUE,E40-5,(IF(AND(Start!$D$8=5,(ISEVEN(E40)=TRUE))=TRUE,E40-9,E40-7)))))))))))))))))))))))))))))))</f>
        <v>8</v>
      </c>
      <c r="G40" s="73">
        <f>IF(F40=" "," ",(IF(AND(F40&gt;Start!$C$18,F40+3&lt;Start!$D$18,F40&lt;Start!$D$18,(ISODD(F40)=TRUE))=TRUE,F40+3,(IF(AND(F40&gt;Start!$C$19,F40+3&lt;Start!$D$19,F40&lt;Start!$D$19,(ISODD(F40)=TRUE),(ISEVEN(Start!$D$8))=TRUE)=TRUE,F40+3,(IF(AND(F40&gt;Start!$C$20,F40+3&lt;Start!$D$20,F40&lt;Start!$D$20,(ISODD(F40)=TRUE),(ISEVEN(Start!$D$8)=TRUE))=TRUE,F40+3,(IF(AND(F40&gt;Start!$C$18,F40+1&lt;Start!$D$18,F40&lt;Start!$D$18,(ISEVEN(F40)=TRUE),(ISEVEN(Start!$D$8)=TRUE))=TRUE,F40+1,(IF(AND(F40&gt;Start!$C$19,F40+1&lt;Start!$D$19,F40&lt;Start!$D$19,(ISEVEN(F40)=TRUE),(ISEVEN(Start!$D$8)=TRUE))=TRUE,F40+1,(IF(AND(F40&gt;Start!$C$20,F40+1&lt;Start!$D$20,F40&lt;Start!$D$20,(ISEVEN(F40)=TRUE),(ISEVEN(Start!$D$8)=TRUE))=TRUE,F40+1,(IF(AND(F40&gt;Start!$C$22,F40+3&lt;Start!$D$22,F40&lt;Start!$D$22,(ISODD(F40)=TRUE))=TRUE,F40+3,(IF(AND(F40&gt;Start!$C$23,F40+3&lt;Start!$D$23,F40&lt;Start!$D$23,(ISODD(F40)=TRUE))=TRUE,F40+3,(IF(AND(F40&gt;Start!$C$24,F40+3&lt;Start!$D$24,F40&lt;Start!$D$24,(ISODD(F40)=TRUE))=TRUE,F40+3,(IF(AND(F40&gt;Start!$C$22,F40+1&lt;Start!$D$22,F40&lt;Start!$D$22,(ISEVEN(F40)=TRUE))=TRUE,F40+1,(IF(AND(F40&gt;Start!$C$23,F40+1&lt;Start!$D$23,F40&lt;Start!$D$23,(ISEVEN(F40)=TRUE))=TRUE,F40+1,(IF(AND(F40&gt;Start!$C$24,F40+1&lt;Start!$D$24,F40&lt;Start!$D$24,(ISEVEN(F40)=TRUE))=TRUE,F40+1,(IF(AND(Start!$F$8=4,(ISEVEN(F40)=TRUE))=TRUE,F40-7,(IF(AND(Start!$D$8=4,(ISODD(F40)=TRUE))=TRUE,F40-5,(IF(AND(Start!$D$8=5,(ISEVEN(F40)=TRUE))=TRUE,F40-9,F40-7)))))))))))))))))))))))))))))))</f>
        <v>9</v>
      </c>
    </row>
    <row r="41" spans="1:7" ht="18.75">
      <c r="A41" s="72" t="str">
        <f>Input!B27</f>
        <v>E</v>
      </c>
      <c r="B41" s="173" t="str">
        <f>Input!C27</f>
        <v>New Baltimore Anchor Bay</v>
      </c>
      <c r="C41" s="173" t="str">
        <f>Input!D27</f>
        <v>Matt Willis</v>
      </c>
      <c r="D41" s="72">
        <f>Input!$A$26</f>
        <v>5</v>
      </c>
      <c r="E41" s="73">
        <f>IF(D41=" "," ",(IF(AND(D41&gt;Start!$C$18,D41+3&lt;Start!$D$18,D41&lt;Start!$D$18,(ISODD(D41)=TRUE))=TRUE,D41+3,(IF(AND(D41&gt;Start!$C$19,D41+3&lt;Start!$D$19,D41&lt;Start!$D$19,(ISODD(D41)=TRUE),(ISEVEN(Start!$D$8))=TRUE)=TRUE,D41+3,(IF(AND(D41&gt;Start!$C$20,D41+3&lt;Start!$D$20,D41&lt;Start!$D$20,(ISODD(D41)=TRUE),(ISEVEN(Start!$D$8)=TRUE))=TRUE,D41+3,(IF(AND(D41&gt;Start!$C$18,D41+1&lt;Start!$D$18,D41&lt;Start!$D$18,(ISEVEN(D41)=TRUE),(ISEVEN(Start!$D$8)=TRUE))=TRUE,D41+1,(IF(AND(D41&gt;Start!$C$19,D41+1&lt;Start!$D$19,D41&lt;Start!$D$19,(ISEVEN(D41)=TRUE),(ISEVEN(Start!$D$8)=TRUE))=TRUE,D41+1,(IF(AND(D41&gt;Start!$C$20,D41+1&lt;Start!$D$20,D41&lt;Start!$D$20,(ISEVEN(D41)=TRUE),(ISEVEN(Start!$D$8)=TRUE))=TRUE,D41+1,(IF(AND(D41&gt;Start!$C$22,D41+3&lt;Start!$D$22,D41&lt;Start!$D$22,(ISODD(D41)=TRUE))=TRUE,D41+3,(IF(AND(D41&gt;Start!$C$23,D41+3&lt;Start!$D$23,D41&lt;Start!$D$23,(ISODD(D41)=TRUE))=TRUE,D41+3,(IF(AND(D41&gt;Start!$C$24,D41+3&lt;Start!$D$24,D41&lt;Start!$D$24,(ISODD(D41)=TRUE))=TRUE,D41+3,(IF(AND(D41&gt;Start!$C$22,D41+1&lt;Start!$D$22,D41&lt;Start!$D$22,(ISEVEN(D41)=TRUE))=TRUE,D41+1,(IF(AND(D41&gt;Start!$C$23,D41+1&lt;Start!$D$23,D41&lt;Start!$D$23,(ISEVEN(D41)=TRUE))=TRUE,D41+1,(IF(AND(D41&gt;Start!$C$24,D41+1&lt;Start!$D$24,D41&lt;Start!$D$24,(ISEVEN(D41)=TRUE))=TRUE,D41+1,(IF(AND(Start!$F$8=4,(ISEVEN(D41)=TRUE))=TRUE,D41-7,(IF(AND(Start!$D$8=4,(ISODD(D41)=TRUE))=TRUE,D41-5,(IF(AND(Start!$D$8=5,(ISEVEN(D41)=TRUE))=TRUE,D41-9,D41-7)))))))))))))))))))))))))))))))</f>
        <v>8</v>
      </c>
      <c r="F41" s="73">
        <f>IF(E41=" "," ",(IF(AND(E41&gt;Start!$C$18,E41+3&lt;Start!$D$18,E41&lt;Start!$D$18,(ISODD(E41)=TRUE))=TRUE,E41+3,(IF(AND(E41&gt;Start!$C$19,E41+3&lt;Start!$D$19,E41&lt;Start!$D$19,(ISODD(E41)=TRUE),(ISEVEN(Start!$D$8))=TRUE)=TRUE,E41+3,(IF(AND(E41&gt;Start!$C$20,E41+3&lt;Start!$D$20,E41&lt;Start!$D$20,(ISODD(E41)=TRUE),(ISEVEN(Start!$D$8)=TRUE))=TRUE,E41+3,(IF(AND(E41&gt;Start!$C$18,E41+1&lt;Start!$D$18,E41&lt;Start!$D$18,(ISEVEN(E41)=TRUE),(ISEVEN(Start!$D$8)=TRUE))=TRUE,E41+1,(IF(AND(E41&gt;Start!$C$19,E41+1&lt;Start!$D$19,E41&lt;Start!$D$19,(ISEVEN(E41)=TRUE),(ISEVEN(Start!$D$8)=TRUE))=TRUE,E41+1,(IF(AND(E41&gt;Start!$C$20,E41+1&lt;Start!$D$20,E41&lt;Start!$D$20,(ISEVEN(E41)=TRUE),(ISEVEN(Start!$D$8)=TRUE))=TRUE,E41+1,(IF(AND(E41&gt;Start!$C$22,E41+3&lt;Start!$D$22,E41&lt;Start!$D$22,(ISODD(E41)=TRUE))=TRUE,E41+3,(IF(AND(E41&gt;Start!$C$23,E41+3&lt;Start!$D$23,E41&lt;Start!$D$23,(ISODD(E41)=TRUE))=TRUE,E41+3,(IF(AND(E41&gt;Start!$C$24,E41+3&lt;Start!$D$24,E41&lt;Start!$D$24,(ISODD(E41)=TRUE))=TRUE,E41+3,(IF(AND(E41&gt;Start!$C$22,E41+1&lt;Start!$D$22,E41&lt;Start!$D$22,(ISEVEN(E41)=TRUE))=TRUE,E41+1,(IF(AND(E41&gt;Start!$C$23,E41+1&lt;Start!$D$23,E41&lt;Start!$D$23,(ISEVEN(E41)=TRUE))=TRUE,E41+1,(IF(AND(E41&gt;Start!$C$24,E41+1&lt;Start!$D$24,E41&lt;Start!$D$24,(ISEVEN(E41)=TRUE))=TRUE,E41+1,(IF(AND(Start!$F$8=4,(ISEVEN(E41)=TRUE))=TRUE,E41-7,(IF(AND(Start!$D$8=4,(ISODD(E41)=TRUE))=TRUE,E41-5,(IF(AND(Start!$D$8=5,(ISEVEN(E41)=TRUE))=TRUE,E41-9,E41-7)))))))))))))))))))))))))))))))</f>
        <v>9</v>
      </c>
      <c r="G41" s="73">
        <f>IF(F41=" "," ",(IF(AND(F41&gt;Start!$C$18,F41+3&lt;Start!$D$18,F41&lt;Start!$D$18,(ISODD(F41)=TRUE))=TRUE,F41+3,(IF(AND(F41&gt;Start!$C$19,F41+3&lt;Start!$D$19,F41&lt;Start!$D$19,(ISODD(F41)=TRUE),(ISEVEN(Start!$D$8))=TRUE)=TRUE,F41+3,(IF(AND(F41&gt;Start!$C$20,F41+3&lt;Start!$D$20,F41&lt;Start!$D$20,(ISODD(F41)=TRUE),(ISEVEN(Start!$D$8)=TRUE))=TRUE,F41+3,(IF(AND(F41&gt;Start!$C$18,F41+1&lt;Start!$D$18,F41&lt;Start!$D$18,(ISEVEN(F41)=TRUE),(ISEVEN(Start!$D$8)=TRUE))=TRUE,F41+1,(IF(AND(F41&gt;Start!$C$19,F41+1&lt;Start!$D$19,F41&lt;Start!$D$19,(ISEVEN(F41)=TRUE),(ISEVEN(Start!$D$8)=TRUE))=TRUE,F41+1,(IF(AND(F41&gt;Start!$C$20,F41+1&lt;Start!$D$20,F41&lt;Start!$D$20,(ISEVEN(F41)=TRUE),(ISEVEN(Start!$D$8)=TRUE))=TRUE,F41+1,(IF(AND(F41&gt;Start!$C$22,F41+3&lt;Start!$D$22,F41&lt;Start!$D$22,(ISODD(F41)=TRUE))=TRUE,F41+3,(IF(AND(F41&gt;Start!$C$23,F41+3&lt;Start!$D$23,F41&lt;Start!$D$23,(ISODD(F41)=TRUE))=TRUE,F41+3,(IF(AND(F41&gt;Start!$C$24,F41+3&lt;Start!$D$24,F41&lt;Start!$D$24,(ISODD(F41)=TRUE))=TRUE,F41+3,(IF(AND(F41&gt;Start!$C$22,F41+1&lt;Start!$D$22,F41&lt;Start!$D$22,(ISEVEN(F41)=TRUE))=TRUE,F41+1,(IF(AND(F41&gt;Start!$C$23,F41+1&lt;Start!$D$23,F41&lt;Start!$D$23,(ISEVEN(F41)=TRUE))=TRUE,F41+1,(IF(AND(F41&gt;Start!$C$24,F41+1&lt;Start!$D$24,F41&lt;Start!$D$24,(ISEVEN(F41)=TRUE))=TRUE,F41+1,(IF(AND(Start!$F$8=4,(ISEVEN(F41)=TRUE))=TRUE,F41-7,(IF(AND(Start!$D$8=4,(ISODD(F41)=TRUE))=TRUE,F41-5,(IF(AND(Start!$D$8=5,(ISEVEN(F41)=TRUE))=TRUE,F41-9,F41-7)))))))))))))))))))))))))))))))</f>
        <v>2</v>
      </c>
    </row>
    <row r="42" spans="1:7" ht="18.75">
      <c r="A42" s="72" t="str">
        <f>Input!B37</f>
        <v>E</v>
      </c>
      <c r="B42" s="173" t="str">
        <f>Input!C37</f>
        <v>New Baltimore Anchor Bay</v>
      </c>
      <c r="C42" s="173" t="str">
        <f>Input!D37</f>
        <v>Michael Preville</v>
      </c>
      <c r="D42" s="72">
        <f>Input!$A$36</f>
        <v>7</v>
      </c>
      <c r="E42" s="73">
        <f>IF(D42=" "," ",(IF(AND(D42&gt;Start!$C$18,D42+3&lt;Start!$D$18,D42&lt;Start!$D$18,(ISODD(D42)=TRUE))=TRUE,D42+3,(IF(AND(D42&gt;Start!$C$19,D42+3&lt;Start!$D$19,D42&lt;Start!$D$19,(ISODD(D42)=TRUE),(ISEVEN(Start!$D$8))=TRUE)=TRUE,D42+3,(IF(AND(D42&gt;Start!$C$20,D42+3&lt;Start!$D$20,D42&lt;Start!$D$20,(ISODD(D42)=TRUE),(ISEVEN(Start!$D$8)=TRUE))=TRUE,D42+3,(IF(AND(D42&gt;Start!$C$18,D42+1&lt;Start!$D$18,D42&lt;Start!$D$18,(ISEVEN(D42)=TRUE),(ISEVEN(Start!$D$8)=TRUE))=TRUE,D42+1,(IF(AND(D42&gt;Start!$C$19,D42+1&lt;Start!$D$19,D42&lt;Start!$D$19,(ISEVEN(D42)=TRUE),(ISEVEN(Start!$D$8)=TRUE))=TRUE,D42+1,(IF(AND(D42&gt;Start!$C$20,D42+1&lt;Start!$D$20,D42&lt;Start!$D$20,(ISEVEN(D42)=TRUE),(ISEVEN(Start!$D$8)=TRUE))=TRUE,D42+1,(IF(AND(D42&gt;Start!$C$22,D42+3&lt;Start!$D$22,D42&lt;Start!$D$22,(ISODD(D42)=TRUE))=TRUE,D42+3,(IF(AND(D42&gt;Start!$C$23,D42+3&lt;Start!$D$23,D42&lt;Start!$D$23,(ISODD(D42)=TRUE))=TRUE,D42+3,(IF(AND(D42&gt;Start!$C$24,D42+3&lt;Start!$D$24,D42&lt;Start!$D$24,(ISODD(D42)=TRUE))=TRUE,D42+3,(IF(AND(D42&gt;Start!$C$22,D42+1&lt;Start!$D$22,D42&lt;Start!$D$22,(ISEVEN(D42)=TRUE))=TRUE,D42+1,(IF(AND(D42&gt;Start!$C$23,D42+1&lt;Start!$D$23,D42&lt;Start!$D$23,(ISEVEN(D42)=TRUE))=TRUE,D42+1,(IF(AND(D42&gt;Start!$C$24,D42+1&lt;Start!$D$24,D42&lt;Start!$D$24,(ISEVEN(D42)=TRUE))=TRUE,D42+1,(IF(AND(Start!$F$8=4,(ISEVEN(D42)=TRUE))=TRUE,D42-7,(IF(AND(Start!$D$8=4,(ISODD(D42)=TRUE))=TRUE,D42-5,(IF(AND(Start!$D$8=5,(ISEVEN(D42)=TRUE))=TRUE,D42-9,D42-7)))))))))))))))))))))))))))))))</f>
        <v>10</v>
      </c>
      <c r="F42" s="73">
        <f>IF(E42=" "," ",(IF(AND(E42&gt;Start!$C$18,E42+3&lt;Start!$D$18,E42&lt;Start!$D$18,(ISODD(E42)=TRUE))=TRUE,E42+3,(IF(AND(E42&gt;Start!$C$19,E42+3&lt;Start!$D$19,E42&lt;Start!$D$19,(ISODD(E42)=TRUE),(ISEVEN(Start!$D$8))=TRUE)=TRUE,E42+3,(IF(AND(E42&gt;Start!$C$20,E42+3&lt;Start!$D$20,E42&lt;Start!$D$20,(ISODD(E42)=TRUE),(ISEVEN(Start!$D$8)=TRUE))=TRUE,E42+3,(IF(AND(E42&gt;Start!$C$18,E42+1&lt;Start!$D$18,E42&lt;Start!$D$18,(ISEVEN(E42)=TRUE),(ISEVEN(Start!$D$8)=TRUE))=TRUE,E42+1,(IF(AND(E42&gt;Start!$C$19,E42+1&lt;Start!$D$19,E42&lt;Start!$D$19,(ISEVEN(E42)=TRUE),(ISEVEN(Start!$D$8)=TRUE))=TRUE,E42+1,(IF(AND(E42&gt;Start!$C$20,E42+1&lt;Start!$D$20,E42&lt;Start!$D$20,(ISEVEN(E42)=TRUE),(ISEVEN(Start!$D$8)=TRUE))=TRUE,E42+1,(IF(AND(E42&gt;Start!$C$22,E42+3&lt;Start!$D$22,E42&lt;Start!$D$22,(ISODD(E42)=TRUE))=TRUE,E42+3,(IF(AND(E42&gt;Start!$C$23,E42+3&lt;Start!$D$23,E42&lt;Start!$D$23,(ISODD(E42)=TRUE))=TRUE,E42+3,(IF(AND(E42&gt;Start!$C$24,E42+3&lt;Start!$D$24,E42&lt;Start!$D$24,(ISODD(E42)=TRUE))=TRUE,E42+3,(IF(AND(E42&gt;Start!$C$22,E42+1&lt;Start!$D$22,E42&lt;Start!$D$22,(ISEVEN(E42)=TRUE))=TRUE,E42+1,(IF(AND(E42&gt;Start!$C$23,E42+1&lt;Start!$D$23,E42&lt;Start!$D$23,(ISEVEN(E42)=TRUE))=TRUE,E42+1,(IF(AND(E42&gt;Start!$C$24,E42+1&lt;Start!$D$24,E42&lt;Start!$D$24,(ISEVEN(E42)=TRUE))=TRUE,E42+1,(IF(AND(Start!$F$8=4,(ISEVEN(E42)=TRUE))=TRUE,E42-7,(IF(AND(Start!$D$8=4,(ISODD(E42)=TRUE))=TRUE,E42-5,(IF(AND(Start!$D$8=5,(ISEVEN(E42)=TRUE))=TRUE,E42-9,E42-7)))))))))))))))))))))))))))))))</f>
        <v>1</v>
      </c>
      <c r="G42" s="73">
        <f>IF(F42=" "," ",(IF(AND(F42&gt;Start!$C$18,F42+3&lt;Start!$D$18,F42&lt;Start!$D$18,(ISODD(F42)=TRUE))=TRUE,F42+3,(IF(AND(F42&gt;Start!$C$19,F42+3&lt;Start!$D$19,F42&lt;Start!$D$19,(ISODD(F42)=TRUE),(ISEVEN(Start!$D$8))=TRUE)=TRUE,F42+3,(IF(AND(F42&gt;Start!$C$20,F42+3&lt;Start!$D$20,F42&lt;Start!$D$20,(ISODD(F42)=TRUE),(ISEVEN(Start!$D$8)=TRUE))=TRUE,F42+3,(IF(AND(F42&gt;Start!$C$18,F42+1&lt;Start!$D$18,F42&lt;Start!$D$18,(ISEVEN(F42)=TRUE),(ISEVEN(Start!$D$8)=TRUE))=TRUE,F42+1,(IF(AND(F42&gt;Start!$C$19,F42+1&lt;Start!$D$19,F42&lt;Start!$D$19,(ISEVEN(F42)=TRUE),(ISEVEN(Start!$D$8)=TRUE))=TRUE,F42+1,(IF(AND(F42&gt;Start!$C$20,F42+1&lt;Start!$D$20,F42&lt;Start!$D$20,(ISEVEN(F42)=TRUE),(ISEVEN(Start!$D$8)=TRUE))=TRUE,F42+1,(IF(AND(F42&gt;Start!$C$22,F42+3&lt;Start!$D$22,F42&lt;Start!$D$22,(ISODD(F42)=TRUE))=TRUE,F42+3,(IF(AND(F42&gt;Start!$C$23,F42+3&lt;Start!$D$23,F42&lt;Start!$D$23,(ISODD(F42)=TRUE))=TRUE,F42+3,(IF(AND(F42&gt;Start!$C$24,F42+3&lt;Start!$D$24,F42&lt;Start!$D$24,(ISODD(F42)=TRUE))=TRUE,F42+3,(IF(AND(F42&gt;Start!$C$22,F42+1&lt;Start!$D$22,F42&lt;Start!$D$22,(ISEVEN(F42)=TRUE))=TRUE,F42+1,(IF(AND(F42&gt;Start!$C$23,F42+1&lt;Start!$D$23,F42&lt;Start!$D$23,(ISEVEN(F42)=TRUE))=TRUE,F42+1,(IF(AND(F42&gt;Start!$C$24,F42+1&lt;Start!$D$24,F42&lt;Start!$D$24,(ISEVEN(F42)=TRUE))=TRUE,F42+1,(IF(AND(Start!$F$8=4,(ISEVEN(F42)=TRUE))=TRUE,F42-7,(IF(AND(Start!$D$8=4,(ISODD(F42)=TRUE))=TRUE,F42-5,(IF(AND(Start!$D$8=5,(ISEVEN(F42)=TRUE))=TRUE,F42-9,F42-7)))))))))))))))))))))))))))))))</f>
        <v>4</v>
      </c>
    </row>
    <row r="43" spans="1:7" ht="18.75">
      <c r="A43" s="72" t="str">
        <f>Input!B47</f>
        <v>E</v>
      </c>
      <c r="B43" s="173">
        <f>Input!C47</f>
        <v>0</v>
      </c>
      <c r="C43" s="173">
        <f>Input!D47</f>
        <v>0</v>
      </c>
      <c r="D43" s="72">
        <f>Input!$A$46</f>
        <v>9</v>
      </c>
      <c r="E43" s="73">
        <f>IF(D43=" "," ",(IF(AND(D43&gt;Start!$C$18,D43+3&lt;Start!$D$18,D43&lt;Start!$D$18,(ISODD(D43)=TRUE))=TRUE,D43+3,(IF(AND(D43&gt;Start!$C$19,D43+3&lt;Start!$D$19,D43&lt;Start!$D$19,(ISODD(D43)=TRUE),(ISEVEN(Start!$D$8))=TRUE)=TRUE,D43+3,(IF(AND(D43&gt;Start!$C$20,D43+3&lt;Start!$D$20,D43&lt;Start!$D$20,(ISODD(D43)=TRUE),(ISEVEN(Start!$D$8)=TRUE))=TRUE,D43+3,(IF(AND(D43&gt;Start!$C$18,D43+1&lt;Start!$D$18,D43&lt;Start!$D$18,(ISEVEN(D43)=TRUE),(ISEVEN(Start!$D$8)=TRUE))=TRUE,D43+1,(IF(AND(D43&gt;Start!$C$19,D43+1&lt;Start!$D$19,D43&lt;Start!$D$19,(ISEVEN(D43)=TRUE),(ISEVEN(Start!$D$8)=TRUE))=TRUE,D43+1,(IF(AND(D43&gt;Start!$C$20,D43+1&lt;Start!$D$20,D43&lt;Start!$D$20,(ISEVEN(D43)=TRUE),(ISEVEN(Start!$D$8)=TRUE))=TRUE,D43+1,(IF(AND(D43&gt;Start!$C$22,D43+3&lt;Start!$D$22,D43&lt;Start!$D$22,(ISODD(D43)=TRUE))=TRUE,D43+3,(IF(AND(D43&gt;Start!$C$23,D43+3&lt;Start!$D$23,D43&lt;Start!$D$23,(ISODD(D43)=TRUE))=TRUE,D43+3,(IF(AND(D43&gt;Start!$C$24,D43+3&lt;Start!$D$24,D43&lt;Start!$D$24,(ISODD(D43)=TRUE))=TRUE,D43+3,(IF(AND(D43&gt;Start!$C$22,D43+1&lt;Start!$D$22,D43&lt;Start!$D$22,(ISEVEN(D43)=TRUE))=TRUE,D43+1,(IF(AND(D43&gt;Start!$C$23,D43+1&lt;Start!$D$23,D43&lt;Start!$D$23,(ISEVEN(D43)=TRUE))=TRUE,D43+1,(IF(AND(D43&gt;Start!$C$24,D43+1&lt;Start!$D$24,D43&lt;Start!$D$24,(ISEVEN(D43)=TRUE))=TRUE,D43+1,(IF(AND(Start!$F$8=4,(ISEVEN(D43)=TRUE))=TRUE,D43-7,(IF(AND(Start!$D$8=4,(ISODD(D43)=TRUE))=TRUE,D43-5,(IF(AND(Start!$D$8=5,(ISEVEN(D43)=TRUE))=TRUE,D43-9,D43-7)))))))))))))))))))))))))))))))</f>
        <v>2</v>
      </c>
      <c r="F43" s="73">
        <f>IF(E43=" "," ",(IF(AND(E43&gt;Start!$C$18,E43+3&lt;Start!$D$18,E43&lt;Start!$D$18,(ISODD(E43)=TRUE))=TRUE,E43+3,(IF(AND(E43&gt;Start!$C$19,E43+3&lt;Start!$D$19,E43&lt;Start!$D$19,(ISODD(E43)=TRUE),(ISEVEN(Start!$D$8))=TRUE)=TRUE,E43+3,(IF(AND(E43&gt;Start!$C$20,E43+3&lt;Start!$D$20,E43&lt;Start!$D$20,(ISODD(E43)=TRUE),(ISEVEN(Start!$D$8)=TRUE))=TRUE,E43+3,(IF(AND(E43&gt;Start!$C$18,E43+1&lt;Start!$D$18,E43&lt;Start!$D$18,(ISEVEN(E43)=TRUE),(ISEVEN(Start!$D$8)=TRUE))=TRUE,E43+1,(IF(AND(E43&gt;Start!$C$19,E43+1&lt;Start!$D$19,E43&lt;Start!$D$19,(ISEVEN(E43)=TRUE),(ISEVEN(Start!$D$8)=TRUE))=TRUE,E43+1,(IF(AND(E43&gt;Start!$C$20,E43+1&lt;Start!$D$20,E43&lt;Start!$D$20,(ISEVEN(E43)=TRUE),(ISEVEN(Start!$D$8)=TRUE))=TRUE,E43+1,(IF(AND(E43&gt;Start!$C$22,E43+3&lt;Start!$D$22,E43&lt;Start!$D$22,(ISODD(E43)=TRUE))=TRUE,E43+3,(IF(AND(E43&gt;Start!$C$23,E43+3&lt;Start!$D$23,E43&lt;Start!$D$23,(ISODD(E43)=TRUE))=TRUE,E43+3,(IF(AND(E43&gt;Start!$C$24,E43+3&lt;Start!$D$24,E43&lt;Start!$D$24,(ISODD(E43)=TRUE))=TRUE,E43+3,(IF(AND(E43&gt;Start!$C$22,E43+1&lt;Start!$D$22,E43&lt;Start!$D$22,(ISEVEN(E43)=TRUE))=TRUE,E43+1,(IF(AND(E43&gt;Start!$C$23,E43+1&lt;Start!$D$23,E43&lt;Start!$D$23,(ISEVEN(E43)=TRUE))=TRUE,E43+1,(IF(AND(E43&gt;Start!$C$24,E43+1&lt;Start!$D$24,E43&lt;Start!$D$24,(ISEVEN(E43)=TRUE))=TRUE,E43+1,(IF(AND(Start!$F$8=4,(ISEVEN(E43)=TRUE))=TRUE,E43-7,(IF(AND(Start!$D$8=4,(ISODD(E43)=TRUE))=TRUE,E43-5,(IF(AND(Start!$D$8=5,(ISEVEN(E43)=TRUE))=TRUE,E43-9,E43-7)))))))))))))))))))))))))))))))</f>
        <v>3</v>
      </c>
      <c r="G43" s="73">
        <f>IF(F43=" "," ",(IF(AND(F43&gt;Start!$C$18,F43+3&lt;Start!$D$18,F43&lt;Start!$D$18,(ISODD(F43)=TRUE))=TRUE,F43+3,(IF(AND(F43&gt;Start!$C$19,F43+3&lt;Start!$D$19,F43&lt;Start!$D$19,(ISODD(F43)=TRUE),(ISEVEN(Start!$D$8))=TRUE)=TRUE,F43+3,(IF(AND(F43&gt;Start!$C$20,F43+3&lt;Start!$D$20,F43&lt;Start!$D$20,(ISODD(F43)=TRUE),(ISEVEN(Start!$D$8)=TRUE))=TRUE,F43+3,(IF(AND(F43&gt;Start!$C$18,F43+1&lt;Start!$D$18,F43&lt;Start!$D$18,(ISEVEN(F43)=TRUE),(ISEVEN(Start!$D$8)=TRUE))=TRUE,F43+1,(IF(AND(F43&gt;Start!$C$19,F43+1&lt;Start!$D$19,F43&lt;Start!$D$19,(ISEVEN(F43)=TRUE),(ISEVEN(Start!$D$8)=TRUE))=TRUE,F43+1,(IF(AND(F43&gt;Start!$C$20,F43+1&lt;Start!$D$20,F43&lt;Start!$D$20,(ISEVEN(F43)=TRUE),(ISEVEN(Start!$D$8)=TRUE))=TRUE,F43+1,(IF(AND(F43&gt;Start!$C$22,F43+3&lt;Start!$D$22,F43&lt;Start!$D$22,(ISODD(F43)=TRUE))=TRUE,F43+3,(IF(AND(F43&gt;Start!$C$23,F43+3&lt;Start!$D$23,F43&lt;Start!$D$23,(ISODD(F43)=TRUE))=TRUE,F43+3,(IF(AND(F43&gt;Start!$C$24,F43+3&lt;Start!$D$24,F43&lt;Start!$D$24,(ISODD(F43)=TRUE))=TRUE,F43+3,(IF(AND(F43&gt;Start!$C$22,F43+1&lt;Start!$D$22,F43&lt;Start!$D$22,(ISEVEN(F43)=TRUE))=TRUE,F43+1,(IF(AND(F43&gt;Start!$C$23,F43+1&lt;Start!$D$23,F43&lt;Start!$D$23,(ISEVEN(F43)=TRUE))=TRUE,F43+1,(IF(AND(F43&gt;Start!$C$24,F43+1&lt;Start!$D$24,F43&lt;Start!$D$24,(ISEVEN(F43)=TRUE))=TRUE,F43+1,(IF(AND(Start!$F$8=4,(ISEVEN(F43)=TRUE))=TRUE,F43-7,(IF(AND(Start!$D$8=4,(ISODD(F43)=TRUE))=TRUE,F43-5,(IF(AND(Start!$D$8=5,(ISEVEN(F43)=TRUE))=TRUE,F43-9,F43-7)))))))))))))))))))))))))))))))</f>
        <v>6</v>
      </c>
    </row>
    <row r="44" spans="1:7" ht="18.75">
      <c r="A44" s="72" t="str">
        <f>Input!B105</f>
        <v>C</v>
      </c>
      <c r="B44" s="173" t="str">
        <f>Input!C105</f>
        <v>Richmond</v>
      </c>
      <c r="C44" s="173" t="str">
        <f>Input!D105</f>
        <v>Damon Garan</v>
      </c>
      <c r="D44" s="72">
        <f>Input!$A$106</f>
        <v>21</v>
      </c>
      <c r="E44" s="73">
        <f>IF(D44=" "," ",(IF(AND(D44&gt;Start!$C$18,D44+3&lt;Start!$D$18,D44&lt;Start!$D$18,(ISODD(D44)=TRUE))=TRUE,D44+3,(IF(AND(D44&gt;Start!$C$19,D44+3&lt;Start!$D$19,D44&lt;Start!$D$19,(ISODD(D44)=TRUE),(ISEVEN(Start!$D$8))=TRUE)=TRUE,D44+3,(IF(AND(D44&gt;Start!$C$20,D44+3&lt;Start!$D$20,D44&lt;Start!$D$20,(ISODD(D44)=TRUE),(ISEVEN(Start!$D$8)=TRUE))=TRUE,D44+3,(IF(AND(D44&gt;Start!$C$18,D44+1&lt;Start!$D$18,D44&lt;Start!$D$18,(ISEVEN(D44)=TRUE),(ISEVEN(Start!$D$8)=TRUE))=TRUE,D44+1,(IF(AND(D44&gt;Start!$C$19,D44+1&lt;Start!$D$19,D44&lt;Start!$D$19,(ISEVEN(D44)=TRUE),(ISEVEN(Start!$D$8)=TRUE))=TRUE,D44+1,(IF(AND(D44&gt;Start!$C$20,D44+1&lt;Start!$D$20,D44&lt;Start!$D$20,(ISEVEN(D44)=TRUE),(ISEVEN(Start!$D$8)=TRUE))=TRUE,D44+1,(IF(AND(D44&gt;Start!$C$22,D44+3&lt;Start!$D$22,D44&lt;Start!$D$22,(ISODD(D44)=TRUE))=TRUE,D44+3,(IF(AND(D44&gt;Start!$C$23,D44+3&lt;Start!$D$23,D44&lt;Start!$D$23,(ISODD(D44)=TRUE))=TRUE,D44+3,(IF(AND(D44&gt;Start!$C$24,D44+3&lt;Start!$D$24,D44&lt;Start!$D$24,(ISODD(D44)=TRUE))=TRUE,D44+3,(IF(AND(D44&gt;Start!$C$22,D44+1&lt;Start!$D$22,D44&lt;Start!$D$22,(ISEVEN(D44)=TRUE))=TRUE,D44+1,(IF(AND(D44&gt;Start!$C$23,D44+1&lt;Start!$D$23,D44&lt;Start!$D$23,(ISEVEN(D44)=TRUE))=TRUE,D44+1,(IF(AND(D44&gt;Start!$C$24,D44+1&lt;Start!$D$24,D44&lt;Start!$D$24,(ISEVEN(D44)=TRUE))=TRUE,D44+1,(IF(AND(Start!$F$8=4,(ISEVEN(D44)=TRUE))=TRUE,D44-7,(IF(AND(Start!$D$8=4,(ISODD(D44)=TRUE))=TRUE,D44-5,(IF(AND(Start!$D$8=5,(ISEVEN(D44)=TRUE))=TRUE,D44-9,D44-7)))))))))))))))))))))))))))))))</f>
        <v>24</v>
      </c>
      <c r="F44" s="73">
        <f>IF(E44=" "," ",(IF(AND(E44&gt;Start!$C$18,E44+3&lt;Start!$D$18,E44&lt;Start!$D$18,(ISODD(E44)=TRUE))=TRUE,E44+3,(IF(AND(E44&gt;Start!$C$19,E44+3&lt;Start!$D$19,E44&lt;Start!$D$19,(ISODD(E44)=TRUE),(ISEVEN(Start!$D$8))=TRUE)=TRUE,E44+3,(IF(AND(E44&gt;Start!$C$20,E44+3&lt;Start!$D$20,E44&lt;Start!$D$20,(ISODD(E44)=TRUE),(ISEVEN(Start!$D$8)=TRUE))=TRUE,E44+3,(IF(AND(E44&gt;Start!$C$18,E44+1&lt;Start!$D$18,E44&lt;Start!$D$18,(ISEVEN(E44)=TRUE),(ISEVEN(Start!$D$8)=TRUE))=TRUE,E44+1,(IF(AND(E44&gt;Start!$C$19,E44+1&lt;Start!$D$19,E44&lt;Start!$D$19,(ISEVEN(E44)=TRUE),(ISEVEN(Start!$D$8)=TRUE))=TRUE,E44+1,(IF(AND(E44&gt;Start!$C$20,E44+1&lt;Start!$D$20,E44&lt;Start!$D$20,(ISEVEN(E44)=TRUE),(ISEVEN(Start!$D$8)=TRUE))=TRUE,E44+1,(IF(AND(E44&gt;Start!$C$22,E44+3&lt;Start!$D$22,E44&lt;Start!$D$22,(ISODD(E44)=TRUE))=TRUE,E44+3,(IF(AND(E44&gt;Start!$C$23,E44+3&lt;Start!$D$23,E44&lt;Start!$D$23,(ISODD(E44)=TRUE))=TRUE,E44+3,(IF(AND(E44&gt;Start!$C$24,E44+3&lt;Start!$D$24,E44&lt;Start!$D$24,(ISODD(E44)=TRUE))=TRUE,E44+3,(IF(AND(E44&gt;Start!$C$22,E44+1&lt;Start!$D$22,E44&lt;Start!$D$22,(ISEVEN(E44)=TRUE))=TRUE,E44+1,(IF(AND(E44&gt;Start!$C$23,E44+1&lt;Start!$D$23,E44&lt;Start!$D$23,(ISEVEN(E44)=TRUE))=TRUE,E44+1,(IF(AND(E44&gt;Start!$C$24,E44+1&lt;Start!$D$24,E44&lt;Start!$D$24,(ISEVEN(E44)=TRUE))=TRUE,E44+1,(IF(AND(Start!$F$8=4,(ISEVEN(E44)=TRUE))=TRUE,E44-7,(IF(AND(Start!$D$8=4,(ISODD(E44)=TRUE))=TRUE,E44-5,(IF(AND(Start!$D$8=5,(ISEVEN(E44)=TRUE))=TRUE,E44-9,E44-7)))))))))))))))))))))))))))))))</f>
        <v>25</v>
      </c>
      <c r="G44" s="73">
        <f>IF(F44=" "," ",(IF(AND(F44&gt;Start!$C$18,F44+3&lt;Start!$D$18,F44&lt;Start!$D$18,(ISODD(F44)=TRUE))=TRUE,F44+3,(IF(AND(F44&gt;Start!$C$19,F44+3&lt;Start!$D$19,F44&lt;Start!$D$19,(ISODD(F44)=TRUE),(ISEVEN(Start!$D$8))=TRUE)=TRUE,F44+3,(IF(AND(F44&gt;Start!$C$20,F44+3&lt;Start!$D$20,F44&lt;Start!$D$20,(ISODD(F44)=TRUE),(ISEVEN(Start!$D$8)=TRUE))=TRUE,F44+3,(IF(AND(F44&gt;Start!$C$18,F44+1&lt;Start!$D$18,F44&lt;Start!$D$18,(ISEVEN(F44)=TRUE),(ISEVEN(Start!$D$8)=TRUE))=TRUE,F44+1,(IF(AND(F44&gt;Start!$C$19,F44+1&lt;Start!$D$19,F44&lt;Start!$D$19,(ISEVEN(F44)=TRUE),(ISEVEN(Start!$D$8)=TRUE))=TRUE,F44+1,(IF(AND(F44&gt;Start!$C$20,F44+1&lt;Start!$D$20,F44&lt;Start!$D$20,(ISEVEN(F44)=TRUE),(ISEVEN(Start!$D$8)=TRUE))=TRUE,F44+1,(IF(AND(F44&gt;Start!$C$22,F44+3&lt;Start!$D$22,F44&lt;Start!$D$22,(ISODD(F44)=TRUE))=TRUE,F44+3,(IF(AND(F44&gt;Start!$C$23,F44+3&lt;Start!$D$23,F44&lt;Start!$D$23,(ISODD(F44)=TRUE))=TRUE,F44+3,(IF(AND(F44&gt;Start!$C$24,F44+3&lt;Start!$D$24,F44&lt;Start!$D$24,(ISODD(F44)=TRUE))=TRUE,F44+3,(IF(AND(F44&gt;Start!$C$22,F44+1&lt;Start!$D$22,F44&lt;Start!$D$22,(ISEVEN(F44)=TRUE))=TRUE,F44+1,(IF(AND(F44&gt;Start!$C$23,F44+1&lt;Start!$D$23,F44&lt;Start!$D$23,(ISEVEN(F44)=TRUE))=TRUE,F44+1,(IF(AND(F44&gt;Start!$C$24,F44+1&lt;Start!$D$24,F44&lt;Start!$D$24,(ISEVEN(F44)=TRUE))=TRUE,F44+1,(IF(AND(Start!$F$8=4,(ISEVEN(F44)=TRUE))=TRUE,F44-7,(IF(AND(Start!$D$8=4,(ISODD(F44)=TRUE))=TRUE,F44-5,(IF(AND(Start!$D$8=5,(ISEVEN(F44)=TRUE))=TRUE,F44-9,F44-7)))))))))))))))))))))))))))))))</f>
        <v>28</v>
      </c>
    </row>
    <row r="45" spans="1:7" ht="18.75">
      <c r="A45" s="72" t="str">
        <f>Input!B110</f>
        <v>CC</v>
      </c>
      <c r="B45" s="173" t="str">
        <f>Input!C110</f>
        <v>Richmond</v>
      </c>
      <c r="C45" s="173" t="str">
        <f>Input!D110</f>
        <v>Michael Tyll</v>
      </c>
      <c r="D45" s="72">
        <f>Input!$A$111</f>
        <v>22</v>
      </c>
      <c r="E45" s="73">
        <f>IF(D45=" "," ",(IF(AND(D45&gt;Start!$C$18,D45+3&lt;Start!$D$18,D45&lt;Start!$D$18,(ISODD(D45)=TRUE))=TRUE,D45+3,(IF(AND(D45&gt;Start!$C$19,D45+3&lt;Start!$D$19,D45&lt;Start!$D$19,(ISODD(D45)=TRUE),(ISEVEN(Start!$D$8))=TRUE)=TRUE,D45+3,(IF(AND(D45&gt;Start!$C$20,D45+3&lt;Start!$D$20,D45&lt;Start!$D$20,(ISODD(D45)=TRUE),(ISEVEN(Start!$D$8)=TRUE))=TRUE,D45+3,(IF(AND(D45&gt;Start!$C$18,D45+1&lt;Start!$D$18,D45&lt;Start!$D$18,(ISEVEN(D45)=TRUE),(ISEVEN(Start!$D$8)=TRUE))=TRUE,D45+1,(IF(AND(D45&gt;Start!$C$19,D45+1&lt;Start!$D$19,D45&lt;Start!$D$19,(ISEVEN(D45)=TRUE),(ISEVEN(Start!$D$8)=TRUE))=TRUE,D45+1,(IF(AND(D45&gt;Start!$C$20,D45+1&lt;Start!$D$20,D45&lt;Start!$D$20,(ISEVEN(D45)=TRUE),(ISEVEN(Start!$D$8)=TRUE))=TRUE,D45+1,(IF(AND(D45&gt;Start!$C$22,D45+3&lt;Start!$D$22,D45&lt;Start!$D$22,(ISODD(D45)=TRUE))=TRUE,D45+3,(IF(AND(D45&gt;Start!$C$23,D45+3&lt;Start!$D$23,D45&lt;Start!$D$23,(ISODD(D45)=TRUE))=TRUE,D45+3,(IF(AND(D45&gt;Start!$C$24,D45+3&lt;Start!$D$24,D45&lt;Start!$D$24,(ISODD(D45)=TRUE))=TRUE,D45+3,(IF(AND(D45&gt;Start!$C$22,D45+1&lt;Start!$D$22,D45&lt;Start!$D$22,(ISEVEN(D45)=TRUE))=TRUE,D45+1,(IF(AND(D45&gt;Start!$C$23,D45+1&lt;Start!$D$23,D45&lt;Start!$D$23,(ISEVEN(D45)=TRUE))=TRUE,D45+1,(IF(AND(D45&gt;Start!$C$24,D45+1&lt;Start!$D$24,D45&lt;Start!$D$24,(ISEVEN(D45)=TRUE))=TRUE,D45+1,(IF(AND(Start!$F$8=4,(ISEVEN(D45)=TRUE))=TRUE,D45-7,(IF(AND(Start!$D$8=4,(ISODD(D45)=TRUE))=TRUE,D45-5,(IF(AND(Start!$D$8=5,(ISEVEN(D45)=TRUE))=TRUE,D45-9,D45-7)))))))))))))))))))))))))))))))</f>
        <v>23</v>
      </c>
      <c r="F45" s="73">
        <f>IF(E45=" "," ",(IF(AND(E45&gt;Start!$C$18,E45+3&lt;Start!$D$18,E45&lt;Start!$D$18,(ISODD(E45)=TRUE))=TRUE,E45+3,(IF(AND(E45&gt;Start!$C$19,E45+3&lt;Start!$D$19,E45&lt;Start!$D$19,(ISODD(E45)=TRUE),(ISEVEN(Start!$D$8))=TRUE)=TRUE,E45+3,(IF(AND(E45&gt;Start!$C$20,E45+3&lt;Start!$D$20,E45&lt;Start!$D$20,(ISODD(E45)=TRUE),(ISEVEN(Start!$D$8)=TRUE))=TRUE,E45+3,(IF(AND(E45&gt;Start!$C$18,E45+1&lt;Start!$D$18,E45&lt;Start!$D$18,(ISEVEN(E45)=TRUE),(ISEVEN(Start!$D$8)=TRUE))=TRUE,E45+1,(IF(AND(E45&gt;Start!$C$19,E45+1&lt;Start!$D$19,E45&lt;Start!$D$19,(ISEVEN(E45)=TRUE),(ISEVEN(Start!$D$8)=TRUE))=TRUE,E45+1,(IF(AND(E45&gt;Start!$C$20,E45+1&lt;Start!$D$20,E45&lt;Start!$D$20,(ISEVEN(E45)=TRUE),(ISEVEN(Start!$D$8)=TRUE))=TRUE,E45+1,(IF(AND(E45&gt;Start!$C$22,E45+3&lt;Start!$D$22,E45&lt;Start!$D$22,(ISODD(E45)=TRUE))=TRUE,E45+3,(IF(AND(E45&gt;Start!$C$23,E45+3&lt;Start!$D$23,E45&lt;Start!$D$23,(ISODD(E45)=TRUE))=TRUE,E45+3,(IF(AND(E45&gt;Start!$C$24,E45+3&lt;Start!$D$24,E45&lt;Start!$D$24,(ISODD(E45)=TRUE))=TRUE,E45+3,(IF(AND(E45&gt;Start!$C$22,E45+1&lt;Start!$D$22,E45&lt;Start!$D$22,(ISEVEN(E45)=TRUE))=TRUE,E45+1,(IF(AND(E45&gt;Start!$C$23,E45+1&lt;Start!$D$23,E45&lt;Start!$D$23,(ISEVEN(E45)=TRUE))=TRUE,E45+1,(IF(AND(E45&gt;Start!$C$24,E45+1&lt;Start!$D$24,E45&lt;Start!$D$24,(ISEVEN(E45)=TRUE))=TRUE,E45+1,(IF(AND(Start!$F$8=4,(ISEVEN(E45)=TRUE))=TRUE,E45-7,(IF(AND(Start!$D$8=4,(ISODD(E45)=TRUE))=TRUE,E45-5,(IF(AND(Start!$D$8=5,(ISEVEN(E45)=TRUE))=TRUE,E45-9,E45-7)))))))))))))))))))))))))))))))</f>
        <v>26</v>
      </c>
      <c r="G45" s="73">
        <f>IF(F45=" "," ",(IF(AND(F45&gt;Start!$C$18,F45+3&lt;Start!$D$18,F45&lt;Start!$D$18,(ISODD(F45)=TRUE))=TRUE,F45+3,(IF(AND(F45&gt;Start!$C$19,F45+3&lt;Start!$D$19,F45&lt;Start!$D$19,(ISODD(F45)=TRUE),(ISEVEN(Start!$D$8))=TRUE)=TRUE,F45+3,(IF(AND(F45&gt;Start!$C$20,F45+3&lt;Start!$D$20,F45&lt;Start!$D$20,(ISODD(F45)=TRUE),(ISEVEN(Start!$D$8)=TRUE))=TRUE,F45+3,(IF(AND(F45&gt;Start!$C$18,F45+1&lt;Start!$D$18,F45&lt;Start!$D$18,(ISEVEN(F45)=TRUE),(ISEVEN(Start!$D$8)=TRUE))=TRUE,F45+1,(IF(AND(F45&gt;Start!$C$19,F45+1&lt;Start!$D$19,F45&lt;Start!$D$19,(ISEVEN(F45)=TRUE),(ISEVEN(Start!$D$8)=TRUE))=TRUE,F45+1,(IF(AND(F45&gt;Start!$C$20,F45+1&lt;Start!$D$20,F45&lt;Start!$D$20,(ISEVEN(F45)=TRUE),(ISEVEN(Start!$D$8)=TRUE))=TRUE,F45+1,(IF(AND(F45&gt;Start!$C$22,F45+3&lt;Start!$D$22,F45&lt;Start!$D$22,(ISODD(F45)=TRUE))=TRUE,F45+3,(IF(AND(F45&gt;Start!$C$23,F45+3&lt;Start!$D$23,F45&lt;Start!$D$23,(ISODD(F45)=TRUE))=TRUE,F45+3,(IF(AND(F45&gt;Start!$C$24,F45+3&lt;Start!$D$24,F45&lt;Start!$D$24,(ISODD(F45)=TRUE))=TRUE,F45+3,(IF(AND(F45&gt;Start!$C$22,F45+1&lt;Start!$D$22,F45&lt;Start!$D$22,(ISEVEN(F45)=TRUE))=TRUE,F45+1,(IF(AND(F45&gt;Start!$C$23,F45+1&lt;Start!$D$23,F45&lt;Start!$D$23,(ISEVEN(F45)=TRUE))=TRUE,F45+1,(IF(AND(F45&gt;Start!$C$24,F45+1&lt;Start!$D$24,F45&lt;Start!$D$24,(ISEVEN(F45)=TRUE))=TRUE,F45+1,(IF(AND(Start!$F$8=4,(ISEVEN(F45)=TRUE))=TRUE,F45-7,(IF(AND(Start!$D$8=4,(ISODD(F45)=TRUE))=TRUE,F45-5,(IF(AND(Start!$D$8=5,(ISEVEN(F45)=TRUE))=TRUE,F45-9,F45-7)))))))))))))))))))))))))))))))</f>
        <v>27</v>
      </c>
    </row>
    <row r="46" spans="1:7" ht="18.75">
      <c r="A46" s="72" t="str">
        <f>Input!B115</f>
        <v>C</v>
      </c>
      <c r="B46" s="173" t="str">
        <f>Input!C115</f>
        <v>Richmond</v>
      </c>
      <c r="C46" s="173" t="str">
        <f>Input!D115</f>
        <v>James Hendrix</v>
      </c>
      <c r="D46" s="72">
        <f>Input!$A$116</f>
        <v>23</v>
      </c>
      <c r="E46" s="73">
        <f>IF(D46=" "," ",(IF(AND(D46&gt;Start!$C$18,D46+3&lt;Start!$D$18,D46&lt;Start!$D$18,(ISODD(D46)=TRUE))=TRUE,D46+3,(IF(AND(D46&gt;Start!$C$19,D46+3&lt;Start!$D$19,D46&lt;Start!$D$19,(ISODD(D46)=TRUE),(ISEVEN(Start!$D$8))=TRUE)=TRUE,D46+3,(IF(AND(D46&gt;Start!$C$20,D46+3&lt;Start!$D$20,D46&lt;Start!$D$20,(ISODD(D46)=TRUE),(ISEVEN(Start!$D$8)=TRUE))=TRUE,D46+3,(IF(AND(D46&gt;Start!$C$18,D46+1&lt;Start!$D$18,D46&lt;Start!$D$18,(ISEVEN(D46)=TRUE),(ISEVEN(Start!$D$8)=TRUE))=TRUE,D46+1,(IF(AND(D46&gt;Start!$C$19,D46+1&lt;Start!$D$19,D46&lt;Start!$D$19,(ISEVEN(D46)=TRUE),(ISEVEN(Start!$D$8)=TRUE))=TRUE,D46+1,(IF(AND(D46&gt;Start!$C$20,D46+1&lt;Start!$D$20,D46&lt;Start!$D$20,(ISEVEN(D46)=TRUE),(ISEVEN(Start!$D$8)=TRUE))=TRUE,D46+1,(IF(AND(D46&gt;Start!$C$22,D46+3&lt;Start!$D$22,D46&lt;Start!$D$22,(ISODD(D46)=TRUE))=TRUE,D46+3,(IF(AND(D46&gt;Start!$C$23,D46+3&lt;Start!$D$23,D46&lt;Start!$D$23,(ISODD(D46)=TRUE))=TRUE,D46+3,(IF(AND(D46&gt;Start!$C$24,D46+3&lt;Start!$D$24,D46&lt;Start!$D$24,(ISODD(D46)=TRUE))=TRUE,D46+3,(IF(AND(D46&gt;Start!$C$22,D46+1&lt;Start!$D$22,D46&lt;Start!$D$22,(ISEVEN(D46)=TRUE))=TRUE,D46+1,(IF(AND(D46&gt;Start!$C$23,D46+1&lt;Start!$D$23,D46&lt;Start!$D$23,(ISEVEN(D46)=TRUE))=TRUE,D46+1,(IF(AND(D46&gt;Start!$C$24,D46+1&lt;Start!$D$24,D46&lt;Start!$D$24,(ISEVEN(D46)=TRUE))=TRUE,D46+1,(IF(AND(Start!$F$8=4,(ISEVEN(D46)=TRUE))=TRUE,D46-7,(IF(AND(Start!$D$8=4,(ISODD(D46)=TRUE))=TRUE,D46-5,(IF(AND(Start!$D$8=5,(ISEVEN(D46)=TRUE))=TRUE,D46-9,D46-7)))))))))))))))))))))))))))))))</f>
        <v>26</v>
      </c>
      <c r="F46" s="73">
        <f>IF(E46=" "," ",(IF(AND(E46&gt;Start!$C$18,E46+3&lt;Start!$D$18,E46&lt;Start!$D$18,(ISODD(E46)=TRUE))=TRUE,E46+3,(IF(AND(E46&gt;Start!$C$19,E46+3&lt;Start!$D$19,E46&lt;Start!$D$19,(ISODD(E46)=TRUE),(ISEVEN(Start!$D$8))=TRUE)=TRUE,E46+3,(IF(AND(E46&gt;Start!$C$20,E46+3&lt;Start!$D$20,E46&lt;Start!$D$20,(ISODD(E46)=TRUE),(ISEVEN(Start!$D$8)=TRUE))=TRUE,E46+3,(IF(AND(E46&gt;Start!$C$18,E46+1&lt;Start!$D$18,E46&lt;Start!$D$18,(ISEVEN(E46)=TRUE),(ISEVEN(Start!$D$8)=TRUE))=TRUE,E46+1,(IF(AND(E46&gt;Start!$C$19,E46+1&lt;Start!$D$19,E46&lt;Start!$D$19,(ISEVEN(E46)=TRUE),(ISEVEN(Start!$D$8)=TRUE))=TRUE,E46+1,(IF(AND(E46&gt;Start!$C$20,E46+1&lt;Start!$D$20,E46&lt;Start!$D$20,(ISEVEN(E46)=TRUE),(ISEVEN(Start!$D$8)=TRUE))=TRUE,E46+1,(IF(AND(E46&gt;Start!$C$22,E46+3&lt;Start!$D$22,E46&lt;Start!$D$22,(ISODD(E46)=TRUE))=TRUE,E46+3,(IF(AND(E46&gt;Start!$C$23,E46+3&lt;Start!$D$23,E46&lt;Start!$D$23,(ISODD(E46)=TRUE))=TRUE,E46+3,(IF(AND(E46&gt;Start!$C$24,E46+3&lt;Start!$D$24,E46&lt;Start!$D$24,(ISODD(E46)=TRUE))=TRUE,E46+3,(IF(AND(E46&gt;Start!$C$22,E46+1&lt;Start!$D$22,E46&lt;Start!$D$22,(ISEVEN(E46)=TRUE))=TRUE,E46+1,(IF(AND(E46&gt;Start!$C$23,E46+1&lt;Start!$D$23,E46&lt;Start!$D$23,(ISEVEN(E46)=TRUE))=TRUE,E46+1,(IF(AND(E46&gt;Start!$C$24,E46+1&lt;Start!$D$24,E46&lt;Start!$D$24,(ISEVEN(E46)=TRUE))=TRUE,E46+1,(IF(AND(Start!$F$8=4,(ISEVEN(E46)=TRUE))=TRUE,E46-7,(IF(AND(Start!$D$8=4,(ISODD(E46)=TRUE))=TRUE,E46-5,(IF(AND(Start!$D$8=5,(ISEVEN(E46)=TRUE))=TRUE,E46-9,E46-7)))))))))))))))))))))))))))))))</f>
        <v>27</v>
      </c>
      <c r="G46" s="73">
        <f>IF(F46=" "," ",(IF(AND(F46&gt;Start!$C$18,F46+3&lt;Start!$D$18,F46&lt;Start!$D$18,(ISODD(F46)=TRUE))=TRUE,F46+3,(IF(AND(F46&gt;Start!$C$19,F46+3&lt;Start!$D$19,F46&lt;Start!$D$19,(ISODD(F46)=TRUE),(ISEVEN(Start!$D$8))=TRUE)=TRUE,F46+3,(IF(AND(F46&gt;Start!$C$20,F46+3&lt;Start!$D$20,F46&lt;Start!$D$20,(ISODD(F46)=TRUE),(ISEVEN(Start!$D$8)=TRUE))=TRUE,F46+3,(IF(AND(F46&gt;Start!$C$18,F46+1&lt;Start!$D$18,F46&lt;Start!$D$18,(ISEVEN(F46)=TRUE),(ISEVEN(Start!$D$8)=TRUE))=TRUE,F46+1,(IF(AND(F46&gt;Start!$C$19,F46+1&lt;Start!$D$19,F46&lt;Start!$D$19,(ISEVEN(F46)=TRUE),(ISEVEN(Start!$D$8)=TRUE))=TRUE,F46+1,(IF(AND(F46&gt;Start!$C$20,F46+1&lt;Start!$D$20,F46&lt;Start!$D$20,(ISEVEN(F46)=TRUE),(ISEVEN(Start!$D$8)=TRUE))=TRUE,F46+1,(IF(AND(F46&gt;Start!$C$22,F46+3&lt;Start!$D$22,F46&lt;Start!$D$22,(ISODD(F46)=TRUE))=TRUE,F46+3,(IF(AND(F46&gt;Start!$C$23,F46+3&lt;Start!$D$23,F46&lt;Start!$D$23,(ISODD(F46)=TRUE))=TRUE,F46+3,(IF(AND(F46&gt;Start!$C$24,F46+3&lt;Start!$D$24,F46&lt;Start!$D$24,(ISODD(F46)=TRUE))=TRUE,F46+3,(IF(AND(F46&gt;Start!$C$22,F46+1&lt;Start!$D$22,F46&lt;Start!$D$22,(ISEVEN(F46)=TRUE))=TRUE,F46+1,(IF(AND(F46&gt;Start!$C$23,F46+1&lt;Start!$D$23,F46&lt;Start!$D$23,(ISEVEN(F46)=TRUE))=TRUE,F46+1,(IF(AND(F46&gt;Start!$C$24,F46+1&lt;Start!$D$24,F46&lt;Start!$D$24,(ISEVEN(F46)=TRUE))=TRUE,F46+1,(IF(AND(Start!$F$8=4,(ISEVEN(F46)=TRUE))=TRUE,F46-7,(IF(AND(Start!$D$8=4,(ISODD(F46)=TRUE))=TRUE,F46-5,(IF(AND(Start!$D$8=5,(ISEVEN(F46)=TRUE))=TRUE,F46-9,F46-7)))))))))))))))))))))))))))))))</f>
        <v>30</v>
      </c>
    </row>
    <row r="47" spans="1:7" ht="18.75">
      <c r="A47" s="72" t="str">
        <f>Input!B120</f>
        <v>CC</v>
      </c>
      <c r="B47" s="173" t="str">
        <f>Input!C120</f>
        <v>Richmond</v>
      </c>
      <c r="C47" s="173" t="str">
        <f>Input!D120</f>
        <v>Brandon Potts</v>
      </c>
      <c r="D47" s="72">
        <f>Input!$A$121</f>
        <v>24</v>
      </c>
      <c r="E47" s="73">
        <f>IF(D47=" "," ",(IF(AND(D47&gt;Start!$C$18,D47+3&lt;Start!$D$18,D47&lt;Start!$D$18,(ISODD(D47)=TRUE))=TRUE,D47+3,(IF(AND(D47&gt;Start!$C$19,D47+3&lt;Start!$D$19,D47&lt;Start!$D$19,(ISODD(D47)=TRUE),(ISEVEN(Start!$D$8))=TRUE)=TRUE,D47+3,(IF(AND(D47&gt;Start!$C$20,D47+3&lt;Start!$D$20,D47&lt;Start!$D$20,(ISODD(D47)=TRUE),(ISEVEN(Start!$D$8)=TRUE))=TRUE,D47+3,(IF(AND(D47&gt;Start!$C$18,D47+1&lt;Start!$D$18,D47&lt;Start!$D$18,(ISEVEN(D47)=TRUE),(ISEVEN(Start!$D$8)=TRUE))=TRUE,D47+1,(IF(AND(D47&gt;Start!$C$19,D47+1&lt;Start!$D$19,D47&lt;Start!$D$19,(ISEVEN(D47)=TRUE),(ISEVEN(Start!$D$8)=TRUE))=TRUE,D47+1,(IF(AND(D47&gt;Start!$C$20,D47+1&lt;Start!$D$20,D47&lt;Start!$D$20,(ISEVEN(D47)=TRUE),(ISEVEN(Start!$D$8)=TRUE))=TRUE,D47+1,(IF(AND(D47&gt;Start!$C$22,D47+3&lt;Start!$D$22,D47&lt;Start!$D$22,(ISODD(D47)=TRUE))=TRUE,D47+3,(IF(AND(D47&gt;Start!$C$23,D47+3&lt;Start!$D$23,D47&lt;Start!$D$23,(ISODD(D47)=TRUE))=TRUE,D47+3,(IF(AND(D47&gt;Start!$C$24,D47+3&lt;Start!$D$24,D47&lt;Start!$D$24,(ISODD(D47)=TRUE))=TRUE,D47+3,(IF(AND(D47&gt;Start!$C$22,D47+1&lt;Start!$D$22,D47&lt;Start!$D$22,(ISEVEN(D47)=TRUE))=TRUE,D47+1,(IF(AND(D47&gt;Start!$C$23,D47+1&lt;Start!$D$23,D47&lt;Start!$D$23,(ISEVEN(D47)=TRUE))=TRUE,D47+1,(IF(AND(D47&gt;Start!$C$24,D47+1&lt;Start!$D$24,D47&lt;Start!$D$24,(ISEVEN(D47)=TRUE))=TRUE,D47+1,(IF(AND(Start!$F$8=4,(ISEVEN(D47)=TRUE))=TRUE,D47-7,(IF(AND(Start!$D$8=4,(ISODD(D47)=TRUE))=TRUE,D47-5,(IF(AND(Start!$D$8=5,(ISEVEN(D47)=TRUE))=TRUE,D47-9,D47-7)))))))))))))))))))))))))))))))</f>
        <v>25</v>
      </c>
      <c r="F47" s="73">
        <f>IF(E47=" "," ",(IF(AND(E47&gt;Start!$C$18,E47+3&lt;Start!$D$18,E47&lt;Start!$D$18,(ISODD(E47)=TRUE))=TRUE,E47+3,(IF(AND(E47&gt;Start!$C$19,E47+3&lt;Start!$D$19,E47&lt;Start!$D$19,(ISODD(E47)=TRUE),(ISEVEN(Start!$D$8))=TRUE)=TRUE,E47+3,(IF(AND(E47&gt;Start!$C$20,E47+3&lt;Start!$D$20,E47&lt;Start!$D$20,(ISODD(E47)=TRUE),(ISEVEN(Start!$D$8)=TRUE))=TRUE,E47+3,(IF(AND(E47&gt;Start!$C$18,E47+1&lt;Start!$D$18,E47&lt;Start!$D$18,(ISEVEN(E47)=TRUE),(ISEVEN(Start!$D$8)=TRUE))=TRUE,E47+1,(IF(AND(E47&gt;Start!$C$19,E47+1&lt;Start!$D$19,E47&lt;Start!$D$19,(ISEVEN(E47)=TRUE),(ISEVEN(Start!$D$8)=TRUE))=TRUE,E47+1,(IF(AND(E47&gt;Start!$C$20,E47+1&lt;Start!$D$20,E47&lt;Start!$D$20,(ISEVEN(E47)=TRUE),(ISEVEN(Start!$D$8)=TRUE))=TRUE,E47+1,(IF(AND(E47&gt;Start!$C$22,E47+3&lt;Start!$D$22,E47&lt;Start!$D$22,(ISODD(E47)=TRUE))=TRUE,E47+3,(IF(AND(E47&gt;Start!$C$23,E47+3&lt;Start!$D$23,E47&lt;Start!$D$23,(ISODD(E47)=TRUE))=TRUE,E47+3,(IF(AND(E47&gt;Start!$C$24,E47+3&lt;Start!$D$24,E47&lt;Start!$D$24,(ISODD(E47)=TRUE))=TRUE,E47+3,(IF(AND(E47&gt;Start!$C$22,E47+1&lt;Start!$D$22,E47&lt;Start!$D$22,(ISEVEN(E47)=TRUE))=TRUE,E47+1,(IF(AND(E47&gt;Start!$C$23,E47+1&lt;Start!$D$23,E47&lt;Start!$D$23,(ISEVEN(E47)=TRUE))=TRUE,E47+1,(IF(AND(E47&gt;Start!$C$24,E47+1&lt;Start!$D$24,E47&lt;Start!$D$24,(ISEVEN(E47)=TRUE))=TRUE,E47+1,(IF(AND(Start!$F$8=4,(ISEVEN(E47)=TRUE))=TRUE,E47-7,(IF(AND(Start!$D$8=4,(ISODD(E47)=TRUE))=TRUE,E47-5,(IF(AND(Start!$D$8=5,(ISEVEN(E47)=TRUE))=TRUE,E47-9,E47-7)))))))))))))))))))))))))))))))</f>
        <v>28</v>
      </c>
      <c r="G47" s="73">
        <f>IF(F47=" "," ",(IF(AND(F47&gt;Start!$C$18,F47+3&lt;Start!$D$18,F47&lt;Start!$D$18,(ISODD(F47)=TRUE))=TRUE,F47+3,(IF(AND(F47&gt;Start!$C$19,F47+3&lt;Start!$D$19,F47&lt;Start!$D$19,(ISODD(F47)=TRUE),(ISEVEN(Start!$D$8))=TRUE)=TRUE,F47+3,(IF(AND(F47&gt;Start!$C$20,F47+3&lt;Start!$D$20,F47&lt;Start!$D$20,(ISODD(F47)=TRUE),(ISEVEN(Start!$D$8)=TRUE))=TRUE,F47+3,(IF(AND(F47&gt;Start!$C$18,F47+1&lt;Start!$D$18,F47&lt;Start!$D$18,(ISEVEN(F47)=TRUE),(ISEVEN(Start!$D$8)=TRUE))=TRUE,F47+1,(IF(AND(F47&gt;Start!$C$19,F47+1&lt;Start!$D$19,F47&lt;Start!$D$19,(ISEVEN(F47)=TRUE),(ISEVEN(Start!$D$8)=TRUE))=TRUE,F47+1,(IF(AND(F47&gt;Start!$C$20,F47+1&lt;Start!$D$20,F47&lt;Start!$D$20,(ISEVEN(F47)=TRUE),(ISEVEN(Start!$D$8)=TRUE))=TRUE,F47+1,(IF(AND(F47&gt;Start!$C$22,F47+3&lt;Start!$D$22,F47&lt;Start!$D$22,(ISODD(F47)=TRUE))=TRUE,F47+3,(IF(AND(F47&gt;Start!$C$23,F47+3&lt;Start!$D$23,F47&lt;Start!$D$23,(ISODD(F47)=TRUE))=TRUE,F47+3,(IF(AND(F47&gt;Start!$C$24,F47+3&lt;Start!$D$24,F47&lt;Start!$D$24,(ISODD(F47)=TRUE))=TRUE,F47+3,(IF(AND(F47&gt;Start!$C$22,F47+1&lt;Start!$D$22,F47&lt;Start!$D$22,(ISEVEN(F47)=TRUE))=TRUE,F47+1,(IF(AND(F47&gt;Start!$C$23,F47+1&lt;Start!$D$23,F47&lt;Start!$D$23,(ISEVEN(F47)=TRUE))=TRUE,F47+1,(IF(AND(F47&gt;Start!$C$24,F47+1&lt;Start!$D$24,F47&lt;Start!$D$24,(ISEVEN(F47)=TRUE))=TRUE,F47+1,(IF(AND(Start!$F$8=4,(ISEVEN(F47)=TRUE))=TRUE,F47-7,(IF(AND(Start!$D$8=4,(ISODD(F47)=TRUE))=TRUE,F47-5,(IF(AND(Start!$D$8=5,(ISEVEN(F47)=TRUE))=TRUE,F47-9,F47-7)))))))))))))))))))))))))))))))</f>
        <v>29</v>
      </c>
    </row>
    <row r="48" spans="1:7" ht="18.75">
      <c r="A48" s="72" t="str">
        <f>Input!B144</f>
        <v>B</v>
      </c>
      <c r="B48" s="173" t="str">
        <f>Input!C144</f>
        <v>Richmond</v>
      </c>
      <c r="C48" s="173" t="str">
        <f>Input!D144</f>
        <v>Jacob Folske</v>
      </c>
      <c r="D48" s="72">
        <f>Input!$A$146</f>
        <v>29</v>
      </c>
      <c r="E48" s="73">
        <f>IF(D48=" "," ",(IF(AND(D48&gt;Start!$C$18,D48+3&lt;Start!$D$18,D48&lt;Start!$D$18,(ISODD(D48)=TRUE))=TRUE,D48+3,(IF(AND(D48&gt;Start!$C$19,D48+3&lt;Start!$D$19,D48&lt;Start!$D$19,(ISODD(D48)=TRUE),(ISEVEN(Start!$D$8))=TRUE)=TRUE,D48+3,(IF(AND(D48&gt;Start!$C$20,D48+3&lt;Start!$D$20,D48&lt;Start!$D$20,(ISODD(D48)=TRUE),(ISEVEN(Start!$D$8)=TRUE))=TRUE,D48+3,(IF(AND(D48&gt;Start!$C$18,D48+1&lt;Start!$D$18,D48&lt;Start!$D$18,(ISEVEN(D48)=TRUE),(ISEVEN(Start!$D$8)=TRUE))=TRUE,D48+1,(IF(AND(D48&gt;Start!$C$19,D48+1&lt;Start!$D$19,D48&lt;Start!$D$19,(ISEVEN(D48)=TRUE),(ISEVEN(Start!$D$8)=TRUE))=TRUE,D48+1,(IF(AND(D48&gt;Start!$C$20,D48+1&lt;Start!$D$20,D48&lt;Start!$D$20,(ISEVEN(D48)=TRUE),(ISEVEN(Start!$D$8)=TRUE))=TRUE,D48+1,(IF(AND(D48&gt;Start!$C$22,D48+3&lt;Start!$D$22,D48&lt;Start!$D$22,(ISODD(D48)=TRUE))=TRUE,D48+3,(IF(AND(D48&gt;Start!$C$23,D48+3&lt;Start!$D$23,D48&lt;Start!$D$23,(ISODD(D48)=TRUE))=TRUE,D48+3,(IF(AND(D48&gt;Start!$C$24,D48+3&lt;Start!$D$24,D48&lt;Start!$D$24,(ISODD(D48)=TRUE))=TRUE,D48+3,(IF(AND(D48&gt;Start!$C$22,D48+1&lt;Start!$D$22,D48&lt;Start!$D$22,(ISEVEN(D48)=TRUE))=TRUE,D48+1,(IF(AND(D48&gt;Start!$C$23,D48+1&lt;Start!$D$23,D48&lt;Start!$D$23,(ISEVEN(D48)=TRUE))=TRUE,D48+1,(IF(AND(D48&gt;Start!$C$24,D48+1&lt;Start!$D$24,D48&lt;Start!$D$24,(ISEVEN(D48)=TRUE))=TRUE,D48+1,(IF(AND(Start!$F$8=4,(ISEVEN(D48)=TRUE))=TRUE,D48-7,(IF(AND(Start!$D$8=4,(ISODD(D48)=TRUE))=TRUE,D48-5,(IF(AND(Start!$D$8=5,(ISEVEN(D48)=TRUE))=TRUE,D48-9,D48-7)))))))))))))))))))))))))))))))</f>
        <v>22</v>
      </c>
      <c r="F48" s="73">
        <f>IF(E48=" "," ",(IF(AND(E48&gt;Start!$C$18,E48+3&lt;Start!$D$18,E48&lt;Start!$D$18,(ISODD(E48)=TRUE))=TRUE,E48+3,(IF(AND(E48&gt;Start!$C$19,E48+3&lt;Start!$D$19,E48&lt;Start!$D$19,(ISODD(E48)=TRUE),(ISEVEN(Start!$D$8))=TRUE)=TRUE,E48+3,(IF(AND(E48&gt;Start!$C$20,E48+3&lt;Start!$D$20,E48&lt;Start!$D$20,(ISODD(E48)=TRUE),(ISEVEN(Start!$D$8)=TRUE))=TRUE,E48+3,(IF(AND(E48&gt;Start!$C$18,E48+1&lt;Start!$D$18,E48&lt;Start!$D$18,(ISEVEN(E48)=TRUE),(ISEVEN(Start!$D$8)=TRUE))=TRUE,E48+1,(IF(AND(E48&gt;Start!$C$19,E48+1&lt;Start!$D$19,E48&lt;Start!$D$19,(ISEVEN(E48)=TRUE),(ISEVEN(Start!$D$8)=TRUE))=TRUE,E48+1,(IF(AND(E48&gt;Start!$C$20,E48+1&lt;Start!$D$20,E48&lt;Start!$D$20,(ISEVEN(E48)=TRUE),(ISEVEN(Start!$D$8)=TRUE))=TRUE,E48+1,(IF(AND(E48&gt;Start!$C$22,E48+3&lt;Start!$D$22,E48&lt;Start!$D$22,(ISODD(E48)=TRUE))=TRUE,E48+3,(IF(AND(E48&gt;Start!$C$23,E48+3&lt;Start!$D$23,E48&lt;Start!$D$23,(ISODD(E48)=TRUE))=TRUE,E48+3,(IF(AND(E48&gt;Start!$C$24,E48+3&lt;Start!$D$24,E48&lt;Start!$D$24,(ISODD(E48)=TRUE))=TRUE,E48+3,(IF(AND(E48&gt;Start!$C$22,E48+1&lt;Start!$D$22,E48&lt;Start!$D$22,(ISEVEN(E48)=TRUE))=TRUE,E48+1,(IF(AND(E48&gt;Start!$C$23,E48+1&lt;Start!$D$23,E48&lt;Start!$D$23,(ISEVEN(E48)=TRUE))=TRUE,E48+1,(IF(AND(E48&gt;Start!$C$24,E48+1&lt;Start!$D$24,E48&lt;Start!$D$24,(ISEVEN(E48)=TRUE))=TRUE,E48+1,(IF(AND(Start!$F$8=4,(ISEVEN(E48)=TRUE))=TRUE,E48-7,(IF(AND(Start!$D$8=4,(ISODD(E48)=TRUE))=TRUE,E48-5,(IF(AND(Start!$D$8=5,(ISEVEN(E48)=TRUE))=TRUE,E48-9,E48-7)))))))))))))))))))))))))))))))</f>
        <v>23</v>
      </c>
      <c r="G48" s="73">
        <f>IF(F48=" "," ",(IF(AND(F48&gt;Start!$C$18,F48+3&lt;Start!$D$18,F48&lt;Start!$D$18,(ISODD(F48)=TRUE))=TRUE,F48+3,(IF(AND(F48&gt;Start!$C$19,F48+3&lt;Start!$D$19,F48&lt;Start!$D$19,(ISODD(F48)=TRUE),(ISEVEN(Start!$D$8))=TRUE)=TRUE,F48+3,(IF(AND(F48&gt;Start!$C$20,F48+3&lt;Start!$D$20,F48&lt;Start!$D$20,(ISODD(F48)=TRUE),(ISEVEN(Start!$D$8)=TRUE))=TRUE,F48+3,(IF(AND(F48&gt;Start!$C$18,F48+1&lt;Start!$D$18,F48&lt;Start!$D$18,(ISEVEN(F48)=TRUE),(ISEVEN(Start!$D$8)=TRUE))=TRUE,F48+1,(IF(AND(F48&gt;Start!$C$19,F48+1&lt;Start!$D$19,F48&lt;Start!$D$19,(ISEVEN(F48)=TRUE),(ISEVEN(Start!$D$8)=TRUE))=TRUE,F48+1,(IF(AND(F48&gt;Start!$C$20,F48+1&lt;Start!$D$20,F48&lt;Start!$D$20,(ISEVEN(F48)=TRUE),(ISEVEN(Start!$D$8)=TRUE))=TRUE,F48+1,(IF(AND(F48&gt;Start!$C$22,F48+3&lt;Start!$D$22,F48&lt;Start!$D$22,(ISODD(F48)=TRUE))=TRUE,F48+3,(IF(AND(F48&gt;Start!$C$23,F48+3&lt;Start!$D$23,F48&lt;Start!$D$23,(ISODD(F48)=TRUE))=TRUE,F48+3,(IF(AND(F48&gt;Start!$C$24,F48+3&lt;Start!$D$24,F48&lt;Start!$D$24,(ISODD(F48)=TRUE))=TRUE,F48+3,(IF(AND(F48&gt;Start!$C$22,F48+1&lt;Start!$D$22,F48&lt;Start!$D$22,(ISEVEN(F48)=TRUE))=TRUE,F48+1,(IF(AND(F48&gt;Start!$C$23,F48+1&lt;Start!$D$23,F48&lt;Start!$D$23,(ISEVEN(F48)=TRUE))=TRUE,F48+1,(IF(AND(F48&gt;Start!$C$24,F48+1&lt;Start!$D$24,F48&lt;Start!$D$24,(ISEVEN(F48)=TRUE))=TRUE,F48+1,(IF(AND(Start!$F$8=4,(ISEVEN(F48)=TRUE))=TRUE,F48-7,(IF(AND(Start!$D$8=4,(ISODD(F48)=TRUE))=TRUE,F48-5,(IF(AND(Start!$D$8=5,(ISEVEN(F48)=TRUE))=TRUE,F48-9,F48-7)))))))))))))))))))))))))))))))</f>
        <v>26</v>
      </c>
    </row>
    <row r="49" spans="1:7" ht="18.75">
      <c r="A49" s="72" t="str">
        <f>Input!B149</f>
        <v>BB</v>
      </c>
      <c r="B49" s="173" t="str">
        <f>Input!C149</f>
        <v>Richmond</v>
      </c>
      <c r="C49" s="173" t="str">
        <f>Input!D149</f>
        <v>Marc LaGrois</v>
      </c>
      <c r="D49" s="72">
        <f>Input!$A$151</f>
        <v>30</v>
      </c>
      <c r="E49" s="73">
        <f>IF(D49=" "," ",(IF(AND(D49&gt;Start!$C$18,D49+3&lt;Start!$D$18,D49&lt;Start!$D$18,(ISODD(D49)=TRUE))=TRUE,D49+3,(IF(AND(D49&gt;Start!$C$19,D49+3&lt;Start!$D$19,D49&lt;Start!$D$19,(ISODD(D49)=TRUE),(ISEVEN(Start!$D$8))=TRUE)=TRUE,D49+3,(IF(AND(D49&gt;Start!$C$20,D49+3&lt;Start!$D$20,D49&lt;Start!$D$20,(ISODD(D49)=TRUE),(ISEVEN(Start!$D$8)=TRUE))=TRUE,D49+3,(IF(AND(D49&gt;Start!$C$18,D49+1&lt;Start!$D$18,D49&lt;Start!$D$18,(ISEVEN(D49)=TRUE),(ISEVEN(Start!$D$8)=TRUE))=TRUE,D49+1,(IF(AND(D49&gt;Start!$C$19,D49+1&lt;Start!$D$19,D49&lt;Start!$D$19,(ISEVEN(D49)=TRUE),(ISEVEN(Start!$D$8)=TRUE))=TRUE,D49+1,(IF(AND(D49&gt;Start!$C$20,D49+1&lt;Start!$D$20,D49&lt;Start!$D$20,(ISEVEN(D49)=TRUE),(ISEVEN(Start!$D$8)=TRUE))=TRUE,D49+1,(IF(AND(D49&gt;Start!$C$22,D49+3&lt;Start!$D$22,D49&lt;Start!$D$22,(ISODD(D49)=TRUE))=TRUE,D49+3,(IF(AND(D49&gt;Start!$C$23,D49+3&lt;Start!$D$23,D49&lt;Start!$D$23,(ISODD(D49)=TRUE))=TRUE,D49+3,(IF(AND(D49&gt;Start!$C$24,D49+3&lt;Start!$D$24,D49&lt;Start!$D$24,(ISODD(D49)=TRUE))=TRUE,D49+3,(IF(AND(D49&gt;Start!$C$22,D49+1&lt;Start!$D$22,D49&lt;Start!$D$22,(ISEVEN(D49)=TRUE))=TRUE,D49+1,(IF(AND(D49&gt;Start!$C$23,D49+1&lt;Start!$D$23,D49&lt;Start!$D$23,(ISEVEN(D49)=TRUE))=TRUE,D49+1,(IF(AND(D49&gt;Start!$C$24,D49+1&lt;Start!$D$24,D49&lt;Start!$D$24,(ISEVEN(D49)=TRUE))=TRUE,D49+1,(IF(AND(Start!$F$8=4,(ISEVEN(D49)=TRUE))=TRUE,D49-7,(IF(AND(Start!$D$8=4,(ISODD(D49)=TRUE))=TRUE,D49-5,(IF(AND(Start!$D$8=5,(ISEVEN(D49)=TRUE))=TRUE,D49-9,D49-7)))))))))))))))))))))))))))))))</f>
        <v>21</v>
      </c>
      <c r="F49" s="73">
        <f>IF(E49=" "," ",(IF(AND(E49&gt;Start!$C$18,E49+3&lt;Start!$D$18,E49&lt;Start!$D$18,(ISODD(E49)=TRUE))=TRUE,E49+3,(IF(AND(E49&gt;Start!$C$19,E49+3&lt;Start!$D$19,E49&lt;Start!$D$19,(ISODD(E49)=TRUE),(ISEVEN(Start!$D$8))=TRUE)=TRUE,E49+3,(IF(AND(E49&gt;Start!$C$20,E49+3&lt;Start!$D$20,E49&lt;Start!$D$20,(ISODD(E49)=TRUE),(ISEVEN(Start!$D$8)=TRUE))=TRUE,E49+3,(IF(AND(E49&gt;Start!$C$18,E49+1&lt;Start!$D$18,E49&lt;Start!$D$18,(ISEVEN(E49)=TRUE),(ISEVEN(Start!$D$8)=TRUE))=TRUE,E49+1,(IF(AND(E49&gt;Start!$C$19,E49+1&lt;Start!$D$19,E49&lt;Start!$D$19,(ISEVEN(E49)=TRUE),(ISEVEN(Start!$D$8)=TRUE))=TRUE,E49+1,(IF(AND(E49&gt;Start!$C$20,E49+1&lt;Start!$D$20,E49&lt;Start!$D$20,(ISEVEN(E49)=TRUE),(ISEVEN(Start!$D$8)=TRUE))=TRUE,E49+1,(IF(AND(E49&gt;Start!$C$22,E49+3&lt;Start!$D$22,E49&lt;Start!$D$22,(ISODD(E49)=TRUE))=TRUE,E49+3,(IF(AND(E49&gt;Start!$C$23,E49+3&lt;Start!$D$23,E49&lt;Start!$D$23,(ISODD(E49)=TRUE))=TRUE,E49+3,(IF(AND(E49&gt;Start!$C$24,E49+3&lt;Start!$D$24,E49&lt;Start!$D$24,(ISODD(E49)=TRUE))=TRUE,E49+3,(IF(AND(E49&gt;Start!$C$22,E49+1&lt;Start!$D$22,E49&lt;Start!$D$22,(ISEVEN(E49)=TRUE))=TRUE,E49+1,(IF(AND(E49&gt;Start!$C$23,E49+1&lt;Start!$D$23,E49&lt;Start!$D$23,(ISEVEN(E49)=TRUE))=TRUE,E49+1,(IF(AND(E49&gt;Start!$C$24,E49+1&lt;Start!$D$24,E49&lt;Start!$D$24,(ISEVEN(E49)=TRUE))=TRUE,E49+1,(IF(AND(Start!$F$8=4,(ISEVEN(E49)=TRUE))=TRUE,E49-7,(IF(AND(Start!$D$8=4,(ISODD(E49)=TRUE))=TRUE,E49-5,(IF(AND(Start!$D$8=5,(ISEVEN(E49)=TRUE))=TRUE,E49-9,E49-7)))))))))))))))))))))))))))))))</f>
        <v>24</v>
      </c>
      <c r="G49" s="73">
        <f>IF(F49=" "," ",(IF(AND(F49&gt;Start!$C$18,F49+3&lt;Start!$D$18,F49&lt;Start!$D$18,(ISODD(F49)=TRUE))=TRUE,F49+3,(IF(AND(F49&gt;Start!$C$19,F49+3&lt;Start!$D$19,F49&lt;Start!$D$19,(ISODD(F49)=TRUE),(ISEVEN(Start!$D$8))=TRUE)=TRUE,F49+3,(IF(AND(F49&gt;Start!$C$20,F49+3&lt;Start!$D$20,F49&lt;Start!$D$20,(ISODD(F49)=TRUE),(ISEVEN(Start!$D$8)=TRUE))=TRUE,F49+3,(IF(AND(F49&gt;Start!$C$18,F49+1&lt;Start!$D$18,F49&lt;Start!$D$18,(ISEVEN(F49)=TRUE),(ISEVEN(Start!$D$8)=TRUE))=TRUE,F49+1,(IF(AND(F49&gt;Start!$C$19,F49+1&lt;Start!$D$19,F49&lt;Start!$D$19,(ISEVEN(F49)=TRUE),(ISEVEN(Start!$D$8)=TRUE))=TRUE,F49+1,(IF(AND(F49&gt;Start!$C$20,F49+1&lt;Start!$D$20,F49&lt;Start!$D$20,(ISEVEN(F49)=TRUE),(ISEVEN(Start!$D$8)=TRUE))=TRUE,F49+1,(IF(AND(F49&gt;Start!$C$22,F49+3&lt;Start!$D$22,F49&lt;Start!$D$22,(ISODD(F49)=TRUE))=TRUE,F49+3,(IF(AND(F49&gt;Start!$C$23,F49+3&lt;Start!$D$23,F49&lt;Start!$D$23,(ISODD(F49)=TRUE))=TRUE,F49+3,(IF(AND(F49&gt;Start!$C$24,F49+3&lt;Start!$D$24,F49&lt;Start!$D$24,(ISODD(F49)=TRUE))=TRUE,F49+3,(IF(AND(F49&gt;Start!$C$22,F49+1&lt;Start!$D$22,F49&lt;Start!$D$22,(ISEVEN(F49)=TRUE))=TRUE,F49+1,(IF(AND(F49&gt;Start!$C$23,F49+1&lt;Start!$D$23,F49&lt;Start!$D$23,(ISEVEN(F49)=TRUE))=TRUE,F49+1,(IF(AND(F49&gt;Start!$C$24,F49+1&lt;Start!$D$24,F49&lt;Start!$D$24,(ISEVEN(F49)=TRUE))=TRUE,F49+1,(IF(AND(Start!$F$8=4,(ISEVEN(F49)=TRUE))=TRUE,F49-7,(IF(AND(Start!$D$8=4,(ISODD(F49)=TRUE))=TRUE,F49-5,(IF(AND(Start!$D$8=5,(ISEVEN(F49)=TRUE))=TRUE,F49-9,F49-7)))))))))))))))))))))))))))))))</f>
        <v>25</v>
      </c>
    </row>
    <row r="50" spans="1:7" ht="18.75">
      <c r="A50" s="72" t="str">
        <f>Input!B57</f>
        <v>E</v>
      </c>
      <c r="B50" s="173" t="str">
        <f>Input!C57</f>
        <v>Romeo</v>
      </c>
      <c r="C50" s="173" t="str">
        <f>Input!D57</f>
        <v>Alex Finn</v>
      </c>
      <c r="D50" s="72">
        <f>Input!$A$56</f>
        <v>11</v>
      </c>
      <c r="E50" s="73">
        <f>IF(D50=" "," ",(IF(AND(D50&gt;Start!$C$18,D50+3&lt;Start!$D$18,D50&lt;Start!$D$18,(ISODD(D50)=TRUE))=TRUE,D50+3,(IF(AND(D50&gt;Start!$C$19,D50+3&lt;Start!$D$19,D50&lt;Start!$D$19,(ISODD(D50)=TRUE),(ISEVEN(Start!$D$8))=TRUE)=TRUE,D50+3,(IF(AND(D50&gt;Start!$C$20,D50+3&lt;Start!$D$20,D50&lt;Start!$D$20,(ISODD(D50)=TRUE),(ISEVEN(Start!$D$8)=TRUE))=TRUE,D50+3,(IF(AND(D50&gt;Start!$C$18,D50+1&lt;Start!$D$18,D50&lt;Start!$D$18,(ISEVEN(D50)=TRUE),(ISEVEN(Start!$D$8)=TRUE))=TRUE,D50+1,(IF(AND(D50&gt;Start!$C$19,D50+1&lt;Start!$D$19,D50&lt;Start!$D$19,(ISEVEN(D50)=TRUE),(ISEVEN(Start!$D$8)=TRUE))=TRUE,D50+1,(IF(AND(D50&gt;Start!$C$20,D50+1&lt;Start!$D$20,D50&lt;Start!$D$20,(ISEVEN(D50)=TRUE),(ISEVEN(Start!$D$8)=TRUE))=TRUE,D50+1,(IF(AND(D50&gt;Start!$C$22,D50+3&lt;Start!$D$22,D50&lt;Start!$D$22,(ISODD(D50)=TRUE))=TRUE,D50+3,(IF(AND(D50&gt;Start!$C$23,D50+3&lt;Start!$D$23,D50&lt;Start!$D$23,(ISODD(D50)=TRUE))=TRUE,D50+3,(IF(AND(D50&gt;Start!$C$24,D50+3&lt;Start!$D$24,D50&lt;Start!$D$24,(ISODD(D50)=TRUE))=TRUE,D50+3,(IF(AND(D50&gt;Start!$C$22,D50+1&lt;Start!$D$22,D50&lt;Start!$D$22,(ISEVEN(D50)=TRUE))=TRUE,D50+1,(IF(AND(D50&gt;Start!$C$23,D50+1&lt;Start!$D$23,D50&lt;Start!$D$23,(ISEVEN(D50)=TRUE))=TRUE,D50+1,(IF(AND(D50&gt;Start!$C$24,D50+1&lt;Start!$D$24,D50&lt;Start!$D$24,(ISEVEN(D50)=TRUE))=TRUE,D50+1,(IF(AND(Start!$F$8=4,(ISEVEN(D50)=TRUE))=TRUE,D50-7,(IF(AND(Start!$D$8=4,(ISODD(D50)=TRUE))=TRUE,D50-5,(IF(AND(Start!$D$8=5,(ISEVEN(D50)=TRUE))=TRUE,D50-9,D50-7)))))))))))))))))))))))))))))))</f>
        <v>14</v>
      </c>
      <c r="F50" s="73">
        <f>IF(E50=" "," ",(IF(AND(E50&gt;Start!$C$18,E50+3&lt;Start!$D$18,E50&lt;Start!$D$18,(ISODD(E50)=TRUE))=TRUE,E50+3,(IF(AND(E50&gt;Start!$C$19,E50+3&lt;Start!$D$19,E50&lt;Start!$D$19,(ISODD(E50)=TRUE),(ISEVEN(Start!$D$8))=TRUE)=TRUE,E50+3,(IF(AND(E50&gt;Start!$C$20,E50+3&lt;Start!$D$20,E50&lt;Start!$D$20,(ISODD(E50)=TRUE),(ISEVEN(Start!$D$8)=TRUE))=TRUE,E50+3,(IF(AND(E50&gt;Start!$C$18,E50+1&lt;Start!$D$18,E50&lt;Start!$D$18,(ISEVEN(E50)=TRUE),(ISEVEN(Start!$D$8)=TRUE))=TRUE,E50+1,(IF(AND(E50&gt;Start!$C$19,E50+1&lt;Start!$D$19,E50&lt;Start!$D$19,(ISEVEN(E50)=TRUE),(ISEVEN(Start!$D$8)=TRUE))=TRUE,E50+1,(IF(AND(E50&gt;Start!$C$20,E50+1&lt;Start!$D$20,E50&lt;Start!$D$20,(ISEVEN(E50)=TRUE),(ISEVEN(Start!$D$8)=TRUE))=TRUE,E50+1,(IF(AND(E50&gt;Start!$C$22,E50+3&lt;Start!$D$22,E50&lt;Start!$D$22,(ISODD(E50)=TRUE))=TRUE,E50+3,(IF(AND(E50&gt;Start!$C$23,E50+3&lt;Start!$D$23,E50&lt;Start!$D$23,(ISODD(E50)=TRUE))=TRUE,E50+3,(IF(AND(E50&gt;Start!$C$24,E50+3&lt;Start!$D$24,E50&lt;Start!$D$24,(ISODD(E50)=TRUE))=TRUE,E50+3,(IF(AND(E50&gt;Start!$C$22,E50+1&lt;Start!$D$22,E50&lt;Start!$D$22,(ISEVEN(E50)=TRUE))=TRUE,E50+1,(IF(AND(E50&gt;Start!$C$23,E50+1&lt;Start!$D$23,E50&lt;Start!$D$23,(ISEVEN(E50)=TRUE))=TRUE,E50+1,(IF(AND(E50&gt;Start!$C$24,E50+1&lt;Start!$D$24,E50&lt;Start!$D$24,(ISEVEN(E50)=TRUE))=TRUE,E50+1,(IF(AND(Start!$F$8=4,(ISEVEN(E50)=TRUE))=TRUE,E50-7,(IF(AND(Start!$D$8=4,(ISODD(E50)=TRUE))=TRUE,E50-5,(IF(AND(Start!$D$8=5,(ISEVEN(E50)=TRUE))=TRUE,E50-9,E50-7)))))))))))))))))))))))))))))))</f>
        <v>15</v>
      </c>
      <c r="G50" s="73">
        <f>IF(F50=" "," ",(IF(AND(F50&gt;Start!$C$18,F50+3&lt;Start!$D$18,F50&lt;Start!$D$18,(ISODD(F50)=TRUE))=TRUE,F50+3,(IF(AND(F50&gt;Start!$C$19,F50+3&lt;Start!$D$19,F50&lt;Start!$D$19,(ISODD(F50)=TRUE),(ISEVEN(Start!$D$8))=TRUE)=TRUE,F50+3,(IF(AND(F50&gt;Start!$C$20,F50+3&lt;Start!$D$20,F50&lt;Start!$D$20,(ISODD(F50)=TRUE),(ISEVEN(Start!$D$8)=TRUE))=TRUE,F50+3,(IF(AND(F50&gt;Start!$C$18,F50+1&lt;Start!$D$18,F50&lt;Start!$D$18,(ISEVEN(F50)=TRUE),(ISEVEN(Start!$D$8)=TRUE))=TRUE,F50+1,(IF(AND(F50&gt;Start!$C$19,F50+1&lt;Start!$D$19,F50&lt;Start!$D$19,(ISEVEN(F50)=TRUE),(ISEVEN(Start!$D$8)=TRUE))=TRUE,F50+1,(IF(AND(F50&gt;Start!$C$20,F50+1&lt;Start!$D$20,F50&lt;Start!$D$20,(ISEVEN(F50)=TRUE),(ISEVEN(Start!$D$8)=TRUE))=TRUE,F50+1,(IF(AND(F50&gt;Start!$C$22,F50+3&lt;Start!$D$22,F50&lt;Start!$D$22,(ISODD(F50)=TRUE))=TRUE,F50+3,(IF(AND(F50&gt;Start!$C$23,F50+3&lt;Start!$D$23,F50&lt;Start!$D$23,(ISODD(F50)=TRUE))=TRUE,F50+3,(IF(AND(F50&gt;Start!$C$24,F50+3&lt;Start!$D$24,F50&lt;Start!$D$24,(ISODD(F50)=TRUE))=TRUE,F50+3,(IF(AND(F50&gt;Start!$C$22,F50+1&lt;Start!$D$22,F50&lt;Start!$D$22,(ISEVEN(F50)=TRUE))=TRUE,F50+1,(IF(AND(F50&gt;Start!$C$23,F50+1&lt;Start!$D$23,F50&lt;Start!$D$23,(ISEVEN(F50)=TRUE))=TRUE,F50+1,(IF(AND(F50&gt;Start!$C$24,F50+1&lt;Start!$D$24,F50&lt;Start!$D$24,(ISEVEN(F50)=TRUE))=TRUE,F50+1,(IF(AND(Start!$F$8=4,(ISEVEN(F50)=TRUE))=TRUE,F50-7,(IF(AND(Start!$D$8=4,(ISODD(F50)=TRUE))=TRUE,F50-5,(IF(AND(Start!$D$8=5,(ISEVEN(F50)=TRUE))=TRUE,F50-9,F50-7)))))))))))))))))))))))))))))))</f>
        <v>18</v>
      </c>
    </row>
    <row r="51" spans="1:7" ht="18.75">
      <c r="A51" s="72" t="str">
        <f>Input!B86</f>
        <v>D</v>
      </c>
      <c r="B51" s="173" t="str">
        <f>Input!C86</f>
        <v>Romeo</v>
      </c>
      <c r="C51" s="173" t="str">
        <f>Input!D86</f>
        <v>Dylan Stokes</v>
      </c>
      <c r="D51" s="72">
        <f>Input!$A$86</f>
        <v>17</v>
      </c>
      <c r="E51" s="73">
        <f>IF(D51=" "," ",(IF(AND(D51&gt;Start!$C$18,D51+3&lt;Start!$D$18,D51&lt;Start!$D$18,(ISODD(D51)=TRUE))=TRUE,D51+3,(IF(AND(D51&gt;Start!$C$19,D51+3&lt;Start!$D$19,D51&lt;Start!$D$19,(ISODD(D51)=TRUE),(ISEVEN(Start!$D$8))=TRUE)=TRUE,D51+3,(IF(AND(D51&gt;Start!$C$20,D51+3&lt;Start!$D$20,D51&lt;Start!$D$20,(ISODD(D51)=TRUE),(ISEVEN(Start!$D$8)=TRUE))=TRUE,D51+3,(IF(AND(D51&gt;Start!$C$18,D51+1&lt;Start!$D$18,D51&lt;Start!$D$18,(ISEVEN(D51)=TRUE),(ISEVEN(Start!$D$8)=TRUE))=TRUE,D51+1,(IF(AND(D51&gt;Start!$C$19,D51+1&lt;Start!$D$19,D51&lt;Start!$D$19,(ISEVEN(D51)=TRUE),(ISEVEN(Start!$D$8)=TRUE))=TRUE,D51+1,(IF(AND(D51&gt;Start!$C$20,D51+1&lt;Start!$D$20,D51&lt;Start!$D$20,(ISEVEN(D51)=TRUE),(ISEVEN(Start!$D$8)=TRUE))=TRUE,D51+1,(IF(AND(D51&gt;Start!$C$22,D51+3&lt;Start!$D$22,D51&lt;Start!$D$22,(ISODD(D51)=TRUE))=TRUE,D51+3,(IF(AND(D51&gt;Start!$C$23,D51+3&lt;Start!$D$23,D51&lt;Start!$D$23,(ISODD(D51)=TRUE))=TRUE,D51+3,(IF(AND(D51&gt;Start!$C$24,D51+3&lt;Start!$D$24,D51&lt;Start!$D$24,(ISODD(D51)=TRUE))=TRUE,D51+3,(IF(AND(D51&gt;Start!$C$22,D51+1&lt;Start!$D$22,D51&lt;Start!$D$22,(ISEVEN(D51)=TRUE))=TRUE,D51+1,(IF(AND(D51&gt;Start!$C$23,D51+1&lt;Start!$D$23,D51&lt;Start!$D$23,(ISEVEN(D51)=TRUE))=TRUE,D51+1,(IF(AND(D51&gt;Start!$C$24,D51+1&lt;Start!$D$24,D51&lt;Start!$D$24,(ISEVEN(D51)=TRUE))=TRUE,D51+1,(IF(AND(Start!$F$8=4,(ISEVEN(D51)=TRUE))=TRUE,D51-7,(IF(AND(Start!$D$8=4,(ISODD(D51)=TRUE))=TRUE,D51-5,(IF(AND(Start!$D$8=5,(ISEVEN(D51)=TRUE))=TRUE,D51-9,D51-7)))))))))))))))))))))))))))))))</f>
        <v>20</v>
      </c>
      <c r="F51" s="73">
        <f>IF(E51=" "," ",(IF(AND(E51&gt;Start!$C$18,E51+3&lt;Start!$D$18,E51&lt;Start!$D$18,(ISODD(E51)=TRUE))=TRUE,E51+3,(IF(AND(E51&gt;Start!$C$19,E51+3&lt;Start!$D$19,E51&lt;Start!$D$19,(ISODD(E51)=TRUE),(ISEVEN(Start!$D$8))=TRUE)=TRUE,E51+3,(IF(AND(E51&gt;Start!$C$20,E51+3&lt;Start!$D$20,E51&lt;Start!$D$20,(ISODD(E51)=TRUE),(ISEVEN(Start!$D$8)=TRUE))=TRUE,E51+3,(IF(AND(E51&gt;Start!$C$18,E51+1&lt;Start!$D$18,E51&lt;Start!$D$18,(ISEVEN(E51)=TRUE),(ISEVEN(Start!$D$8)=TRUE))=TRUE,E51+1,(IF(AND(E51&gt;Start!$C$19,E51+1&lt;Start!$D$19,E51&lt;Start!$D$19,(ISEVEN(E51)=TRUE),(ISEVEN(Start!$D$8)=TRUE))=TRUE,E51+1,(IF(AND(E51&gt;Start!$C$20,E51+1&lt;Start!$D$20,E51&lt;Start!$D$20,(ISEVEN(E51)=TRUE),(ISEVEN(Start!$D$8)=TRUE))=TRUE,E51+1,(IF(AND(E51&gt;Start!$C$22,E51+3&lt;Start!$D$22,E51&lt;Start!$D$22,(ISODD(E51)=TRUE))=TRUE,E51+3,(IF(AND(E51&gt;Start!$C$23,E51+3&lt;Start!$D$23,E51&lt;Start!$D$23,(ISODD(E51)=TRUE))=TRUE,E51+3,(IF(AND(E51&gt;Start!$C$24,E51+3&lt;Start!$D$24,E51&lt;Start!$D$24,(ISODD(E51)=TRUE))=TRUE,E51+3,(IF(AND(E51&gt;Start!$C$22,E51+1&lt;Start!$D$22,E51&lt;Start!$D$22,(ISEVEN(E51)=TRUE))=TRUE,E51+1,(IF(AND(E51&gt;Start!$C$23,E51+1&lt;Start!$D$23,E51&lt;Start!$D$23,(ISEVEN(E51)=TRUE))=TRUE,E51+1,(IF(AND(E51&gt;Start!$C$24,E51+1&lt;Start!$D$24,E51&lt;Start!$D$24,(ISEVEN(E51)=TRUE))=TRUE,E51+1,(IF(AND(Start!$F$8=4,(ISEVEN(E51)=TRUE))=TRUE,E51-7,(IF(AND(Start!$D$8=4,(ISODD(E51)=TRUE))=TRUE,E51-5,(IF(AND(Start!$D$8=5,(ISEVEN(E51)=TRUE))=TRUE,E51-9,E51-7)))))))))))))))))))))))))))))))</f>
        <v>11</v>
      </c>
      <c r="G51" s="73">
        <f>IF(F51=" "," ",(IF(AND(F51&gt;Start!$C$18,F51+3&lt;Start!$D$18,F51&lt;Start!$D$18,(ISODD(F51)=TRUE))=TRUE,F51+3,(IF(AND(F51&gt;Start!$C$19,F51+3&lt;Start!$D$19,F51&lt;Start!$D$19,(ISODD(F51)=TRUE),(ISEVEN(Start!$D$8))=TRUE)=TRUE,F51+3,(IF(AND(F51&gt;Start!$C$20,F51+3&lt;Start!$D$20,F51&lt;Start!$D$20,(ISODD(F51)=TRUE),(ISEVEN(Start!$D$8)=TRUE))=TRUE,F51+3,(IF(AND(F51&gt;Start!$C$18,F51+1&lt;Start!$D$18,F51&lt;Start!$D$18,(ISEVEN(F51)=TRUE),(ISEVEN(Start!$D$8)=TRUE))=TRUE,F51+1,(IF(AND(F51&gt;Start!$C$19,F51+1&lt;Start!$D$19,F51&lt;Start!$D$19,(ISEVEN(F51)=TRUE),(ISEVEN(Start!$D$8)=TRUE))=TRUE,F51+1,(IF(AND(F51&gt;Start!$C$20,F51+1&lt;Start!$D$20,F51&lt;Start!$D$20,(ISEVEN(F51)=TRUE),(ISEVEN(Start!$D$8)=TRUE))=TRUE,F51+1,(IF(AND(F51&gt;Start!$C$22,F51+3&lt;Start!$D$22,F51&lt;Start!$D$22,(ISODD(F51)=TRUE))=TRUE,F51+3,(IF(AND(F51&gt;Start!$C$23,F51+3&lt;Start!$D$23,F51&lt;Start!$D$23,(ISODD(F51)=TRUE))=TRUE,F51+3,(IF(AND(F51&gt;Start!$C$24,F51+3&lt;Start!$D$24,F51&lt;Start!$D$24,(ISODD(F51)=TRUE))=TRUE,F51+3,(IF(AND(F51&gt;Start!$C$22,F51+1&lt;Start!$D$22,F51&lt;Start!$D$22,(ISEVEN(F51)=TRUE))=TRUE,F51+1,(IF(AND(F51&gt;Start!$C$23,F51+1&lt;Start!$D$23,F51&lt;Start!$D$23,(ISEVEN(F51)=TRUE))=TRUE,F51+1,(IF(AND(F51&gt;Start!$C$24,F51+1&lt;Start!$D$24,F51&lt;Start!$D$24,(ISEVEN(F51)=TRUE))=TRUE,F51+1,(IF(AND(Start!$F$8=4,(ISEVEN(F51)=TRUE))=TRUE,F51-7,(IF(AND(Start!$D$8=4,(ISODD(F51)=TRUE))=TRUE,F51-5,(IF(AND(Start!$D$8=5,(ISEVEN(F51)=TRUE))=TRUE,F51-9,F51-7)))))))))))))))))))))))))))))))</f>
        <v>14</v>
      </c>
    </row>
    <row r="52" spans="1:7" ht="18.75">
      <c r="A52" s="72" t="str">
        <f>Input!B91</f>
        <v>DD</v>
      </c>
      <c r="B52" s="173" t="str">
        <f>Input!C91</f>
        <v>Romeo</v>
      </c>
      <c r="C52" s="173" t="str">
        <f>Input!D91</f>
        <v>Joseph Seefried</v>
      </c>
      <c r="D52" s="72">
        <f>Input!$A$91</f>
        <v>18</v>
      </c>
      <c r="E52" s="73">
        <f>IF(D52=" "," ",(IF(AND(D52&gt;Start!$C$18,D52+3&lt;Start!$D$18,D52&lt;Start!$D$18,(ISODD(D52)=TRUE))=TRUE,D52+3,(IF(AND(D52&gt;Start!$C$19,D52+3&lt;Start!$D$19,D52&lt;Start!$D$19,(ISODD(D52)=TRUE),(ISEVEN(Start!$D$8))=TRUE)=TRUE,D52+3,(IF(AND(D52&gt;Start!$C$20,D52+3&lt;Start!$D$20,D52&lt;Start!$D$20,(ISODD(D52)=TRUE),(ISEVEN(Start!$D$8)=TRUE))=TRUE,D52+3,(IF(AND(D52&gt;Start!$C$18,D52+1&lt;Start!$D$18,D52&lt;Start!$D$18,(ISEVEN(D52)=TRUE),(ISEVEN(Start!$D$8)=TRUE))=TRUE,D52+1,(IF(AND(D52&gt;Start!$C$19,D52+1&lt;Start!$D$19,D52&lt;Start!$D$19,(ISEVEN(D52)=TRUE),(ISEVEN(Start!$D$8)=TRUE))=TRUE,D52+1,(IF(AND(D52&gt;Start!$C$20,D52+1&lt;Start!$D$20,D52&lt;Start!$D$20,(ISEVEN(D52)=TRUE),(ISEVEN(Start!$D$8)=TRUE))=TRUE,D52+1,(IF(AND(D52&gt;Start!$C$22,D52+3&lt;Start!$D$22,D52&lt;Start!$D$22,(ISODD(D52)=TRUE))=TRUE,D52+3,(IF(AND(D52&gt;Start!$C$23,D52+3&lt;Start!$D$23,D52&lt;Start!$D$23,(ISODD(D52)=TRUE))=TRUE,D52+3,(IF(AND(D52&gt;Start!$C$24,D52+3&lt;Start!$D$24,D52&lt;Start!$D$24,(ISODD(D52)=TRUE))=TRUE,D52+3,(IF(AND(D52&gt;Start!$C$22,D52+1&lt;Start!$D$22,D52&lt;Start!$D$22,(ISEVEN(D52)=TRUE))=TRUE,D52+1,(IF(AND(D52&gt;Start!$C$23,D52+1&lt;Start!$D$23,D52&lt;Start!$D$23,(ISEVEN(D52)=TRUE))=TRUE,D52+1,(IF(AND(D52&gt;Start!$C$24,D52+1&lt;Start!$D$24,D52&lt;Start!$D$24,(ISEVEN(D52)=TRUE))=TRUE,D52+1,(IF(AND(Start!$F$8=4,(ISEVEN(D52)=TRUE))=TRUE,D52-7,(IF(AND(Start!$D$8=4,(ISODD(D52)=TRUE))=TRUE,D52-5,(IF(AND(Start!$D$8=5,(ISEVEN(D52)=TRUE))=TRUE,D52-9,D52-7)))))))))))))))))))))))))))))))</f>
        <v>19</v>
      </c>
      <c r="F52" s="73">
        <f>IF(E52=" "," ",(IF(AND(E52&gt;Start!$C$18,E52+3&lt;Start!$D$18,E52&lt;Start!$D$18,(ISODD(E52)=TRUE))=TRUE,E52+3,(IF(AND(E52&gt;Start!$C$19,E52+3&lt;Start!$D$19,E52&lt;Start!$D$19,(ISODD(E52)=TRUE),(ISEVEN(Start!$D$8))=TRUE)=TRUE,E52+3,(IF(AND(E52&gt;Start!$C$20,E52+3&lt;Start!$D$20,E52&lt;Start!$D$20,(ISODD(E52)=TRUE),(ISEVEN(Start!$D$8)=TRUE))=TRUE,E52+3,(IF(AND(E52&gt;Start!$C$18,E52+1&lt;Start!$D$18,E52&lt;Start!$D$18,(ISEVEN(E52)=TRUE),(ISEVEN(Start!$D$8)=TRUE))=TRUE,E52+1,(IF(AND(E52&gt;Start!$C$19,E52+1&lt;Start!$D$19,E52&lt;Start!$D$19,(ISEVEN(E52)=TRUE),(ISEVEN(Start!$D$8)=TRUE))=TRUE,E52+1,(IF(AND(E52&gt;Start!$C$20,E52+1&lt;Start!$D$20,E52&lt;Start!$D$20,(ISEVEN(E52)=TRUE),(ISEVEN(Start!$D$8)=TRUE))=TRUE,E52+1,(IF(AND(E52&gt;Start!$C$22,E52+3&lt;Start!$D$22,E52&lt;Start!$D$22,(ISODD(E52)=TRUE))=TRUE,E52+3,(IF(AND(E52&gt;Start!$C$23,E52+3&lt;Start!$D$23,E52&lt;Start!$D$23,(ISODD(E52)=TRUE))=TRUE,E52+3,(IF(AND(E52&gt;Start!$C$24,E52+3&lt;Start!$D$24,E52&lt;Start!$D$24,(ISODD(E52)=TRUE))=TRUE,E52+3,(IF(AND(E52&gt;Start!$C$22,E52+1&lt;Start!$D$22,E52&lt;Start!$D$22,(ISEVEN(E52)=TRUE))=TRUE,E52+1,(IF(AND(E52&gt;Start!$C$23,E52+1&lt;Start!$D$23,E52&lt;Start!$D$23,(ISEVEN(E52)=TRUE))=TRUE,E52+1,(IF(AND(E52&gt;Start!$C$24,E52+1&lt;Start!$D$24,E52&lt;Start!$D$24,(ISEVEN(E52)=TRUE))=TRUE,E52+1,(IF(AND(Start!$F$8=4,(ISEVEN(E52)=TRUE))=TRUE,E52-7,(IF(AND(Start!$D$8=4,(ISODD(E52)=TRUE))=TRUE,E52-5,(IF(AND(Start!$D$8=5,(ISEVEN(E52)=TRUE))=TRUE,E52-9,E52-7)))))))))))))))))))))))))))))))</f>
        <v>12</v>
      </c>
      <c r="G52" s="73">
        <f>IF(F52=" "," ",(IF(AND(F52&gt;Start!$C$18,F52+3&lt;Start!$D$18,F52&lt;Start!$D$18,(ISODD(F52)=TRUE))=TRUE,F52+3,(IF(AND(F52&gt;Start!$C$19,F52+3&lt;Start!$D$19,F52&lt;Start!$D$19,(ISODD(F52)=TRUE),(ISEVEN(Start!$D$8))=TRUE)=TRUE,F52+3,(IF(AND(F52&gt;Start!$C$20,F52+3&lt;Start!$D$20,F52&lt;Start!$D$20,(ISODD(F52)=TRUE),(ISEVEN(Start!$D$8)=TRUE))=TRUE,F52+3,(IF(AND(F52&gt;Start!$C$18,F52+1&lt;Start!$D$18,F52&lt;Start!$D$18,(ISEVEN(F52)=TRUE),(ISEVEN(Start!$D$8)=TRUE))=TRUE,F52+1,(IF(AND(F52&gt;Start!$C$19,F52+1&lt;Start!$D$19,F52&lt;Start!$D$19,(ISEVEN(F52)=TRUE),(ISEVEN(Start!$D$8)=TRUE))=TRUE,F52+1,(IF(AND(F52&gt;Start!$C$20,F52+1&lt;Start!$D$20,F52&lt;Start!$D$20,(ISEVEN(F52)=TRUE),(ISEVEN(Start!$D$8)=TRUE))=TRUE,F52+1,(IF(AND(F52&gt;Start!$C$22,F52+3&lt;Start!$D$22,F52&lt;Start!$D$22,(ISODD(F52)=TRUE))=TRUE,F52+3,(IF(AND(F52&gt;Start!$C$23,F52+3&lt;Start!$D$23,F52&lt;Start!$D$23,(ISODD(F52)=TRUE))=TRUE,F52+3,(IF(AND(F52&gt;Start!$C$24,F52+3&lt;Start!$D$24,F52&lt;Start!$D$24,(ISODD(F52)=TRUE))=TRUE,F52+3,(IF(AND(F52&gt;Start!$C$22,F52+1&lt;Start!$D$22,F52&lt;Start!$D$22,(ISEVEN(F52)=TRUE))=TRUE,F52+1,(IF(AND(F52&gt;Start!$C$23,F52+1&lt;Start!$D$23,F52&lt;Start!$D$23,(ISEVEN(F52)=TRUE))=TRUE,F52+1,(IF(AND(F52&gt;Start!$C$24,F52+1&lt;Start!$D$24,F52&lt;Start!$D$24,(ISEVEN(F52)=TRUE))=TRUE,F52+1,(IF(AND(Start!$F$8=4,(ISEVEN(F52)=TRUE))=TRUE,F52-7,(IF(AND(Start!$D$8=4,(ISODD(F52)=TRUE))=TRUE,F52-5,(IF(AND(Start!$D$8=5,(ISEVEN(F52)=TRUE))=TRUE,F52-9,F52-7)))))))))))))))))))))))))))))))</f>
        <v>13</v>
      </c>
    </row>
    <row r="53" spans="1:7" ht="18.75">
      <c r="A53" s="72" t="str">
        <f>Input!B96</f>
        <v>D</v>
      </c>
      <c r="B53" s="173" t="str">
        <f>Input!C96</f>
        <v>Romeo</v>
      </c>
      <c r="C53" s="173" t="str">
        <f>Input!D96</f>
        <v>John Fowler</v>
      </c>
      <c r="D53" s="72">
        <f>Input!$A$96</f>
        <v>19</v>
      </c>
      <c r="E53" s="73">
        <f>IF(D53=" "," ",(IF(AND(D53&gt;Start!$C$18,D53+3&lt;Start!$D$18,D53&lt;Start!$D$18,(ISODD(D53)=TRUE))=TRUE,D53+3,(IF(AND(D53&gt;Start!$C$19,D53+3&lt;Start!$D$19,D53&lt;Start!$D$19,(ISODD(D53)=TRUE),(ISEVEN(Start!$D$8))=TRUE)=TRUE,D53+3,(IF(AND(D53&gt;Start!$C$20,D53+3&lt;Start!$D$20,D53&lt;Start!$D$20,(ISODD(D53)=TRUE),(ISEVEN(Start!$D$8)=TRUE))=TRUE,D53+3,(IF(AND(D53&gt;Start!$C$18,D53+1&lt;Start!$D$18,D53&lt;Start!$D$18,(ISEVEN(D53)=TRUE),(ISEVEN(Start!$D$8)=TRUE))=TRUE,D53+1,(IF(AND(D53&gt;Start!$C$19,D53+1&lt;Start!$D$19,D53&lt;Start!$D$19,(ISEVEN(D53)=TRUE),(ISEVEN(Start!$D$8)=TRUE))=TRUE,D53+1,(IF(AND(D53&gt;Start!$C$20,D53+1&lt;Start!$D$20,D53&lt;Start!$D$20,(ISEVEN(D53)=TRUE),(ISEVEN(Start!$D$8)=TRUE))=TRUE,D53+1,(IF(AND(D53&gt;Start!$C$22,D53+3&lt;Start!$D$22,D53&lt;Start!$D$22,(ISODD(D53)=TRUE))=TRUE,D53+3,(IF(AND(D53&gt;Start!$C$23,D53+3&lt;Start!$D$23,D53&lt;Start!$D$23,(ISODD(D53)=TRUE))=TRUE,D53+3,(IF(AND(D53&gt;Start!$C$24,D53+3&lt;Start!$D$24,D53&lt;Start!$D$24,(ISODD(D53)=TRUE))=TRUE,D53+3,(IF(AND(D53&gt;Start!$C$22,D53+1&lt;Start!$D$22,D53&lt;Start!$D$22,(ISEVEN(D53)=TRUE))=TRUE,D53+1,(IF(AND(D53&gt;Start!$C$23,D53+1&lt;Start!$D$23,D53&lt;Start!$D$23,(ISEVEN(D53)=TRUE))=TRUE,D53+1,(IF(AND(D53&gt;Start!$C$24,D53+1&lt;Start!$D$24,D53&lt;Start!$D$24,(ISEVEN(D53)=TRUE))=TRUE,D53+1,(IF(AND(Start!$F$8=4,(ISEVEN(D53)=TRUE))=TRUE,D53-7,(IF(AND(Start!$D$8=4,(ISODD(D53)=TRUE))=TRUE,D53-5,(IF(AND(Start!$D$8=5,(ISEVEN(D53)=TRUE))=TRUE,D53-9,D53-7)))))))))))))))))))))))))))))))</f>
        <v>12</v>
      </c>
      <c r="F53" s="73">
        <f>IF(E53=" "," ",(IF(AND(E53&gt;Start!$C$18,E53+3&lt;Start!$D$18,E53&lt;Start!$D$18,(ISODD(E53)=TRUE))=TRUE,E53+3,(IF(AND(E53&gt;Start!$C$19,E53+3&lt;Start!$D$19,E53&lt;Start!$D$19,(ISODD(E53)=TRUE),(ISEVEN(Start!$D$8))=TRUE)=TRUE,E53+3,(IF(AND(E53&gt;Start!$C$20,E53+3&lt;Start!$D$20,E53&lt;Start!$D$20,(ISODD(E53)=TRUE),(ISEVEN(Start!$D$8)=TRUE))=TRUE,E53+3,(IF(AND(E53&gt;Start!$C$18,E53+1&lt;Start!$D$18,E53&lt;Start!$D$18,(ISEVEN(E53)=TRUE),(ISEVEN(Start!$D$8)=TRUE))=TRUE,E53+1,(IF(AND(E53&gt;Start!$C$19,E53+1&lt;Start!$D$19,E53&lt;Start!$D$19,(ISEVEN(E53)=TRUE),(ISEVEN(Start!$D$8)=TRUE))=TRUE,E53+1,(IF(AND(E53&gt;Start!$C$20,E53+1&lt;Start!$D$20,E53&lt;Start!$D$20,(ISEVEN(E53)=TRUE),(ISEVEN(Start!$D$8)=TRUE))=TRUE,E53+1,(IF(AND(E53&gt;Start!$C$22,E53+3&lt;Start!$D$22,E53&lt;Start!$D$22,(ISODD(E53)=TRUE))=TRUE,E53+3,(IF(AND(E53&gt;Start!$C$23,E53+3&lt;Start!$D$23,E53&lt;Start!$D$23,(ISODD(E53)=TRUE))=TRUE,E53+3,(IF(AND(E53&gt;Start!$C$24,E53+3&lt;Start!$D$24,E53&lt;Start!$D$24,(ISODD(E53)=TRUE))=TRUE,E53+3,(IF(AND(E53&gt;Start!$C$22,E53+1&lt;Start!$D$22,E53&lt;Start!$D$22,(ISEVEN(E53)=TRUE))=TRUE,E53+1,(IF(AND(E53&gt;Start!$C$23,E53+1&lt;Start!$D$23,E53&lt;Start!$D$23,(ISEVEN(E53)=TRUE))=TRUE,E53+1,(IF(AND(E53&gt;Start!$C$24,E53+1&lt;Start!$D$24,E53&lt;Start!$D$24,(ISEVEN(E53)=TRUE))=TRUE,E53+1,(IF(AND(Start!$F$8=4,(ISEVEN(E53)=TRUE))=TRUE,E53-7,(IF(AND(Start!$D$8=4,(ISODD(E53)=TRUE))=TRUE,E53-5,(IF(AND(Start!$D$8=5,(ISEVEN(E53)=TRUE))=TRUE,E53-9,E53-7)))))))))))))))))))))))))))))))</f>
        <v>13</v>
      </c>
      <c r="G53" s="73">
        <f>IF(F53=" "," ",(IF(AND(F53&gt;Start!$C$18,F53+3&lt;Start!$D$18,F53&lt;Start!$D$18,(ISODD(F53)=TRUE))=TRUE,F53+3,(IF(AND(F53&gt;Start!$C$19,F53+3&lt;Start!$D$19,F53&lt;Start!$D$19,(ISODD(F53)=TRUE),(ISEVEN(Start!$D$8))=TRUE)=TRUE,F53+3,(IF(AND(F53&gt;Start!$C$20,F53+3&lt;Start!$D$20,F53&lt;Start!$D$20,(ISODD(F53)=TRUE),(ISEVEN(Start!$D$8)=TRUE))=TRUE,F53+3,(IF(AND(F53&gt;Start!$C$18,F53+1&lt;Start!$D$18,F53&lt;Start!$D$18,(ISEVEN(F53)=TRUE),(ISEVEN(Start!$D$8)=TRUE))=TRUE,F53+1,(IF(AND(F53&gt;Start!$C$19,F53+1&lt;Start!$D$19,F53&lt;Start!$D$19,(ISEVEN(F53)=TRUE),(ISEVEN(Start!$D$8)=TRUE))=TRUE,F53+1,(IF(AND(F53&gt;Start!$C$20,F53+1&lt;Start!$D$20,F53&lt;Start!$D$20,(ISEVEN(F53)=TRUE),(ISEVEN(Start!$D$8)=TRUE))=TRUE,F53+1,(IF(AND(F53&gt;Start!$C$22,F53+3&lt;Start!$D$22,F53&lt;Start!$D$22,(ISODD(F53)=TRUE))=TRUE,F53+3,(IF(AND(F53&gt;Start!$C$23,F53+3&lt;Start!$D$23,F53&lt;Start!$D$23,(ISODD(F53)=TRUE))=TRUE,F53+3,(IF(AND(F53&gt;Start!$C$24,F53+3&lt;Start!$D$24,F53&lt;Start!$D$24,(ISODD(F53)=TRUE))=TRUE,F53+3,(IF(AND(F53&gt;Start!$C$22,F53+1&lt;Start!$D$22,F53&lt;Start!$D$22,(ISEVEN(F53)=TRUE))=TRUE,F53+1,(IF(AND(F53&gt;Start!$C$23,F53+1&lt;Start!$D$23,F53&lt;Start!$D$23,(ISEVEN(F53)=TRUE))=TRUE,F53+1,(IF(AND(F53&gt;Start!$C$24,F53+1&lt;Start!$D$24,F53&lt;Start!$D$24,(ISEVEN(F53)=TRUE))=TRUE,F53+1,(IF(AND(Start!$F$8=4,(ISEVEN(F53)=TRUE))=TRUE,F53-7,(IF(AND(Start!$D$8=4,(ISODD(F53)=TRUE))=TRUE,F53-5,(IF(AND(Start!$D$8=5,(ISEVEN(F53)=TRUE))=TRUE,F53-9,F53-7)))))))))))))))))))))))))))))))</f>
        <v>16</v>
      </c>
    </row>
    <row r="54" spans="1:7" ht="18.75">
      <c r="A54" s="72" t="str">
        <f>Input!B101</f>
        <v>DD</v>
      </c>
      <c r="B54" s="173" t="str">
        <f>Input!C101</f>
        <v>Romeo</v>
      </c>
      <c r="C54" s="173" t="str">
        <f>Input!D101</f>
        <v>Jake Peyerk</v>
      </c>
      <c r="D54" s="72">
        <f>Input!$A$101</f>
        <v>20</v>
      </c>
      <c r="E54" s="73">
        <f>IF(D54=" "," ",(IF(AND(D54&gt;Start!$C$18,D54+3&lt;Start!$D$18,D54&lt;Start!$D$18,(ISODD(D54)=TRUE))=TRUE,D54+3,(IF(AND(D54&gt;Start!$C$19,D54+3&lt;Start!$D$19,D54&lt;Start!$D$19,(ISODD(D54)=TRUE),(ISEVEN(Start!$D$8))=TRUE)=TRUE,D54+3,(IF(AND(D54&gt;Start!$C$20,D54+3&lt;Start!$D$20,D54&lt;Start!$D$20,(ISODD(D54)=TRUE),(ISEVEN(Start!$D$8)=TRUE))=TRUE,D54+3,(IF(AND(D54&gt;Start!$C$18,D54+1&lt;Start!$D$18,D54&lt;Start!$D$18,(ISEVEN(D54)=TRUE),(ISEVEN(Start!$D$8)=TRUE))=TRUE,D54+1,(IF(AND(D54&gt;Start!$C$19,D54+1&lt;Start!$D$19,D54&lt;Start!$D$19,(ISEVEN(D54)=TRUE),(ISEVEN(Start!$D$8)=TRUE))=TRUE,D54+1,(IF(AND(D54&gt;Start!$C$20,D54+1&lt;Start!$D$20,D54&lt;Start!$D$20,(ISEVEN(D54)=TRUE),(ISEVEN(Start!$D$8)=TRUE))=TRUE,D54+1,(IF(AND(D54&gt;Start!$C$22,D54+3&lt;Start!$D$22,D54&lt;Start!$D$22,(ISODD(D54)=TRUE))=TRUE,D54+3,(IF(AND(D54&gt;Start!$C$23,D54+3&lt;Start!$D$23,D54&lt;Start!$D$23,(ISODD(D54)=TRUE))=TRUE,D54+3,(IF(AND(D54&gt;Start!$C$24,D54+3&lt;Start!$D$24,D54&lt;Start!$D$24,(ISODD(D54)=TRUE))=TRUE,D54+3,(IF(AND(D54&gt;Start!$C$22,D54+1&lt;Start!$D$22,D54&lt;Start!$D$22,(ISEVEN(D54)=TRUE))=TRUE,D54+1,(IF(AND(D54&gt;Start!$C$23,D54+1&lt;Start!$D$23,D54&lt;Start!$D$23,(ISEVEN(D54)=TRUE))=TRUE,D54+1,(IF(AND(D54&gt;Start!$C$24,D54+1&lt;Start!$D$24,D54&lt;Start!$D$24,(ISEVEN(D54)=TRUE))=TRUE,D54+1,(IF(AND(Start!$F$8=4,(ISEVEN(D54)=TRUE))=TRUE,D54-7,(IF(AND(Start!$D$8=4,(ISODD(D54)=TRUE))=TRUE,D54-5,(IF(AND(Start!$D$8=5,(ISEVEN(D54)=TRUE))=TRUE,D54-9,D54-7)))))))))))))))))))))))))))))))</f>
        <v>11</v>
      </c>
      <c r="F54" s="73">
        <f>IF(E54=" "," ",(IF(AND(E54&gt;Start!$C$18,E54+3&lt;Start!$D$18,E54&lt;Start!$D$18,(ISODD(E54)=TRUE))=TRUE,E54+3,(IF(AND(E54&gt;Start!$C$19,E54+3&lt;Start!$D$19,E54&lt;Start!$D$19,(ISODD(E54)=TRUE),(ISEVEN(Start!$D$8))=TRUE)=TRUE,E54+3,(IF(AND(E54&gt;Start!$C$20,E54+3&lt;Start!$D$20,E54&lt;Start!$D$20,(ISODD(E54)=TRUE),(ISEVEN(Start!$D$8)=TRUE))=TRUE,E54+3,(IF(AND(E54&gt;Start!$C$18,E54+1&lt;Start!$D$18,E54&lt;Start!$D$18,(ISEVEN(E54)=TRUE),(ISEVEN(Start!$D$8)=TRUE))=TRUE,E54+1,(IF(AND(E54&gt;Start!$C$19,E54+1&lt;Start!$D$19,E54&lt;Start!$D$19,(ISEVEN(E54)=TRUE),(ISEVEN(Start!$D$8)=TRUE))=TRUE,E54+1,(IF(AND(E54&gt;Start!$C$20,E54+1&lt;Start!$D$20,E54&lt;Start!$D$20,(ISEVEN(E54)=TRUE),(ISEVEN(Start!$D$8)=TRUE))=TRUE,E54+1,(IF(AND(E54&gt;Start!$C$22,E54+3&lt;Start!$D$22,E54&lt;Start!$D$22,(ISODD(E54)=TRUE))=TRUE,E54+3,(IF(AND(E54&gt;Start!$C$23,E54+3&lt;Start!$D$23,E54&lt;Start!$D$23,(ISODD(E54)=TRUE))=TRUE,E54+3,(IF(AND(E54&gt;Start!$C$24,E54+3&lt;Start!$D$24,E54&lt;Start!$D$24,(ISODD(E54)=TRUE))=TRUE,E54+3,(IF(AND(E54&gt;Start!$C$22,E54+1&lt;Start!$D$22,E54&lt;Start!$D$22,(ISEVEN(E54)=TRUE))=TRUE,E54+1,(IF(AND(E54&gt;Start!$C$23,E54+1&lt;Start!$D$23,E54&lt;Start!$D$23,(ISEVEN(E54)=TRUE))=TRUE,E54+1,(IF(AND(E54&gt;Start!$C$24,E54+1&lt;Start!$D$24,E54&lt;Start!$D$24,(ISEVEN(E54)=TRUE))=TRUE,E54+1,(IF(AND(Start!$F$8=4,(ISEVEN(E54)=TRUE))=TRUE,E54-7,(IF(AND(Start!$D$8=4,(ISODD(E54)=TRUE))=TRUE,E54-5,(IF(AND(Start!$D$8=5,(ISEVEN(E54)=TRUE))=TRUE,E54-9,E54-7)))))))))))))))))))))))))))))))</f>
        <v>14</v>
      </c>
      <c r="G54" s="73">
        <f>IF(F54=" "," ",(IF(AND(F54&gt;Start!$C$18,F54+3&lt;Start!$D$18,F54&lt;Start!$D$18,(ISODD(F54)=TRUE))=TRUE,F54+3,(IF(AND(F54&gt;Start!$C$19,F54+3&lt;Start!$D$19,F54&lt;Start!$D$19,(ISODD(F54)=TRUE),(ISEVEN(Start!$D$8))=TRUE)=TRUE,F54+3,(IF(AND(F54&gt;Start!$C$20,F54+3&lt;Start!$D$20,F54&lt;Start!$D$20,(ISODD(F54)=TRUE),(ISEVEN(Start!$D$8)=TRUE))=TRUE,F54+3,(IF(AND(F54&gt;Start!$C$18,F54+1&lt;Start!$D$18,F54&lt;Start!$D$18,(ISEVEN(F54)=TRUE),(ISEVEN(Start!$D$8)=TRUE))=TRUE,F54+1,(IF(AND(F54&gt;Start!$C$19,F54+1&lt;Start!$D$19,F54&lt;Start!$D$19,(ISEVEN(F54)=TRUE),(ISEVEN(Start!$D$8)=TRUE))=TRUE,F54+1,(IF(AND(F54&gt;Start!$C$20,F54+1&lt;Start!$D$20,F54&lt;Start!$D$20,(ISEVEN(F54)=TRUE),(ISEVEN(Start!$D$8)=TRUE))=TRUE,F54+1,(IF(AND(F54&gt;Start!$C$22,F54+3&lt;Start!$D$22,F54&lt;Start!$D$22,(ISODD(F54)=TRUE))=TRUE,F54+3,(IF(AND(F54&gt;Start!$C$23,F54+3&lt;Start!$D$23,F54&lt;Start!$D$23,(ISODD(F54)=TRUE))=TRUE,F54+3,(IF(AND(F54&gt;Start!$C$24,F54+3&lt;Start!$D$24,F54&lt;Start!$D$24,(ISODD(F54)=TRUE))=TRUE,F54+3,(IF(AND(F54&gt;Start!$C$22,F54+1&lt;Start!$D$22,F54&lt;Start!$D$22,(ISEVEN(F54)=TRUE))=TRUE,F54+1,(IF(AND(F54&gt;Start!$C$23,F54+1&lt;Start!$D$23,F54&lt;Start!$D$23,(ISEVEN(F54)=TRUE))=TRUE,F54+1,(IF(AND(F54&gt;Start!$C$24,F54+1&lt;Start!$D$24,F54&lt;Start!$D$24,(ISEVEN(F54)=TRUE))=TRUE,F54+1,(IF(AND(Start!$F$8=4,(ISEVEN(F54)=TRUE))=TRUE,F54-7,(IF(AND(Start!$D$8=4,(ISODD(F54)=TRUE))=TRUE,F54-5,(IF(AND(Start!$D$8=5,(ISEVEN(F54)=TRUE))=TRUE,F54-9,F54-7)))))))))))))))))))))))))))))))</f>
        <v>15</v>
      </c>
    </row>
    <row r="55" spans="1:7" ht="18.75">
      <c r="A55" s="72" t="str">
        <f>Input!B107</f>
        <v>E</v>
      </c>
      <c r="B55" s="173" t="str">
        <f>Input!C107</f>
        <v>Roseville</v>
      </c>
      <c r="C55" s="173" t="str">
        <f>Input!D107</f>
        <v>Josh Rolder</v>
      </c>
      <c r="D55" s="72">
        <f>Input!$A$106</f>
        <v>21</v>
      </c>
      <c r="E55" s="73">
        <f>IF(D55=" "," ",(IF(AND(D55&gt;Start!$C$18,D55+3&lt;Start!$D$18,D55&lt;Start!$D$18,(ISODD(D55)=TRUE))=TRUE,D55+3,(IF(AND(D55&gt;Start!$C$19,D55+3&lt;Start!$D$19,D55&lt;Start!$D$19,(ISODD(D55)=TRUE),(ISEVEN(Start!$D$8))=TRUE)=TRUE,D55+3,(IF(AND(D55&gt;Start!$C$20,D55+3&lt;Start!$D$20,D55&lt;Start!$D$20,(ISODD(D55)=TRUE),(ISEVEN(Start!$D$8)=TRUE))=TRUE,D55+3,(IF(AND(D55&gt;Start!$C$18,D55+1&lt;Start!$D$18,D55&lt;Start!$D$18,(ISEVEN(D55)=TRUE),(ISEVEN(Start!$D$8)=TRUE))=TRUE,D55+1,(IF(AND(D55&gt;Start!$C$19,D55+1&lt;Start!$D$19,D55&lt;Start!$D$19,(ISEVEN(D55)=TRUE),(ISEVEN(Start!$D$8)=TRUE))=TRUE,D55+1,(IF(AND(D55&gt;Start!$C$20,D55+1&lt;Start!$D$20,D55&lt;Start!$D$20,(ISEVEN(D55)=TRUE),(ISEVEN(Start!$D$8)=TRUE))=TRUE,D55+1,(IF(AND(D55&gt;Start!$C$22,D55+3&lt;Start!$D$22,D55&lt;Start!$D$22,(ISODD(D55)=TRUE))=TRUE,D55+3,(IF(AND(D55&gt;Start!$C$23,D55+3&lt;Start!$D$23,D55&lt;Start!$D$23,(ISODD(D55)=TRUE))=TRUE,D55+3,(IF(AND(D55&gt;Start!$C$24,D55+3&lt;Start!$D$24,D55&lt;Start!$D$24,(ISODD(D55)=TRUE))=TRUE,D55+3,(IF(AND(D55&gt;Start!$C$22,D55+1&lt;Start!$D$22,D55&lt;Start!$D$22,(ISEVEN(D55)=TRUE))=TRUE,D55+1,(IF(AND(D55&gt;Start!$C$23,D55+1&lt;Start!$D$23,D55&lt;Start!$D$23,(ISEVEN(D55)=TRUE))=TRUE,D55+1,(IF(AND(D55&gt;Start!$C$24,D55+1&lt;Start!$D$24,D55&lt;Start!$D$24,(ISEVEN(D55)=TRUE))=TRUE,D55+1,(IF(AND(Start!$F$8=4,(ISEVEN(D55)=TRUE))=TRUE,D55-7,(IF(AND(Start!$D$8=4,(ISODD(D55)=TRUE))=TRUE,D55-5,(IF(AND(Start!$D$8=5,(ISEVEN(D55)=TRUE))=TRUE,D55-9,D55-7)))))))))))))))))))))))))))))))</f>
        <v>24</v>
      </c>
      <c r="F55" s="73">
        <f>IF(E55=" "," ",(IF(AND(E55&gt;Start!$C$18,E55+3&lt;Start!$D$18,E55&lt;Start!$D$18,(ISODD(E55)=TRUE))=TRUE,E55+3,(IF(AND(E55&gt;Start!$C$19,E55+3&lt;Start!$D$19,E55&lt;Start!$D$19,(ISODD(E55)=TRUE),(ISEVEN(Start!$D$8))=TRUE)=TRUE,E55+3,(IF(AND(E55&gt;Start!$C$20,E55+3&lt;Start!$D$20,E55&lt;Start!$D$20,(ISODD(E55)=TRUE),(ISEVEN(Start!$D$8)=TRUE))=TRUE,E55+3,(IF(AND(E55&gt;Start!$C$18,E55+1&lt;Start!$D$18,E55&lt;Start!$D$18,(ISEVEN(E55)=TRUE),(ISEVEN(Start!$D$8)=TRUE))=TRUE,E55+1,(IF(AND(E55&gt;Start!$C$19,E55+1&lt;Start!$D$19,E55&lt;Start!$D$19,(ISEVEN(E55)=TRUE),(ISEVEN(Start!$D$8)=TRUE))=TRUE,E55+1,(IF(AND(E55&gt;Start!$C$20,E55+1&lt;Start!$D$20,E55&lt;Start!$D$20,(ISEVEN(E55)=TRUE),(ISEVEN(Start!$D$8)=TRUE))=TRUE,E55+1,(IF(AND(E55&gt;Start!$C$22,E55+3&lt;Start!$D$22,E55&lt;Start!$D$22,(ISODD(E55)=TRUE))=TRUE,E55+3,(IF(AND(E55&gt;Start!$C$23,E55+3&lt;Start!$D$23,E55&lt;Start!$D$23,(ISODD(E55)=TRUE))=TRUE,E55+3,(IF(AND(E55&gt;Start!$C$24,E55+3&lt;Start!$D$24,E55&lt;Start!$D$24,(ISODD(E55)=TRUE))=TRUE,E55+3,(IF(AND(E55&gt;Start!$C$22,E55+1&lt;Start!$D$22,E55&lt;Start!$D$22,(ISEVEN(E55)=TRUE))=TRUE,E55+1,(IF(AND(E55&gt;Start!$C$23,E55+1&lt;Start!$D$23,E55&lt;Start!$D$23,(ISEVEN(E55)=TRUE))=TRUE,E55+1,(IF(AND(E55&gt;Start!$C$24,E55+1&lt;Start!$D$24,E55&lt;Start!$D$24,(ISEVEN(E55)=TRUE))=TRUE,E55+1,(IF(AND(Start!$F$8=4,(ISEVEN(E55)=TRUE))=TRUE,E55-7,(IF(AND(Start!$D$8=4,(ISODD(E55)=TRUE))=TRUE,E55-5,(IF(AND(Start!$D$8=5,(ISEVEN(E55)=TRUE))=TRUE,E55-9,E55-7)))))))))))))))))))))))))))))))</f>
        <v>25</v>
      </c>
      <c r="G55" s="73">
        <f>IF(F55=" "," ",(IF(AND(F55&gt;Start!$C$18,F55+3&lt;Start!$D$18,F55&lt;Start!$D$18,(ISODD(F55)=TRUE))=TRUE,F55+3,(IF(AND(F55&gt;Start!$C$19,F55+3&lt;Start!$D$19,F55&lt;Start!$D$19,(ISODD(F55)=TRUE),(ISEVEN(Start!$D$8))=TRUE)=TRUE,F55+3,(IF(AND(F55&gt;Start!$C$20,F55+3&lt;Start!$D$20,F55&lt;Start!$D$20,(ISODD(F55)=TRUE),(ISEVEN(Start!$D$8)=TRUE))=TRUE,F55+3,(IF(AND(F55&gt;Start!$C$18,F55+1&lt;Start!$D$18,F55&lt;Start!$D$18,(ISEVEN(F55)=TRUE),(ISEVEN(Start!$D$8)=TRUE))=TRUE,F55+1,(IF(AND(F55&gt;Start!$C$19,F55+1&lt;Start!$D$19,F55&lt;Start!$D$19,(ISEVEN(F55)=TRUE),(ISEVEN(Start!$D$8)=TRUE))=TRUE,F55+1,(IF(AND(F55&gt;Start!$C$20,F55+1&lt;Start!$D$20,F55&lt;Start!$D$20,(ISEVEN(F55)=TRUE),(ISEVEN(Start!$D$8)=TRUE))=TRUE,F55+1,(IF(AND(F55&gt;Start!$C$22,F55+3&lt;Start!$D$22,F55&lt;Start!$D$22,(ISODD(F55)=TRUE))=TRUE,F55+3,(IF(AND(F55&gt;Start!$C$23,F55+3&lt;Start!$D$23,F55&lt;Start!$D$23,(ISODD(F55)=TRUE))=TRUE,F55+3,(IF(AND(F55&gt;Start!$C$24,F55+3&lt;Start!$D$24,F55&lt;Start!$D$24,(ISODD(F55)=TRUE))=TRUE,F55+3,(IF(AND(F55&gt;Start!$C$22,F55+1&lt;Start!$D$22,F55&lt;Start!$D$22,(ISEVEN(F55)=TRUE))=TRUE,F55+1,(IF(AND(F55&gt;Start!$C$23,F55+1&lt;Start!$D$23,F55&lt;Start!$D$23,(ISEVEN(F55)=TRUE))=TRUE,F55+1,(IF(AND(F55&gt;Start!$C$24,F55+1&lt;Start!$D$24,F55&lt;Start!$D$24,(ISEVEN(F55)=TRUE))=TRUE,F55+1,(IF(AND(Start!$F$8=4,(ISEVEN(F55)=TRUE))=TRUE,F55-7,(IF(AND(Start!$D$8=4,(ISODD(F55)=TRUE))=TRUE,F55-5,(IF(AND(Start!$D$8=5,(ISEVEN(F55)=TRUE))=TRUE,F55-9,F55-7)))))))))))))))))))))))))))))))</f>
        <v>28</v>
      </c>
    </row>
    <row r="56" spans="1:7" ht="18.75">
      <c r="A56" s="72" t="str">
        <f>Input!B111</f>
        <v>DD</v>
      </c>
      <c r="B56" s="173" t="str">
        <f>Input!C111</f>
        <v>Roseville</v>
      </c>
      <c r="C56" s="173" t="str">
        <f>Input!D111</f>
        <v>Corey Boling</v>
      </c>
      <c r="D56" s="72">
        <f>Input!$A$111</f>
        <v>22</v>
      </c>
      <c r="E56" s="73">
        <f>IF(D56=" "," ",(IF(AND(D56&gt;Start!$C$18,D56+3&lt;Start!$D$18,D56&lt;Start!$D$18,(ISODD(D56)=TRUE))=TRUE,D56+3,(IF(AND(D56&gt;Start!$C$19,D56+3&lt;Start!$D$19,D56&lt;Start!$D$19,(ISODD(D56)=TRUE),(ISEVEN(Start!$D$8))=TRUE)=TRUE,D56+3,(IF(AND(D56&gt;Start!$C$20,D56+3&lt;Start!$D$20,D56&lt;Start!$D$20,(ISODD(D56)=TRUE),(ISEVEN(Start!$D$8)=TRUE))=TRUE,D56+3,(IF(AND(D56&gt;Start!$C$18,D56+1&lt;Start!$D$18,D56&lt;Start!$D$18,(ISEVEN(D56)=TRUE),(ISEVEN(Start!$D$8)=TRUE))=TRUE,D56+1,(IF(AND(D56&gt;Start!$C$19,D56+1&lt;Start!$D$19,D56&lt;Start!$D$19,(ISEVEN(D56)=TRUE),(ISEVEN(Start!$D$8)=TRUE))=TRUE,D56+1,(IF(AND(D56&gt;Start!$C$20,D56+1&lt;Start!$D$20,D56&lt;Start!$D$20,(ISEVEN(D56)=TRUE),(ISEVEN(Start!$D$8)=TRUE))=TRUE,D56+1,(IF(AND(D56&gt;Start!$C$22,D56+3&lt;Start!$D$22,D56&lt;Start!$D$22,(ISODD(D56)=TRUE))=TRUE,D56+3,(IF(AND(D56&gt;Start!$C$23,D56+3&lt;Start!$D$23,D56&lt;Start!$D$23,(ISODD(D56)=TRUE))=TRUE,D56+3,(IF(AND(D56&gt;Start!$C$24,D56+3&lt;Start!$D$24,D56&lt;Start!$D$24,(ISODD(D56)=TRUE))=TRUE,D56+3,(IF(AND(D56&gt;Start!$C$22,D56+1&lt;Start!$D$22,D56&lt;Start!$D$22,(ISEVEN(D56)=TRUE))=TRUE,D56+1,(IF(AND(D56&gt;Start!$C$23,D56+1&lt;Start!$D$23,D56&lt;Start!$D$23,(ISEVEN(D56)=TRUE))=TRUE,D56+1,(IF(AND(D56&gt;Start!$C$24,D56+1&lt;Start!$D$24,D56&lt;Start!$D$24,(ISEVEN(D56)=TRUE))=TRUE,D56+1,(IF(AND(Start!$F$8=4,(ISEVEN(D56)=TRUE))=TRUE,D56-7,(IF(AND(Start!$D$8=4,(ISODD(D56)=TRUE))=TRUE,D56-5,(IF(AND(Start!$D$8=5,(ISEVEN(D56)=TRUE))=TRUE,D56-9,D56-7)))))))))))))))))))))))))))))))</f>
        <v>23</v>
      </c>
      <c r="F56" s="73">
        <f>IF(E56=" "," ",(IF(AND(E56&gt;Start!$C$18,E56+3&lt;Start!$D$18,E56&lt;Start!$D$18,(ISODD(E56)=TRUE))=TRUE,E56+3,(IF(AND(E56&gt;Start!$C$19,E56+3&lt;Start!$D$19,E56&lt;Start!$D$19,(ISODD(E56)=TRUE),(ISEVEN(Start!$D$8))=TRUE)=TRUE,E56+3,(IF(AND(E56&gt;Start!$C$20,E56+3&lt;Start!$D$20,E56&lt;Start!$D$20,(ISODD(E56)=TRUE),(ISEVEN(Start!$D$8)=TRUE))=TRUE,E56+3,(IF(AND(E56&gt;Start!$C$18,E56+1&lt;Start!$D$18,E56&lt;Start!$D$18,(ISEVEN(E56)=TRUE),(ISEVEN(Start!$D$8)=TRUE))=TRUE,E56+1,(IF(AND(E56&gt;Start!$C$19,E56+1&lt;Start!$D$19,E56&lt;Start!$D$19,(ISEVEN(E56)=TRUE),(ISEVEN(Start!$D$8)=TRUE))=TRUE,E56+1,(IF(AND(E56&gt;Start!$C$20,E56+1&lt;Start!$D$20,E56&lt;Start!$D$20,(ISEVEN(E56)=TRUE),(ISEVEN(Start!$D$8)=TRUE))=TRUE,E56+1,(IF(AND(E56&gt;Start!$C$22,E56+3&lt;Start!$D$22,E56&lt;Start!$D$22,(ISODD(E56)=TRUE))=TRUE,E56+3,(IF(AND(E56&gt;Start!$C$23,E56+3&lt;Start!$D$23,E56&lt;Start!$D$23,(ISODD(E56)=TRUE))=TRUE,E56+3,(IF(AND(E56&gt;Start!$C$24,E56+3&lt;Start!$D$24,E56&lt;Start!$D$24,(ISODD(E56)=TRUE))=TRUE,E56+3,(IF(AND(E56&gt;Start!$C$22,E56+1&lt;Start!$D$22,E56&lt;Start!$D$22,(ISEVEN(E56)=TRUE))=TRUE,E56+1,(IF(AND(E56&gt;Start!$C$23,E56+1&lt;Start!$D$23,E56&lt;Start!$D$23,(ISEVEN(E56)=TRUE))=TRUE,E56+1,(IF(AND(E56&gt;Start!$C$24,E56+1&lt;Start!$D$24,E56&lt;Start!$D$24,(ISEVEN(E56)=TRUE))=TRUE,E56+1,(IF(AND(Start!$F$8=4,(ISEVEN(E56)=TRUE))=TRUE,E56-7,(IF(AND(Start!$D$8=4,(ISODD(E56)=TRUE))=TRUE,E56-5,(IF(AND(Start!$D$8=5,(ISEVEN(E56)=TRUE))=TRUE,E56-9,E56-7)))))))))))))))))))))))))))))))</f>
        <v>26</v>
      </c>
      <c r="G56" s="73">
        <f>IF(F56=" "," ",(IF(AND(F56&gt;Start!$C$18,F56+3&lt;Start!$D$18,F56&lt;Start!$D$18,(ISODD(F56)=TRUE))=TRUE,F56+3,(IF(AND(F56&gt;Start!$C$19,F56+3&lt;Start!$D$19,F56&lt;Start!$D$19,(ISODD(F56)=TRUE),(ISEVEN(Start!$D$8))=TRUE)=TRUE,F56+3,(IF(AND(F56&gt;Start!$C$20,F56+3&lt;Start!$D$20,F56&lt;Start!$D$20,(ISODD(F56)=TRUE),(ISEVEN(Start!$D$8)=TRUE))=TRUE,F56+3,(IF(AND(F56&gt;Start!$C$18,F56+1&lt;Start!$D$18,F56&lt;Start!$D$18,(ISEVEN(F56)=TRUE),(ISEVEN(Start!$D$8)=TRUE))=TRUE,F56+1,(IF(AND(F56&gt;Start!$C$19,F56+1&lt;Start!$D$19,F56&lt;Start!$D$19,(ISEVEN(F56)=TRUE),(ISEVEN(Start!$D$8)=TRUE))=TRUE,F56+1,(IF(AND(F56&gt;Start!$C$20,F56+1&lt;Start!$D$20,F56&lt;Start!$D$20,(ISEVEN(F56)=TRUE),(ISEVEN(Start!$D$8)=TRUE))=TRUE,F56+1,(IF(AND(F56&gt;Start!$C$22,F56+3&lt;Start!$D$22,F56&lt;Start!$D$22,(ISODD(F56)=TRUE))=TRUE,F56+3,(IF(AND(F56&gt;Start!$C$23,F56+3&lt;Start!$D$23,F56&lt;Start!$D$23,(ISODD(F56)=TRUE))=TRUE,F56+3,(IF(AND(F56&gt;Start!$C$24,F56+3&lt;Start!$D$24,F56&lt;Start!$D$24,(ISODD(F56)=TRUE))=TRUE,F56+3,(IF(AND(F56&gt;Start!$C$22,F56+1&lt;Start!$D$22,F56&lt;Start!$D$22,(ISEVEN(F56)=TRUE))=TRUE,F56+1,(IF(AND(F56&gt;Start!$C$23,F56+1&lt;Start!$D$23,F56&lt;Start!$D$23,(ISEVEN(F56)=TRUE))=TRUE,F56+1,(IF(AND(F56&gt;Start!$C$24,F56+1&lt;Start!$D$24,F56&lt;Start!$D$24,(ISEVEN(F56)=TRUE))=TRUE,F56+1,(IF(AND(Start!$F$8=4,(ISEVEN(F56)=TRUE))=TRUE,F56-7,(IF(AND(Start!$D$8=4,(ISODD(F56)=TRUE))=TRUE,F56-5,(IF(AND(Start!$D$8=5,(ISEVEN(F56)=TRUE))=TRUE,F56-9,F56-7)))))))))))))))))))))))))))))))</f>
        <v>27</v>
      </c>
    </row>
    <row r="57" spans="1:7" ht="18.75">
      <c r="A57" s="72" t="str">
        <f>Input!B117</f>
        <v>E</v>
      </c>
      <c r="B57" s="173" t="str">
        <f>Input!C117</f>
        <v>Roseville</v>
      </c>
      <c r="C57" s="173" t="str">
        <f>Input!D117</f>
        <v>Jacob Rolder</v>
      </c>
      <c r="D57" s="72">
        <f>Input!$A$116</f>
        <v>23</v>
      </c>
      <c r="E57" s="73">
        <f>IF(D57=" "," ",(IF(AND(D57&gt;Start!$C$18,D57+3&lt;Start!$D$18,D57&lt;Start!$D$18,(ISODD(D57)=TRUE))=TRUE,D57+3,(IF(AND(D57&gt;Start!$C$19,D57+3&lt;Start!$D$19,D57&lt;Start!$D$19,(ISODD(D57)=TRUE),(ISEVEN(Start!$D$8))=TRUE)=TRUE,D57+3,(IF(AND(D57&gt;Start!$C$20,D57+3&lt;Start!$D$20,D57&lt;Start!$D$20,(ISODD(D57)=TRUE),(ISEVEN(Start!$D$8)=TRUE))=TRUE,D57+3,(IF(AND(D57&gt;Start!$C$18,D57+1&lt;Start!$D$18,D57&lt;Start!$D$18,(ISEVEN(D57)=TRUE),(ISEVEN(Start!$D$8)=TRUE))=TRUE,D57+1,(IF(AND(D57&gt;Start!$C$19,D57+1&lt;Start!$D$19,D57&lt;Start!$D$19,(ISEVEN(D57)=TRUE),(ISEVEN(Start!$D$8)=TRUE))=TRUE,D57+1,(IF(AND(D57&gt;Start!$C$20,D57+1&lt;Start!$D$20,D57&lt;Start!$D$20,(ISEVEN(D57)=TRUE),(ISEVEN(Start!$D$8)=TRUE))=TRUE,D57+1,(IF(AND(D57&gt;Start!$C$22,D57+3&lt;Start!$D$22,D57&lt;Start!$D$22,(ISODD(D57)=TRUE))=TRUE,D57+3,(IF(AND(D57&gt;Start!$C$23,D57+3&lt;Start!$D$23,D57&lt;Start!$D$23,(ISODD(D57)=TRUE))=TRUE,D57+3,(IF(AND(D57&gt;Start!$C$24,D57+3&lt;Start!$D$24,D57&lt;Start!$D$24,(ISODD(D57)=TRUE))=TRUE,D57+3,(IF(AND(D57&gt;Start!$C$22,D57+1&lt;Start!$D$22,D57&lt;Start!$D$22,(ISEVEN(D57)=TRUE))=TRUE,D57+1,(IF(AND(D57&gt;Start!$C$23,D57+1&lt;Start!$D$23,D57&lt;Start!$D$23,(ISEVEN(D57)=TRUE))=TRUE,D57+1,(IF(AND(D57&gt;Start!$C$24,D57+1&lt;Start!$D$24,D57&lt;Start!$D$24,(ISEVEN(D57)=TRUE))=TRUE,D57+1,(IF(AND(Start!$F$8=4,(ISEVEN(D57)=TRUE))=TRUE,D57-7,(IF(AND(Start!$D$8=4,(ISODD(D57)=TRUE))=TRUE,D57-5,(IF(AND(Start!$D$8=5,(ISEVEN(D57)=TRUE))=TRUE,D57-9,D57-7)))))))))))))))))))))))))))))))</f>
        <v>26</v>
      </c>
      <c r="F57" s="73">
        <f>IF(E57=" "," ",(IF(AND(E57&gt;Start!$C$18,E57+3&lt;Start!$D$18,E57&lt;Start!$D$18,(ISODD(E57)=TRUE))=TRUE,E57+3,(IF(AND(E57&gt;Start!$C$19,E57+3&lt;Start!$D$19,E57&lt;Start!$D$19,(ISODD(E57)=TRUE),(ISEVEN(Start!$D$8))=TRUE)=TRUE,E57+3,(IF(AND(E57&gt;Start!$C$20,E57+3&lt;Start!$D$20,E57&lt;Start!$D$20,(ISODD(E57)=TRUE),(ISEVEN(Start!$D$8)=TRUE))=TRUE,E57+3,(IF(AND(E57&gt;Start!$C$18,E57+1&lt;Start!$D$18,E57&lt;Start!$D$18,(ISEVEN(E57)=TRUE),(ISEVEN(Start!$D$8)=TRUE))=TRUE,E57+1,(IF(AND(E57&gt;Start!$C$19,E57+1&lt;Start!$D$19,E57&lt;Start!$D$19,(ISEVEN(E57)=TRUE),(ISEVEN(Start!$D$8)=TRUE))=TRUE,E57+1,(IF(AND(E57&gt;Start!$C$20,E57+1&lt;Start!$D$20,E57&lt;Start!$D$20,(ISEVEN(E57)=TRUE),(ISEVEN(Start!$D$8)=TRUE))=TRUE,E57+1,(IF(AND(E57&gt;Start!$C$22,E57+3&lt;Start!$D$22,E57&lt;Start!$D$22,(ISODD(E57)=TRUE))=TRUE,E57+3,(IF(AND(E57&gt;Start!$C$23,E57+3&lt;Start!$D$23,E57&lt;Start!$D$23,(ISODD(E57)=TRUE))=TRUE,E57+3,(IF(AND(E57&gt;Start!$C$24,E57+3&lt;Start!$D$24,E57&lt;Start!$D$24,(ISODD(E57)=TRUE))=TRUE,E57+3,(IF(AND(E57&gt;Start!$C$22,E57+1&lt;Start!$D$22,E57&lt;Start!$D$22,(ISEVEN(E57)=TRUE))=TRUE,E57+1,(IF(AND(E57&gt;Start!$C$23,E57+1&lt;Start!$D$23,E57&lt;Start!$D$23,(ISEVEN(E57)=TRUE))=TRUE,E57+1,(IF(AND(E57&gt;Start!$C$24,E57+1&lt;Start!$D$24,E57&lt;Start!$D$24,(ISEVEN(E57)=TRUE))=TRUE,E57+1,(IF(AND(Start!$F$8=4,(ISEVEN(E57)=TRUE))=TRUE,E57-7,(IF(AND(Start!$D$8=4,(ISODD(E57)=TRUE))=TRUE,E57-5,(IF(AND(Start!$D$8=5,(ISEVEN(E57)=TRUE))=TRUE,E57-9,E57-7)))))))))))))))))))))))))))))))</f>
        <v>27</v>
      </c>
      <c r="G57" s="73">
        <f>IF(F57=" "," ",(IF(AND(F57&gt;Start!$C$18,F57+3&lt;Start!$D$18,F57&lt;Start!$D$18,(ISODD(F57)=TRUE))=TRUE,F57+3,(IF(AND(F57&gt;Start!$C$19,F57+3&lt;Start!$D$19,F57&lt;Start!$D$19,(ISODD(F57)=TRUE),(ISEVEN(Start!$D$8))=TRUE)=TRUE,F57+3,(IF(AND(F57&gt;Start!$C$20,F57+3&lt;Start!$D$20,F57&lt;Start!$D$20,(ISODD(F57)=TRUE),(ISEVEN(Start!$D$8)=TRUE))=TRUE,F57+3,(IF(AND(F57&gt;Start!$C$18,F57+1&lt;Start!$D$18,F57&lt;Start!$D$18,(ISEVEN(F57)=TRUE),(ISEVEN(Start!$D$8)=TRUE))=TRUE,F57+1,(IF(AND(F57&gt;Start!$C$19,F57+1&lt;Start!$D$19,F57&lt;Start!$D$19,(ISEVEN(F57)=TRUE),(ISEVEN(Start!$D$8)=TRUE))=TRUE,F57+1,(IF(AND(F57&gt;Start!$C$20,F57+1&lt;Start!$D$20,F57&lt;Start!$D$20,(ISEVEN(F57)=TRUE),(ISEVEN(Start!$D$8)=TRUE))=TRUE,F57+1,(IF(AND(F57&gt;Start!$C$22,F57+3&lt;Start!$D$22,F57&lt;Start!$D$22,(ISODD(F57)=TRUE))=TRUE,F57+3,(IF(AND(F57&gt;Start!$C$23,F57+3&lt;Start!$D$23,F57&lt;Start!$D$23,(ISODD(F57)=TRUE))=TRUE,F57+3,(IF(AND(F57&gt;Start!$C$24,F57+3&lt;Start!$D$24,F57&lt;Start!$D$24,(ISODD(F57)=TRUE))=TRUE,F57+3,(IF(AND(F57&gt;Start!$C$22,F57+1&lt;Start!$D$22,F57&lt;Start!$D$22,(ISEVEN(F57)=TRUE))=TRUE,F57+1,(IF(AND(F57&gt;Start!$C$23,F57+1&lt;Start!$D$23,F57&lt;Start!$D$23,(ISEVEN(F57)=TRUE))=TRUE,F57+1,(IF(AND(F57&gt;Start!$C$24,F57+1&lt;Start!$D$24,F57&lt;Start!$D$24,(ISEVEN(F57)=TRUE))=TRUE,F57+1,(IF(AND(Start!$F$8=4,(ISEVEN(F57)=TRUE))=TRUE,F57-7,(IF(AND(Start!$D$8=4,(ISODD(F57)=TRUE))=TRUE,F57-5,(IF(AND(Start!$D$8=5,(ISEVEN(F57)=TRUE))=TRUE,F57-9,F57-7)))))))))))))))))))))))))))))))</f>
        <v>30</v>
      </c>
    </row>
    <row r="58" spans="1:7" ht="18.75">
      <c r="A58" s="72" t="str">
        <f>Input!B121</f>
        <v>DD</v>
      </c>
      <c r="B58" s="173" t="str">
        <f>Input!C121</f>
        <v>Roseville</v>
      </c>
      <c r="C58" s="173" t="str">
        <f>Input!D121</f>
        <v>Dan Radcliff</v>
      </c>
      <c r="D58" s="72">
        <f>Input!$A$121</f>
        <v>24</v>
      </c>
      <c r="E58" s="73">
        <f>IF(D58=" "," ",(IF(AND(D58&gt;Start!$C$18,D58+3&lt;Start!$D$18,D58&lt;Start!$D$18,(ISODD(D58)=TRUE))=TRUE,D58+3,(IF(AND(D58&gt;Start!$C$19,D58+3&lt;Start!$D$19,D58&lt;Start!$D$19,(ISODD(D58)=TRUE),(ISEVEN(Start!$D$8))=TRUE)=TRUE,D58+3,(IF(AND(D58&gt;Start!$C$20,D58+3&lt;Start!$D$20,D58&lt;Start!$D$20,(ISODD(D58)=TRUE),(ISEVEN(Start!$D$8)=TRUE))=TRUE,D58+3,(IF(AND(D58&gt;Start!$C$18,D58+1&lt;Start!$D$18,D58&lt;Start!$D$18,(ISEVEN(D58)=TRUE),(ISEVEN(Start!$D$8)=TRUE))=TRUE,D58+1,(IF(AND(D58&gt;Start!$C$19,D58+1&lt;Start!$D$19,D58&lt;Start!$D$19,(ISEVEN(D58)=TRUE),(ISEVEN(Start!$D$8)=TRUE))=TRUE,D58+1,(IF(AND(D58&gt;Start!$C$20,D58+1&lt;Start!$D$20,D58&lt;Start!$D$20,(ISEVEN(D58)=TRUE),(ISEVEN(Start!$D$8)=TRUE))=TRUE,D58+1,(IF(AND(D58&gt;Start!$C$22,D58+3&lt;Start!$D$22,D58&lt;Start!$D$22,(ISODD(D58)=TRUE))=TRUE,D58+3,(IF(AND(D58&gt;Start!$C$23,D58+3&lt;Start!$D$23,D58&lt;Start!$D$23,(ISODD(D58)=TRUE))=TRUE,D58+3,(IF(AND(D58&gt;Start!$C$24,D58+3&lt;Start!$D$24,D58&lt;Start!$D$24,(ISODD(D58)=TRUE))=TRUE,D58+3,(IF(AND(D58&gt;Start!$C$22,D58+1&lt;Start!$D$22,D58&lt;Start!$D$22,(ISEVEN(D58)=TRUE))=TRUE,D58+1,(IF(AND(D58&gt;Start!$C$23,D58+1&lt;Start!$D$23,D58&lt;Start!$D$23,(ISEVEN(D58)=TRUE))=TRUE,D58+1,(IF(AND(D58&gt;Start!$C$24,D58+1&lt;Start!$D$24,D58&lt;Start!$D$24,(ISEVEN(D58)=TRUE))=TRUE,D58+1,(IF(AND(Start!$F$8=4,(ISEVEN(D58)=TRUE))=TRUE,D58-7,(IF(AND(Start!$D$8=4,(ISODD(D58)=TRUE))=TRUE,D58-5,(IF(AND(Start!$D$8=5,(ISEVEN(D58)=TRUE))=TRUE,D58-9,D58-7)))))))))))))))))))))))))))))))</f>
        <v>25</v>
      </c>
      <c r="F58" s="73">
        <f>IF(E58=" "," ",(IF(AND(E58&gt;Start!$C$18,E58+3&lt;Start!$D$18,E58&lt;Start!$D$18,(ISODD(E58)=TRUE))=TRUE,E58+3,(IF(AND(E58&gt;Start!$C$19,E58+3&lt;Start!$D$19,E58&lt;Start!$D$19,(ISODD(E58)=TRUE),(ISEVEN(Start!$D$8))=TRUE)=TRUE,E58+3,(IF(AND(E58&gt;Start!$C$20,E58+3&lt;Start!$D$20,E58&lt;Start!$D$20,(ISODD(E58)=TRUE),(ISEVEN(Start!$D$8)=TRUE))=TRUE,E58+3,(IF(AND(E58&gt;Start!$C$18,E58+1&lt;Start!$D$18,E58&lt;Start!$D$18,(ISEVEN(E58)=TRUE),(ISEVEN(Start!$D$8)=TRUE))=TRUE,E58+1,(IF(AND(E58&gt;Start!$C$19,E58+1&lt;Start!$D$19,E58&lt;Start!$D$19,(ISEVEN(E58)=TRUE),(ISEVEN(Start!$D$8)=TRUE))=TRUE,E58+1,(IF(AND(E58&gt;Start!$C$20,E58+1&lt;Start!$D$20,E58&lt;Start!$D$20,(ISEVEN(E58)=TRUE),(ISEVEN(Start!$D$8)=TRUE))=TRUE,E58+1,(IF(AND(E58&gt;Start!$C$22,E58+3&lt;Start!$D$22,E58&lt;Start!$D$22,(ISODD(E58)=TRUE))=TRUE,E58+3,(IF(AND(E58&gt;Start!$C$23,E58+3&lt;Start!$D$23,E58&lt;Start!$D$23,(ISODD(E58)=TRUE))=TRUE,E58+3,(IF(AND(E58&gt;Start!$C$24,E58+3&lt;Start!$D$24,E58&lt;Start!$D$24,(ISODD(E58)=TRUE))=TRUE,E58+3,(IF(AND(E58&gt;Start!$C$22,E58+1&lt;Start!$D$22,E58&lt;Start!$D$22,(ISEVEN(E58)=TRUE))=TRUE,E58+1,(IF(AND(E58&gt;Start!$C$23,E58+1&lt;Start!$D$23,E58&lt;Start!$D$23,(ISEVEN(E58)=TRUE))=TRUE,E58+1,(IF(AND(E58&gt;Start!$C$24,E58+1&lt;Start!$D$24,E58&lt;Start!$D$24,(ISEVEN(E58)=TRUE))=TRUE,E58+1,(IF(AND(Start!$F$8=4,(ISEVEN(E58)=TRUE))=TRUE,E58-7,(IF(AND(Start!$D$8=4,(ISODD(E58)=TRUE))=TRUE,E58-5,(IF(AND(Start!$D$8=5,(ISEVEN(E58)=TRUE))=TRUE,E58-9,E58-7)))))))))))))))))))))))))))))))</f>
        <v>28</v>
      </c>
      <c r="G58" s="73">
        <f>IF(F58=" "," ",(IF(AND(F58&gt;Start!$C$18,F58+3&lt;Start!$D$18,F58&lt;Start!$D$18,(ISODD(F58)=TRUE))=TRUE,F58+3,(IF(AND(F58&gt;Start!$C$19,F58+3&lt;Start!$D$19,F58&lt;Start!$D$19,(ISODD(F58)=TRUE),(ISEVEN(Start!$D$8))=TRUE)=TRUE,F58+3,(IF(AND(F58&gt;Start!$C$20,F58+3&lt;Start!$D$20,F58&lt;Start!$D$20,(ISODD(F58)=TRUE),(ISEVEN(Start!$D$8)=TRUE))=TRUE,F58+3,(IF(AND(F58&gt;Start!$C$18,F58+1&lt;Start!$D$18,F58&lt;Start!$D$18,(ISEVEN(F58)=TRUE),(ISEVEN(Start!$D$8)=TRUE))=TRUE,F58+1,(IF(AND(F58&gt;Start!$C$19,F58+1&lt;Start!$D$19,F58&lt;Start!$D$19,(ISEVEN(F58)=TRUE),(ISEVEN(Start!$D$8)=TRUE))=TRUE,F58+1,(IF(AND(F58&gt;Start!$C$20,F58+1&lt;Start!$D$20,F58&lt;Start!$D$20,(ISEVEN(F58)=TRUE),(ISEVEN(Start!$D$8)=TRUE))=TRUE,F58+1,(IF(AND(F58&gt;Start!$C$22,F58+3&lt;Start!$D$22,F58&lt;Start!$D$22,(ISODD(F58)=TRUE))=TRUE,F58+3,(IF(AND(F58&gt;Start!$C$23,F58+3&lt;Start!$D$23,F58&lt;Start!$D$23,(ISODD(F58)=TRUE))=TRUE,F58+3,(IF(AND(F58&gt;Start!$C$24,F58+3&lt;Start!$D$24,F58&lt;Start!$D$24,(ISODD(F58)=TRUE))=TRUE,F58+3,(IF(AND(F58&gt;Start!$C$22,F58+1&lt;Start!$D$22,F58&lt;Start!$D$22,(ISEVEN(F58)=TRUE))=TRUE,F58+1,(IF(AND(F58&gt;Start!$C$23,F58+1&lt;Start!$D$23,F58&lt;Start!$D$23,(ISEVEN(F58)=TRUE))=TRUE,F58+1,(IF(AND(F58&gt;Start!$C$24,F58+1&lt;Start!$D$24,F58&lt;Start!$D$24,(ISEVEN(F58)=TRUE))=TRUE,F58+1,(IF(AND(Start!$F$8=4,(ISEVEN(F58)=TRUE))=TRUE,F58-7,(IF(AND(Start!$D$8=4,(ISODD(F58)=TRUE))=TRUE,F58-5,(IF(AND(Start!$D$8=5,(ISEVEN(F58)=TRUE))=TRUE,F58-9,F58-7)))))))))))))))))))))))))))))))</f>
        <v>29</v>
      </c>
    </row>
    <row r="59" spans="1:7" ht="18.75">
      <c r="A59" s="72" t="str">
        <f>Input!B126</f>
        <v>D</v>
      </c>
      <c r="B59" s="173" t="str">
        <f>Input!C126</f>
        <v>Roseville</v>
      </c>
      <c r="C59" s="173" t="str">
        <f>Input!D126</f>
        <v>Kyle Houvener</v>
      </c>
      <c r="D59" s="72">
        <f>Input!$A$126</f>
        <v>25</v>
      </c>
      <c r="E59" s="73">
        <f>IF(D59=" "," ",(IF(AND(D59&gt;Start!$C$18,D59+3&lt;Start!$D$18,D59&lt;Start!$D$18,(ISODD(D59)=TRUE))=TRUE,D59+3,(IF(AND(D59&gt;Start!$C$19,D59+3&lt;Start!$D$19,D59&lt;Start!$D$19,(ISODD(D59)=TRUE),(ISEVEN(Start!$D$8))=TRUE)=TRUE,D59+3,(IF(AND(D59&gt;Start!$C$20,D59+3&lt;Start!$D$20,D59&lt;Start!$D$20,(ISODD(D59)=TRUE),(ISEVEN(Start!$D$8)=TRUE))=TRUE,D59+3,(IF(AND(D59&gt;Start!$C$18,D59+1&lt;Start!$D$18,D59&lt;Start!$D$18,(ISEVEN(D59)=TRUE),(ISEVEN(Start!$D$8)=TRUE))=TRUE,D59+1,(IF(AND(D59&gt;Start!$C$19,D59+1&lt;Start!$D$19,D59&lt;Start!$D$19,(ISEVEN(D59)=TRUE),(ISEVEN(Start!$D$8)=TRUE))=TRUE,D59+1,(IF(AND(D59&gt;Start!$C$20,D59+1&lt;Start!$D$20,D59&lt;Start!$D$20,(ISEVEN(D59)=TRUE),(ISEVEN(Start!$D$8)=TRUE))=TRUE,D59+1,(IF(AND(D59&gt;Start!$C$22,D59+3&lt;Start!$D$22,D59&lt;Start!$D$22,(ISODD(D59)=TRUE))=TRUE,D59+3,(IF(AND(D59&gt;Start!$C$23,D59+3&lt;Start!$D$23,D59&lt;Start!$D$23,(ISODD(D59)=TRUE))=TRUE,D59+3,(IF(AND(D59&gt;Start!$C$24,D59+3&lt;Start!$D$24,D59&lt;Start!$D$24,(ISODD(D59)=TRUE))=TRUE,D59+3,(IF(AND(D59&gt;Start!$C$22,D59+1&lt;Start!$D$22,D59&lt;Start!$D$22,(ISEVEN(D59)=TRUE))=TRUE,D59+1,(IF(AND(D59&gt;Start!$C$23,D59+1&lt;Start!$D$23,D59&lt;Start!$D$23,(ISEVEN(D59)=TRUE))=TRUE,D59+1,(IF(AND(D59&gt;Start!$C$24,D59+1&lt;Start!$D$24,D59&lt;Start!$D$24,(ISEVEN(D59)=TRUE))=TRUE,D59+1,(IF(AND(Start!$F$8=4,(ISEVEN(D59)=TRUE))=TRUE,D59-7,(IF(AND(Start!$D$8=4,(ISODD(D59)=TRUE))=TRUE,D59-5,(IF(AND(Start!$D$8=5,(ISEVEN(D59)=TRUE))=TRUE,D59-9,D59-7)))))))))))))))))))))))))))))))</f>
        <v>28</v>
      </c>
      <c r="F59" s="73">
        <f>IF(E59=" "," ",(IF(AND(E59&gt;Start!$C$18,E59+3&lt;Start!$D$18,E59&lt;Start!$D$18,(ISODD(E59)=TRUE))=TRUE,E59+3,(IF(AND(E59&gt;Start!$C$19,E59+3&lt;Start!$D$19,E59&lt;Start!$D$19,(ISODD(E59)=TRUE),(ISEVEN(Start!$D$8))=TRUE)=TRUE,E59+3,(IF(AND(E59&gt;Start!$C$20,E59+3&lt;Start!$D$20,E59&lt;Start!$D$20,(ISODD(E59)=TRUE),(ISEVEN(Start!$D$8)=TRUE))=TRUE,E59+3,(IF(AND(E59&gt;Start!$C$18,E59+1&lt;Start!$D$18,E59&lt;Start!$D$18,(ISEVEN(E59)=TRUE),(ISEVEN(Start!$D$8)=TRUE))=TRUE,E59+1,(IF(AND(E59&gt;Start!$C$19,E59+1&lt;Start!$D$19,E59&lt;Start!$D$19,(ISEVEN(E59)=TRUE),(ISEVEN(Start!$D$8)=TRUE))=TRUE,E59+1,(IF(AND(E59&gt;Start!$C$20,E59+1&lt;Start!$D$20,E59&lt;Start!$D$20,(ISEVEN(E59)=TRUE),(ISEVEN(Start!$D$8)=TRUE))=TRUE,E59+1,(IF(AND(E59&gt;Start!$C$22,E59+3&lt;Start!$D$22,E59&lt;Start!$D$22,(ISODD(E59)=TRUE))=TRUE,E59+3,(IF(AND(E59&gt;Start!$C$23,E59+3&lt;Start!$D$23,E59&lt;Start!$D$23,(ISODD(E59)=TRUE))=TRUE,E59+3,(IF(AND(E59&gt;Start!$C$24,E59+3&lt;Start!$D$24,E59&lt;Start!$D$24,(ISODD(E59)=TRUE))=TRUE,E59+3,(IF(AND(E59&gt;Start!$C$22,E59+1&lt;Start!$D$22,E59&lt;Start!$D$22,(ISEVEN(E59)=TRUE))=TRUE,E59+1,(IF(AND(E59&gt;Start!$C$23,E59+1&lt;Start!$D$23,E59&lt;Start!$D$23,(ISEVEN(E59)=TRUE))=TRUE,E59+1,(IF(AND(E59&gt;Start!$C$24,E59+1&lt;Start!$D$24,E59&lt;Start!$D$24,(ISEVEN(E59)=TRUE))=TRUE,E59+1,(IF(AND(Start!$F$8=4,(ISEVEN(E59)=TRUE))=TRUE,E59-7,(IF(AND(Start!$D$8=4,(ISODD(E59)=TRUE))=TRUE,E59-5,(IF(AND(Start!$D$8=5,(ISEVEN(E59)=TRUE))=TRUE,E59-9,E59-7)))))))))))))))))))))))))))))))</f>
        <v>29</v>
      </c>
      <c r="G59" s="73">
        <f>IF(F59=" "," ",(IF(AND(F59&gt;Start!$C$18,F59+3&lt;Start!$D$18,F59&lt;Start!$D$18,(ISODD(F59)=TRUE))=TRUE,F59+3,(IF(AND(F59&gt;Start!$C$19,F59+3&lt;Start!$D$19,F59&lt;Start!$D$19,(ISODD(F59)=TRUE),(ISEVEN(Start!$D$8))=TRUE)=TRUE,F59+3,(IF(AND(F59&gt;Start!$C$20,F59+3&lt;Start!$D$20,F59&lt;Start!$D$20,(ISODD(F59)=TRUE),(ISEVEN(Start!$D$8)=TRUE))=TRUE,F59+3,(IF(AND(F59&gt;Start!$C$18,F59+1&lt;Start!$D$18,F59&lt;Start!$D$18,(ISEVEN(F59)=TRUE),(ISEVEN(Start!$D$8)=TRUE))=TRUE,F59+1,(IF(AND(F59&gt;Start!$C$19,F59+1&lt;Start!$D$19,F59&lt;Start!$D$19,(ISEVEN(F59)=TRUE),(ISEVEN(Start!$D$8)=TRUE))=TRUE,F59+1,(IF(AND(F59&gt;Start!$C$20,F59+1&lt;Start!$D$20,F59&lt;Start!$D$20,(ISEVEN(F59)=TRUE),(ISEVEN(Start!$D$8)=TRUE))=TRUE,F59+1,(IF(AND(F59&gt;Start!$C$22,F59+3&lt;Start!$D$22,F59&lt;Start!$D$22,(ISODD(F59)=TRUE))=TRUE,F59+3,(IF(AND(F59&gt;Start!$C$23,F59+3&lt;Start!$D$23,F59&lt;Start!$D$23,(ISODD(F59)=TRUE))=TRUE,F59+3,(IF(AND(F59&gt;Start!$C$24,F59+3&lt;Start!$D$24,F59&lt;Start!$D$24,(ISODD(F59)=TRUE))=TRUE,F59+3,(IF(AND(F59&gt;Start!$C$22,F59+1&lt;Start!$D$22,F59&lt;Start!$D$22,(ISEVEN(F59)=TRUE))=TRUE,F59+1,(IF(AND(F59&gt;Start!$C$23,F59+1&lt;Start!$D$23,F59&lt;Start!$D$23,(ISEVEN(F59)=TRUE))=TRUE,F59+1,(IF(AND(F59&gt;Start!$C$24,F59+1&lt;Start!$D$24,F59&lt;Start!$D$24,(ISEVEN(F59)=TRUE))=TRUE,F59+1,(IF(AND(Start!$F$8=4,(ISEVEN(F59)=TRUE))=TRUE,F59-7,(IF(AND(Start!$D$8=4,(ISODD(F59)=TRUE))=TRUE,F59-5,(IF(AND(Start!$D$8=5,(ISEVEN(F59)=TRUE))=TRUE,F59-9,F59-7)))))))))))))))))))))))))))))))</f>
        <v>22</v>
      </c>
    </row>
    <row r="60" spans="1:7" ht="18.75">
      <c r="A60" s="72" t="str">
        <f>Input!B137</f>
        <v>E</v>
      </c>
      <c r="B60" s="173" t="str">
        <f>Input!C137</f>
        <v>Roseville</v>
      </c>
      <c r="C60" s="173" t="str">
        <f>Input!D137</f>
        <v>Christan Oakley</v>
      </c>
      <c r="D60" s="72">
        <f>Input!$A$136</f>
        <v>27</v>
      </c>
      <c r="E60" s="73">
        <f>IF(D60=" "," ",(IF(AND(D60&gt;Start!$C$18,D60+3&lt;Start!$D$18,D60&lt;Start!$D$18,(ISODD(D60)=TRUE))=TRUE,D60+3,(IF(AND(D60&gt;Start!$C$19,D60+3&lt;Start!$D$19,D60&lt;Start!$D$19,(ISODD(D60)=TRUE),(ISEVEN(Start!$D$8))=TRUE)=TRUE,D60+3,(IF(AND(D60&gt;Start!$C$20,D60+3&lt;Start!$D$20,D60&lt;Start!$D$20,(ISODD(D60)=TRUE),(ISEVEN(Start!$D$8)=TRUE))=TRUE,D60+3,(IF(AND(D60&gt;Start!$C$18,D60+1&lt;Start!$D$18,D60&lt;Start!$D$18,(ISEVEN(D60)=TRUE),(ISEVEN(Start!$D$8)=TRUE))=TRUE,D60+1,(IF(AND(D60&gt;Start!$C$19,D60+1&lt;Start!$D$19,D60&lt;Start!$D$19,(ISEVEN(D60)=TRUE),(ISEVEN(Start!$D$8)=TRUE))=TRUE,D60+1,(IF(AND(D60&gt;Start!$C$20,D60+1&lt;Start!$D$20,D60&lt;Start!$D$20,(ISEVEN(D60)=TRUE),(ISEVEN(Start!$D$8)=TRUE))=TRUE,D60+1,(IF(AND(D60&gt;Start!$C$22,D60+3&lt;Start!$D$22,D60&lt;Start!$D$22,(ISODD(D60)=TRUE))=TRUE,D60+3,(IF(AND(D60&gt;Start!$C$23,D60+3&lt;Start!$D$23,D60&lt;Start!$D$23,(ISODD(D60)=TRUE))=TRUE,D60+3,(IF(AND(D60&gt;Start!$C$24,D60+3&lt;Start!$D$24,D60&lt;Start!$D$24,(ISODD(D60)=TRUE))=TRUE,D60+3,(IF(AND(D60&gt;Start!$C$22,D60+1&lt;Start!$D$22,D60&lt;Start!$D$22,(ISEVEN(D60)=TRUE))=TRUE,D60+1,(IF(AND(D60&gt;Start!$C$23,D60+1&lt;Start!$D$23,D60&lt;Start!$D$23,(ISEVEN(D60)=TRUE))=TRUE,D60+1,(IF(AND(D60&gt;Start!$C$24,D60+1&lt;Start!$D$24,D60&lt;Start!$D$24,(ISEVEN(D60)=TRUE))=TRUE,D60+1,(IF(AND(Start!$F$8=4,(ISEVEN(D60)=TRUE))=TRUE,D60-7,(IF(AND(Start!$D$8=4,(ISODD(D60)=TRUE))=TRUE,D60-5,(IF(AND(Start!$D$8=5,(ISEVEN(D60)=TRUE))=TRUE,D60-9,D60-7)))))))))))))))))))))))))))))))</f>
        <v>30</v>
      </c>
      <c r="F60" s="73">
        <f>IF(E60=" "," ",(IF(AND(E60&gt;Start!$C$18,E60+3&lt;Start!$D$18,E60&lt;Start!$D$18,(ISODD(E60)=TRUE))=TRUE,E60+3,(IF(AND(E60&gt;Start!$C$19,E60+3&lt;Start!$D$19,E60&lt;Start!$D$19,(ISODD(E60)=TRUE),(ISEVEN(Start!$D$8))=TRUE)=TRUE,E60+3,(IF(AND(E60&gt;Start!$C$20,E60+3&lt;Start!$D$20,E60&lt;Start!$D$20,(ISODD(E60)=TRUE),(ISEVEN(Start!$D$8)=TRUE))=TRUE,E60+3,(IF(AND(E60&gt;Start!$C$18,E60+1&lt;Start!$D$18,E60&lt;Start!$D$18,(ISEVEN(E60)=TRUE),(ISEVEN(Start!$D$8)=TRUE))=TRUE,E60+1,(IF(AND(E60&gt;Start!$C$19,E60+1&lt;Start!$D$19,E60&lt;Start!$D$19,(ISEVEN(E60)=TRUE),(ISEVEN(Start!$D$8)=TRUE))=TRUE,E60+1,(IF(AND(E60&gt;Start!$C$20,E60+1&lt;Start!$D$20,E60&lt;Start!$D$20,(ISEVEN(E60)=TRUE),(ISEVEN(Start!$D$8)=TRUE))=TRUE,E60+1,(IF(AND(E60&gt;Start!$C$22,E60+3&lt;Start!$D$22,E60&lt;Start!$D$22,(ISODD(E60)=TRUE))=TRUE,E60+3,(IF(AND(E60&gt;Start!$C$23,E60+3&lt;Start!$D$23,E60&lt;Start!$D$23,(ISODD(E60)=TRUE))=TRUE,E60+3,(IF(AND(E60&gt;Start!$C$24,E60+3&lt;Start!$D$24,E60&lt;Start!$D$24,(ISODD(E60)=TRUE))=TRUE,E60+3,(IF(AND(E60&gt;Start!$C$22,E60+1&lt;Start!$D$22,E60&lt;Start!$D$22,(ISEVEN(E60)=TRUE))=TRUE,E60+1,(IF(AND(E60&gt;Start!$C$23,E60+1&lt;Start!$D$23,E60&lt;Start!$D$23,(ISEVEN(E60)=TRUE))=TRUE,E60+1,(IF(AND(E60&gt;Start!$C$24,E60+1&lt;Start!$D$24,E60&lt;Start!$D$24,(ISEVEN(E60)=TRUE))=TRUE,E60+1,(IF(AND(Start!$F$8=4,(ISEVEN(E60)=TRUE))=TRUE,E60-7,(IF(AND(Start!$D$8=4,(ISODD(E60)=TRUE))=TRUE,E60-5,(IF(AND(Start!$D$8=5,(ISEVEN(E60)=TRUE))=TRUE,E60-9,E60-7)))))))))))))))))))))))))))))))</f>
        <v>21</v>
      </c>
      <c r="G60" s="73">
        <f>IF(F60=" "," ",(IF(AND(F60&gt;Start!$C$18,F60+3&lt;Start!$D$18,F60&lt;Start!$D$18,(ISODD(F60)=TRUE))=TRUE,F60+3,(IF(AND(F60&gt;Start!$C$19,F60+3&lt;Start!$D$19,F60&lt;Start!$D$19,(ISODD(F60)=TRUE),(ISEVEN(Start!$D$8))=TRUE)=TRUE,F60+3,(IF(AND(F60&gt;Start!$C$20,F60+3&lt;Start!$D$20,F60&lt;Start!$D$20,(ISODD(F60)=TRUE),(ISEVEN(Start!$D$8)=TRUE))=TRUE,F60+3,(IF(AND(F60&gt;Start!$C$18,F60+1&lt;Start!$D$18,F60&lt;Start!$D$18,(ISEVEN(F60)=TRUE),(ISEVEN(Start!$D$8)=TRUE))=TRUE,F60+1,(IF(AND(F60&gt;Start!$C$19,F60+1&lt;Start!$D$19,F60&lt;Start!$D$19,(ISEVEN(F60)=TRUE),(ISEVEN(Start!$D$8)=TRUE))=TRUE,F60+1,(IF(AND(F60&gt;Start!$C$20,F60+1&lt;Start!$D$20,F60&lt;Start!$D$20,(ISEVEN(F60)=TRUE),(ISEVEN(Start!$D$8)=TRUE))=TRUE,F60+1,(IF(AND(F60&gt;Start!$C$22,F60+3&lt;Start!$D$22,F60&lt;Start!$D$22,(ISODD(F60)=TRUE))=TRUE,F60+3,(IF(AND(F60&gt;Start!$C$23,F60+3&lt;Start!$D$23,F60&lt;Start!$D$23,(ISODD(F60)=TRUE))=TRUE,F60+3,(IF(AND(F60&gt;Start!$C$24,F60+3&lt;Start!$D$24,F60&lt;Start!$D$24,(ISODD(F60)=TRUE))=TRUE,F60+3,(IF(AND(F60&gt;Start!$C$22,F60+1&lt;Start!$D$22,F60&lt;Start!$D$22,(ISEVEN(F60)=TRUE))=TRUE,F60+1,(IF(AND(F60&gt;Start!$C$23,F60+1&lt;Start!$D$23,F60&lt;Start!$D$23,(ISEVEN(F60)=TRUE))=TRUE,F60+1,(IF(AND(F60&gt;Start!$C$24,F60+1&lt;Start!$D$24,F60&lt;Start!$D$24,(ISEVEN(F60)=TRUE))=TRUE,F60+1,(IF(AND(Start!$F$8=4,(ISEVEN(F60)=TRUE))=TRUE,F60-7,(IF(AND(Start!$D$8=4,(ISODD(F60)=TRUE))=TRUE,F60-5,(IF(AND(Start!$D$8=5,(ISEVEN(F60)=TRUE))=TRUE,F60-9,F60-7)))))))))))))))))))))))))))))))</f>
        <v>24</v>
      </c>
    </row>
    <row r="61" spans="1:7" ht="18.75">
      <c r="A61" s="72" t="str">
        <f>Input!B7</f>
        <v>E</v>
      </c>
      <c r="B61" s="173" t="str">
        <f>Input!C7</f>
        <v>St. Clair Shores Lake Shore</v>
      </c>
      <c r="C61" s="173" t="str">
        <f>Input!D7</f>
        <v>Jake Gottman</v>
      </c>
      <c r="D61" s="72">
        <f>Input!$A$6</f>
        <v>1</v>
      </c>
      <c r="E61" s="73">
        <f>IF(D61=" "," ",(IF(AND(D61&gt;Start!$C$18,D61+3&lt;Start!$D$18,D61&lt;Start!$D$18,(ISODD(D61)=TRUE))=TRUE,D61+3,(IF(AND(D61&gt;Start!$C$19,D61+3&lt;Start!$D$19,D61&lt;Start!$D$19,(ISODD(D61)=TRUE),(ISEVEN(Start!$D$8))=TRUE)=TRUE,D61+3,(IF(AND(D61&gt;Start!$C$20,D61+3&lt;Start!$D$20,D61&lt;Start!$D$20,(ISODD(D61)=TRUE),(ISEVEN(Start!$D$8)=TRUE))=TRUE,D61+3,(IF(AND(D61&gt;Start!$C$18,D61+1&lt;Start!$D$18,D61&lt;Start!$D$18,(ISEVEN(D61)=TRUE),(ISEVEN(Start!$D$8)=TRUE))=TRUE,D61+1,(IF(AND(D61&gt;Start!$C$19,D61+1&lt;Start!$D$19,D61&lt;Start!$D$19,(ISEVEN(D61)=TRUE),(ISEVEN(Start!$D$8)=TRUE))=TRUE,D61+1,(IF(AND(D61&gt;Start!$C$20,D61+1&lt;Start!$D$20,D61&lt;Start!$D$20,(ISEVEN(D61)=TRUE),(ISEVEN(Start!$D$8)=TRUE))=TRUE,D61+1,(IF(AND(D61&gt;Start!$C$22,D61+3&lt;Start!$D$22,D61&lt;Start!$D$22,(ISODD(D61)=TRUE))=TRUE,D61+3,(IF(AND(D61&gt;Start!$C$23,D61+3&lt;Start!$D$23,D61&lt;Start!$D$23,(ISODD(D61)=TRUE))=TRUE,D61+3,(IF(AND(D61&gt;Start!$C$24,D61+3&lt;Start!$D$24,D61&lt;Start!$D$24,(ISODD(D61)=TRUE))=TRUE,D61+3,(IF(AND(D61&gt;Start!$C$22,D61+1&lt;Start!$D$22,D61&lt;Start!$D$22,(ISEVEN(D61)=TRUE))=TRUE,D61+1,(IF(AND(D61&gt;Start!$C$23,D61+1&lt;Start!$D$23,D61&lt;Start!$D$23,(ISEVEN(D61)=TRUE))=TRUE,D61+1,(IF(AND(D61&gt;Start!$C$24,D61+1&lt;Start!$D$24,D61&lt;Start!$D$24,(ISEVEN(D61)=TRUE))=TRUE,D61+1,(IF(AND(Start!$F$8=4,(ISEVEN(D61)=TRUE))=TRUE,D61-7,(IF(AND(Start!$D$8=4,(ISODD(D61)=TRUE))=TRUE,D61-5,(IF(AND(Start!$D$8=5,(ISEVEN(D61)=TRUE))=TRUE,D61-9,D61-7)))))))))))))))))))))))))))))))</f>
        <v>4</v>
      </c>
      <c r="F61" s="73">
        <f>IF(E61=" "," ",(IF(AND(E61&gt;Start!$C$18,E61+3&lt;Start!$D$18,E61&lt;Start!$D$18,(ISODD(E61)=TRUE))=TRUE,E61+3,(IF(AND(E61&gt;Start!$C$19,E61+3&lt;Start!$D$19,E61&lt;Start!$D$19,(ISODD(E61)=TRUE),(ISEVEN(Start!$D$8))=TRUE)=TRUE,E61+3,(IF(AND(E61&gt;Start!$C$20,E61+3&lt;Start!$D$20,E61&lt;Start!$D$20,(ISODD(E61)=TRUE),(ISEVEN(Start!$D$8)=TRUE))=TRUE,E61+3,(IF(AND(E61&gt;Start!$C$18,E61+1&lt;Start!$D$18,E61&lt;Start!$D$18,(ISEVEN(E61)=TRUE),(ISEVEN(Start!$D$8)=TRUE))=TRUE,E61+1,(IF(AND(E61&gt;Start!$C$19,E61+1&lt;Start!$D$19,E61&lt;Start!$D$19,(ISEVEN(E61)=TRUE),(ISEVEN(Start!$D$8)=TRUE))=TRUE,E61+1,(IF(AND(E61&gt;Start!$C$20,E61+1&lt;Start!$D$20,E61&lt;Start!$D$20,(ISEVEN(E61)=TRUE),(ISEVEN(Start!$D$8)=TRUE))=TRUE,E61+1,(IF(AND(E61&gt;Start!$C$22,E61+3&lt;Start!$D$22,E61&lt;Start!$D$22,(ISODD(E61)=TRUE))=TRUE,E61+3,(IF(AND(E61&gt;Start!$C$23,E61+3&lt;Start!$D$23,E61&lt;Start!$D$23,(ISODD(E61)=TRUE))=TRUE,E61+3,(IF(AND(E61&gt;Start!$C$24,E61+3&lt;Start!$D$24,E61&lt;Start!$D$24,(ISODD(E61)=TRUE))=TRUE,E61+3,(IF(AND(E61&gt;Start!$C$22,E61+1&lt;Start!$D$22,E61&lt;Start!$D$22,(ISEVEN(E61)=TRUE))=TRUE,E61+1,(IF(AND(E61&gt;Start!$C$23,E61+1&lt;Start!$D$23,E61&lt;Start!$D$23,(ISEVEN(E61)=TRUE))=TRUE,E61+1,(IF(AND(E61&gt;Start!$C$24,E61+1&lt;Start!$D$24,E61&lt;Start!$D$24,(ISEVEN(E61)=TRUE))=TRUE,E61+1,(IF(AND(Start!$F$8=4,(ISEVEN(E61)=TRUE))=TRUE,E61-7,(IF(AND(Start!$D$8=4,(ISODD(E61)=TRUE))=TRUE,E61-5,(IF(AND(Start!$D$8=5,(ISEVEN(E61)=TRUE))=TRUE,E61-9,E61-7)))))))))))))))))))))))))))))))</f>
        <v>5</v>
      </c>
      <c r="G61" s="73">
        <f>IF(F61=" "," ",(IF(AND(F61&gt;Start!$C$18,F61+3&lt;Start!$D$18,F61&lt;Start!$D$18,(ISODD(F61)=TRUE))=TRUE,F61+3,(IF(AND(F61&gt;Start!$C$19,F61+3&lt;Start!$D$19,F61&lt;Start!$D$19,(ISODD(F61)=TRUE),(ISEVEN(Start!$D$8))=TRUE)=TRUE,F61+3,(IF(AND(F61&gt;Start!$C$20,F61+3&lt;Start!$D$20,F61&lt;Start!$D$20,(ISODD(F61)=TRUE),(ISEVEN(Start!$D$8)=TRUE))=TRUE,F61+3,(IF(AND(F61&gt;Start!$C$18,F61+1&lt;Start!$D$18,F61&lt;Start!$D$18,(ISEVEN(F61)=TRUE),(ISEVEN(Start!$D$8)=TRUE))=TRUE,F61+1,(IF(AND(F61&gt;Start!$C$19,F61+1&lt;Start!$D$19,F61&lt;Start!$D$19,(ISEVEN(F61)=TRUE),(ISEVEN(Start!$D$8)=TRUE))=TRUE,F61+1,(IF(AND(F61&gt;Start!$C$20,F61+1&lt;Start!$D$20,F61&lt;Start!$D$20,(ISEVEN(F61)=TRUE),(ISEVEN(Start!$D$8)=TRUE))=TRUE,F61+1,(IF(AND(F61&gt;Start!$C$22,F61+3&lt;Start!$D$22,F61&lt;Start!$D$22,(ISODD(F61)=TRUE))=TRUE,F61+3,(IF(AND(F61&gt;Start!$C$23,F61+3&lt;Start!$D$23,F61&lt;Start!$D$23,(ISODD(F61)=TRUE))=TRUE,F61+3,(IF(AND(F61&gt;Start!$C$24,F61+3&lt;Start!$D$24,F61&lt;Start!$D$24,(ISODD(F61)=TRUE))=TRUE,F61+3,(IF(AND(F61&gt;Start!$C$22,F61+1&lt;Start!$D$22,F61&lt;Start!$D$22,(ISEVEN(F61)=TRUE))=TRUE,F61+1,(IF(AND(F61&gt;Start!$C$23,F61+1&lt;Start!$D$23,F61&lt;Start!$D$23,(ISEVEN(F61)=TRUE))=TRUE,F61+1,(IF(AND(F61&gt;Start!$C$24,F61+1&lt;Start!$D$24,F61&lt;Start!$D$24,(ISEVEN(F61)=TRUE))=TRUE,F61+1,(IF(AND(Start!$F$8=4,(ISEVEN(F61)=TRUE))=TRUE,F61-7,(IF(AND(Start!$D$8=4,(ISODD(F61)=TRUE))=TRUE,F61-5,(IF(AND(Start!$D$8=5,(ISEVEN(F61)=TRUE))=TRUE,F61-9,F61-7)))))))))))))))))))))))))))))))</f>
        <v>8</v>
      </c>
    </row>
    <row r="62" spans="1:7" ht="18.75">
      <c r="A62" s="72" t="str">
        <f>Input!B32</f>
        <v>EE</v>
      </c>
      <c r="B62" s="173" t="str">
        <f>Input!C32</f>
        <v>St. Clair Shores Lake Shore</v>
      </c>
      <c r="C62" s="173" t="str">
        <f>Input!D32</f>
        <v>Gabriel Genord</v>
      </c>
      <c r="D62" s="72">
        <f>Input!$A$31</f>
        <v>6</v>
      </c>
      <c r="E62" s="73">
        <f>IF(D62=" "," ",(IF(AND(D62&gt;Start!$C$18,D62+3&lt;Start!$D$18,D62&lt;Start!$D$18,(ISODD(D62)=TRUE))=TRUE,D62+3,(IF(AND(D62&gt;Start!$C$19,D62+3&lt;Start!$D$19,D62&lt;Start!$D$19,(ISODD(D62)=TRUE),(ISEVEN(Start!$D$8))=TRUE)=TRUE,D62+3,(IF(AND(D62&gt;Start!$C$20,D62+3&lt;Start!$D$20,D62&lt;Start!$D$20,(ISODD(D62)=TRUE),(ISEVEN(Start!$D$8)=TRUE))=TRUE,D62+3,(IF(AND(D62&gt;Start!$C$18,D62+1&lt;Start!$D$18,D62&lt;Start!$D$18,(ISEVEN(D62)=TRUE),(ISEVEN(Start!$D$8)=TRUE))=TRUE,D62+1,(IF(AND(D62&gt;Start!$C$19,D62+1&lt;Start!$D$19,D62&lt;Start!$D$19,(ISEVEN(D62)=TRUE),(ISEVEN(Start!$D$8)=TRUE))=TRUE,D62+1,(IF(AND(D62&gt;Start!$C$20,D62+1&lt;Start!$D$20,D62&lt;Start!$D$20,(ISEVEN(D62)=TRUE),(ISEVEN(Start!$D$8)=TRUE))=TRUE,D62+1,(IF(AND(D62&gt;Start!$C$22,D62+3&lt;Start!$D$22,D62&lt;Start!$D$22,(ISODD(D62)=TRUE))=TRUE,D62+3,(IF(AND(D62&gt;Start!$C$23,D62+3&lt;Start!$D$23,D62&lt;Start!$D$23,(ISODD(D62)=TRUE))=TRUE,D62+3,(IF(AND(D62&gt;Start!$C$24,D62+3&lt;Start!$D$24,D62&lt;Start!$D$24,(ISODD(D62)=TRUE))=TRUE,D62+3,(IF(AND(D62&gt;Start!$C$22,D62+1&lt;Start!$D$22,D62&lt;Start!$D$22,(ISEVEN(D62)=TRUE))=TRUE,D62+1,(IF(AND(D62&gt;Start!$C$23,D62+1&lt;Start!$D$23,D62&lt;Start!$D$23,(ISEVEN(D62)=TRUE))=TRUE,D62+1,(IF(AND(D62&gt;Start!$C$24,D62+1&lt;Start!$D$24,D62&lt;Start!$D$24,(ISEVEN(D62)=TRUE))=TRUE,D62+1,(IF(AND(Start!$F$8=4,(ISEVEN(D62)=TRUE))=TRUE,D62-7,(IF(AND(Start!$D$8=4,(ISODD(D62)=TRUE))=TRUE,D62-5,(IF(AND(Start!$D$8=5,(ISEVEN(D62)=TRUE))=TRUE,D62-9,D62-7)))))))))))))))))))))))))))))))</f>
        <v>7</v>
      </c>
      <c r="F62" s="73">
        <f>IF(E62=" "," ",(IF(AND(E62&gt;Start!$C$18,E62+3&lt;Start!$D$18,E62&lt;Start!$D$18,(ISODD(E62)=TRUE))=TRUE,E62+3,(IF(AND(E62&gt;Start!$C$19,E62+3&lt;Start!$D$19,E62&lt;Start!$D$19,(ISODD(E62)=TRUE),(ISEVEN(Start!$D$8))=TRUE)=TRUE,E62+3,(IF(AND(E62&gt;Start!$C$20,E62+3&lt;Start!$D$20,E62&lt;Start!$D$20,(ISODD(E62)=TRUE),(ISEVEN(Start!$D$8)=TRUE))=TRUE,E62+3,(IF(AND(E62&gt;Start!$C$18,E62+1&lt;Start!$D$18,E62&lt;Start!$D$18,(ISEVEN(E62)=TRUE),(ISEVEN(Start!$D$8)=TRUE))=TRUE,E62+1,(IF(AND(E62&gt;Start!$C$19,E62+1&lt;Start!$D$19,E62&lt;Start!$D$19,(ISEVEN(E62)=TRUE),(ISEVEN(Start!$D$8)=TRUE))=TRUE,E62+1,(IF(AND(E62&gt;Start!$C$20,E62+1&lt;Start!$D$20,E62&lt;Start!$D$20,(ISEVEN(E62)=TRUE),(ISEVEN(Start!$D$8)=TRUE))=TRUE,E62+1,(IF(AND(E62&gt;Start!$C$22,E62+3&lt;Start!$D$22,E62&lt;Start!$D$22,(ISODD(E62)=TRUE))=TRUE,E62+3,(IF(AND(E62&gt;Start!$C$23,E62+3&lt;Start!$D$23,E62&lt;Start!$D$23,(ISODD(E62)=TRUE))=TRUE,E62+3,(IF(AND(E62&gt;Start!$C$24,E62+3&lt;Start!$D$24,E62&lt;Start!$D$24,(ISODD(E62)=TRUE))=TRUE,E62+3,(IF(AND(E62&gt;Start!$C$22,E62+1&lt;Start!$D$22,E62&lt;Start!$D$22,(ISEVEN(E62)=TRUE))=TRUE,E62+1,(IF(AND(E62&gt;Start!$C$23,E62+1&lt;Start!$D$23,E62&lt;Start!$D$23,(ISEVEN(E62)=TRUE))=TRUE,E62+1,(IF(AND(E62&gt;Start!$C$24,E62+1&lt;Start!$D$24,E62&lt;Start!$D$24,(ISEVEN(E62)=TRUE))=TRUE,E62+1,(IF(AND(Start!$F$8=4,(ISEVEN(E62)=TRUE))=TRUE,E62-7,(IF(AND(Start!$D$8=4,(ISODD(E62)=TRUE))=TRUE,E62-5,(IF(AND(Start!$D$8=5,(ISEVEN(E62)=TRUE))=TRUE,E62-9,E62-7)))))))))))))))))))))))))))))))</f>
        <v>10</v>
      </c>
      <c r="G62" s="73">
        <f>IF(F62=" "," ",(IF(AND(F62&gt;Start!$C$18,F62+3&lt;Start!$D$18,F62&lt;Start!$D$18,(ISODD(F62)=TRUE))=TRUE,F62+3,(IF(AND(F62&gt;Start!$C$19,F62+3&lt;Start!$D$19,F62&lt;Start!$D$19,(ISODD(F62)=TRUE),(ISEVEN(Start!$D$8))=TRUE)=TRUE,F62+3,(IF(AND(F62&gt;Start!$C$20,F62+3&lt;Start!$D$20,F62&lt;Start!$D$20,(ISODD(F62)=TRUE),(ISEVEN(Start!$D$8)=TRUE))=TRUE,F62+3,(IF(AND(F62&gt;Start!$C$18,F62+1&lt;Start!$D$18,F62&lt;Start!$D$18,(ISEVEN(F62)=TRUE),(ISEVEN(Start!$D$8)=TRUE))=TRUE,F62+1,(IF(AND(F62&gt;Start!$C$19,F62+1&lt;Start!$D$19,F62&lt;Start!$D$19,(ISEVEN(F62)=TRUE),(ISEVEN(Start!$D$8)=TRUE))=TRUE,F62+1,(IF(AND(F62&gt;Start!$C$20,F62+1&lt;Start!$D$20,F62&lt;Start!$D$20,(ISEVEN(F62)=TRUE),(ISEVEN(Start!$D$8)=TRUE))=TRUE,F62+1,(IF(AND(F62&gt;Start!$C$22,F62+3&lt;Start!$D$22,F62&lt;Start!$D$22,(ISODD(F62)=TRUE))=TRUE,F62+3,(IF(AND(F62&gt;Start!$C$23,F62+3&lt;Start!$D$23,F62&lt;Start!$D$23,(ISODD(F62)=TRUE))=TRUE,F62+3,(IF(AND(F62&gt;Start!$C$24,F62+3&lt;Start!$D$24,F62&lt;Start!$D$24,(ISODD(F62)=TRUE))=TRUE,F62+3,(IF(AND(F62&gt;Start!$C$22,F62+1&lt;Start!$D$22,F62&lt;Start!$D$22,(ISEVEN(F62)=TRUE))=TRUE,F62+1,(IF(AND(F62&gt;Start!$C$23,F62+1&lt;Start!$D$23,F62&lt;Start!$D$23,(ISEVEN(F62)=TRUE))=TRUE,F62+1,(IF(AND(F62&gt;Start!$C$24,F62+1&lt;Start!$D$24,F62&lt;Start!$D$24,(ISEVEN(F62)=TRUE))=TRUE,F62+1,(IF(AND(Start!$F$8=4,(ISEVEN(F62)=TRUE))=TRUE,F62-7,(IF(AND(Start!$D$8=4,(ISODD(F62)=TRUE))=TRUE,F62-5,(IF(AND(Start!$D$8=5,(ISEVEN(F62)=TRUE))=TRUE,F62-9,F62-7)))))))))))))))))))))))))))))))</f>
        <v>1</v>
      </c>
    </row>
    <row r="63" spans="1:7" ht="18.75">
      <c r="A63" s="72" t="str">
        <f>Input!B36</f>
        <v>D</v>
      </c>
      <c r="B63" s="173" t="str">
        <f>Input!C36</f>
        <v>St. Clair Shores Lake Shore</v>
      </c>
      <c r="C63" s="173" t="str">
        <f>Input!D36</f>
        <v>Dylan Chaffin</v>
      </c>
      <c r="D63" s="72">
        <f>Input!$A$36</f>
        <v>7</v>
      </c>
      <c r="E63" s="73">
        <f>IF(D63=" "," ",(IF(AND(D63&gt;Start!$C$18,D63+3&lt;Start!$D$18,D63&lt;Start!$D$18,(ISODD(D63)=TRUE))=TRUE,D63+3,(IF(AND(D63&gt;Start!$C$19,D63+3&lt;Start!$D$19,D63&lt;Start!$D$19,(ISODD(D63)=TRUE),(ISEVEN(Start!$D$8))=TRUE)=TRUE,D63+3,(IF(AND(D63&gt;Start!$C$20,D63+3&lt;Start!$D$20,D63&lt;Start!$D$20,(ISODD(D63)=TRUE),(ISEVEN(Start!$D$8)=TRUE))=TRUE,D63+3,(IF(AND(D63&gt;Start!$C$18,D63+1&lt;Start!$D$18,D63&lt;Start!$D$18,(ISEVEN(D63)=TRUE),(ISEVEN(Start!$D$8)=TRUE))=TRUE,D63+1,(IF(AND(D63&gt;Start!$C$19,D63+1&lt;Start!$D$19,D63&lt;Start!$D$19,(ISEVEN(D63)=TRUE),(ISEVEN(Start!$D$8)=TRUE))=TRUE,D63+1,(IF(AND(D63&gt;Start!$C$20,D63+1&lt;Start!$D$20,D63&lt;Start!$D$20,(ISEVEN(D63)=TRUE),(ISEVEN(Start!$D$8)=TRUE))=TRUE,D63+1,(IF(AND(D63&gt;Start!$C$22,D63+3&lt;Start!$D$22,D63&lt;Start!$D$22,(ISODD(D63)=TRUE))=TRUE,D63+3,(IF(AND(D63&gt;Start!$C$23,D63+3&lt;Start!$D$23,D63&lt;Start!$D$23,(ISODD(D63)=TRUE))=TRUE,D63+3,(IF(AND(D63&gt;Start!$C$24,D63+3&lt;Start!$D$24,D63&lt;Start!$D$24,(ISODD(D63)=TRUE))=TRUE,D63+3,(IF(AND(D63&gt;Start!$C$22,D63+1&lt;Start!$D$22,D63&lt;Start!$D$22,(ISEVEN(D63)=TRUE))=TRUE,D63+1,(IF(AND(D63&gt;Start!$C$23,D63+1&lt;Start!$D$23,D63&lt;Start!$D$23,(ISEVEN(D63)=TRUE))=TRUE,D63+1,(IF(AND(D63&gt;Start!$C$24,D63+1&lt;Start!$D$24,D63&lt;Start!$D$24,(ISEVEN(D63)=TRUE))=TRUE,D63+1,(IF(AND(Start!$F$8=4,(ISEVEN(D63)=TRUE))=TRUE,D63-7,(IF(AND(Start!$D$8=4,(ISODD(D63)=TRUE))=TRUE,D63-5,(IF(AND(Start!$D$8=5,(ISEVEN(D63)=TRUE))=TRUE,D63-9,D63-7)))))))))))))))))))))))))))))))</f>
        <v>10</v>
      </c>
      <c r="F63" s="73">
        <f>IF(E63=" "," ",(IF(AND(E63&gt;Start!$C$18,E63+3&lt;Start!$D$18,E63&lt;Start!$D$18,(ISODD(E63)=TRUE))=TRUE,E63+3,(IF(AND(E63&gt;Start!$C$19,E63+3&lt;Start!$D$19,E63&lt;Start!$D$19,(ISODD(E63)=TRUE),(ISEVEN(Start!$D$8))=TRUE)=TRUE,E63+3,(IF(AND(E63&gt;Start!$C$20,E63+3&lt;Start!$D$20,E63&lt;Start!$D$20,(ISODD(E63)=TRUE),(ISEVEN(Start!$D$8)=TRUE))=TRUE,E63+3,(IF(AND(E63&gt;Start!$C$18,E63+1&lt;Start!$D$18,E63&lt;Start!$D$18,(ISEVEN(E63)=TRUE),(ISEVEN(Start!$D$8)=TRUE))=TRUE,E63+1,(IF(AND(E63&gt;Start!$C$19,E63+1&lt;Start!$D$19,E63&lt;Start!$D$19,(ISEVEN(E63)=TRUE),(ISEVEN(Start!$D$8)=TRUE))=TRUE,E63+1,(IF(AND(E63&gt;Start!$C$20,E63+1&lt;Start!$D$20,E63&lt;Start!$D$20,(ISEVEN(E63)=TRUE),(ISEVEN(Start!$D$8)=TRUE))=TRUE,E63+1,(IF(AND(E63&gt;Start!$C$22,E63+3&lt;Start!$D$22,E63&lt;Start!$D$22,(ISODD(E63)=TRUE))=TRUE,E63+3,(IF(AND(E63&gt;Start!$C$23,E63+3&lt;Start!$D$23,E63&lt;Start!$D$23,(ISODD(E63)=TRUE))=TRUE,E63+3,(IF(AND(E63&gt;Start!$C$24,E63+3&lt;Start!$D$24,E63&lt;Start!$D$24,(ISODD(E63)=TRUE))=TRUE,E63+3,(IF(AND(E63&gt;Start!$C$22,E63+1&lt;Start!$D$22,E63&lt;Start!$D$22,(ISEVEN(E63)=TRUE))=TRUE,E63+1,(IF(AND(E63&gt;Start!$C$23,E63+1&lt;Start!$D$23,E63&lt;Start!$D$23,(ISEVEN(E63)=TRUE))=TRUE,E63+1,(IF(AND(E63&gt;Start!$C$24,E63+1&lt;Start!$D$24,E63&lt;Start!$D$24,(ISEVEN(E63)=TRUE))=TRUE,E63+1,(IF(AND(Start!$F$8=4,(ISEVEN(E63)=TRUE))=TRUE,E63-7,(IF(AND(Start!$D$8=4,(ISODD(E63)=TRUE))=TRUE,E63-5,(IF(AND(Start!$D$8=5,(ISEVEN(E63)=TRUE))=TRUE,E63-9,E63-7)))))))))))))))))))))))))))))))</f>
        <v>1</v>
      </c>
      <c r="G63" s="73">
        <f>IF(F63=" "," ",(IF(AND(F63&gt;Start!$C$18,F63+3&lt;Start!$D$18,F63&lt;Start!$D$18,(ISODD(F63)=TRUE))=TRUE,F63+3,(IF(AND(F63&gt;Start!$C$19,F63+3&lt;Start!$D$19,F63&lt;Start!$D$19,(ISODD(F63)=TRUE),(ISEVEN(Start!$D$8))=TRUE)=TRUE,F63+3,(IF(AND(F63&gt;Start!$C$20,F63+3&lt;Start!$D$20,F63&lt;Start!$D$20,(ISODD(F63)=TRUE),(ISEVEN(Start!$D$8)=TRUE))=TRUE,F63+3,(IF(AND(F63&gt;Start!$C$18,F63+1&lt;Start!$D$18,F63&lt;Start!$D$18,(ISEVEN(F63)=TRUE),(ISEVEN(Start!$D$8)=TRUE))=TRUE,F63+1,(IF(AND(F63&gt;Start!$C$19,F63+1&lt;Start!$D$19,F63&lt;Start!$D$19,(ISEVEN(F63)=TRUE),(ISEVEN(Start!$D$8)=TRUE))=TRUE,F63+1,(IF(AND(F63&gt;Start!$C$20,F63+1&lt;Start!$D$20,F63&lt;Start!$D$20,(ISEVEN(F63)=TRUE),(ISEVEN(Start!$D$8)=TRUE))=TRUE,F63+1,(IF(AND(F63&gt;Start!$C$22,F63+3&lt;Start!$D$22,F63&lt;Start!$D$22,(ISODD(F63)=TRUE))=TRUE,F63+3,(IF(AND(F63&gt;Start!$C$23,F63+3&lt;Start!$D$23,F63&lt;Start!$D$23,(ISODD(F63)=TRUE))=TRUE,F63+3,(IF(AND(F63&gt;Start!$C$24,F63+3&lt;Start!$D$24,F63&lt;Start!$D$24,(ISODD(F63)=TRUE))=TRUE,F63+3,(IF(AND(F63&gt;Start!$C$22,F63+1&lt;Start!$D$22,F63&lt;Start!$D$22,(ISEVEN(F63)=TRUE))=TRUE,F63+1,(IF(AND(F63&gt;Start!$C$23,F63+1&lt;Start!$D$23,F63&lt;Start!$D$23,(ISEVEN(F63)=TRUE))=TRUE,F63+1,(IF(AND(F63&gt;Start!$C$24,F63+1&lt;Start!$D$24,F63&lt;Start!$D$24,(ISEVEN(F63)=TRUE))=TRUE,F63+1,(IF(AND(Start!$F$8=4,(ISEVEN(F63)=TRUE))=TRUE,F63-7,(IF(AND(Start!$D$8=4,(ISODD(F63)=TRUE))=TRUE,F63-5,(IF(AND(Start!$D$8=5,(ISEVEN(F63)=TRUE))=TRUE,F63-9,F63-7)))))))))))))))))))))))))))))))</f>
        <v>4</v>
      </c>
    </row>
    <row r="64" spans="1:7" ht="18.75">
      <c r="A64" s="72" t="str">
        <f>Input!B41</f>
        <v>DD</v>
      </c>
      <c r="B64" s="173" t="str">
        <f>Input!C41</f>
        <v>St. Clair Shores Lake Shore</v>
      </c>
      <c r="C64" s="173" t="str">
        <f>Input!D41</f>
        <v>Jerry Frogge</v>
      </c>
      <c r="D64" s="72">
        <f>Input!$A$41</f>
        <v>8</v>
      </c>
      <c r="E64" s="73">
        <f>IF(D64=" "," ",(IF(AND(D64&gt;Start!$C$18,D64+3&lt;Start!$D$18,D64&lt;Start!$D$18,(ISODD(D64)=TRUE))=TRUE,D64+3,(IF(AND(D64&gt;Start!$C$19,D64+3&lt;Start!$D$19,D64&lt;Start!$D$19,(ISODD(D64)=TRUE),(ISEVEN(Start!$D$8))=TRUE)=TRUE,D64+3,(IF(AND(D64&gt;Start!$C$20,D64+3&lt;Start!$D$20,D64&lt;Start!$D$20,(ISODD(D64)=TRUE),(ISEVEN(Start!$D$8)=TRUE))=TRUE,D64+3,(IF(AND(D64&gt;Start!$C$18,D64+1&lt;Start!$D$18,D64&lt;Start!$D$18,(ISEVEN(D64)=TRUE),(ISEVEN(Start!$D$8)=TRUE))=TRUE,D64+1,(IF(AND(D64&gt;Start!$C$19,D64+1&lt;Start!$D$19,D64&lt;Start!$D$19,(ISEVEN(D64)=TRUE),(ISEVEN(Start!$D$8)=TRUE))=TRUE,D64+1,(IF(AND(D64&gt;Start!$C$20,D64+1&lt;Start!$D$20,D64&lt;Start!$D$20,(ISEVEN(D64)=TRUE),(ISEVEN(Start!$D$8)=TRUE))=TRUE,D64+1,(IF(AND(D64&gt;Start!$C$22,D64+3&lt;Start!$D$22,D64&lt;Start!$D$22,(ISODD(D64)=TRUE))=TRUE,D64+3,(IF(AND(D64&gt;Start!$C$23,D64+3&lt;Start!$D$23,D64&lt;Start!$D$23,(ISODD(D64)=TRUE))=TRUE,D64+3,(IF(AND(D64&gt;Start!$C$24,D64+3&lt;Start!$D$24,D64&lt;Start!$D$24,(ISODD(D64)=TRUE))=TRUE,D64+3,(IF(AND(D64&gt;Start!$C$22,D64+1&lt;Start!$D$22,D64&lt;Start!$D$22,(ISEVEN(D64)=TRUE))=TRUE,D64+1,(IF(AND(D64&gt;Start!$C$23,D64+1&lt;Start!$D$23,D64&lt;Start!$D$23,(ISEVEN(D64)=TRUE))=TRUE,D64+1,(IF(AND(D64&gt;Start!$C$24,D64+1&lt;Start!$D$24,D64&lt;Start!$D$24,(ISEVEN(D64)=TRUE))=TRUE,D64+1,(IF(AND(Start!$F$8=4,(ISEVEN(D64)=TRUE))=TRUE,D64-7,(IF(AND(Start!$D$8=4,(ISODD(D64)=TRUE))=TRUE,D64-5,(IF(AND(Start!$D$8=5,(ISEVEN(D64)=TRUE))=TRUE,D64-9,D64-7)))))))))))))))))))))))))))))))</f>
        <v>9</v>
      </c>
      <c r="F64" s="73">
        <f>IF(E64=" "," ",(IF(AND(E64&gt;Start!$C$18,E64+3&lt;Start!$D$18,E64&lt;Start!$D$18,(ISODD(E64)=TRUE))=TRUE,E64+3,(IF(AND(E64&gt;Start!$C$19,E64+3&lt;Start!$D$19,E64&lt;Start!$D$19,(ISODD(E64)=TRUE),(ISEVEN(Start!$D$8))=TRUE)=TRUE,E64+3,(IF(AND(E64&gt;Start!$C$20,E64+3&lt;Start!$D$20,E64&lt;Start!$D$20,(ISODD(E64)=TRUE),(ISEVEN(Start!$D$8)=TRUE))=TRUE,E64+3,(IF(AND(E64&gt;Start!$C$18,E64+1&lt;Start!$D$18,E64&lt;Start!$D$18,(ISEVEN(E64)=TRUE),(ISEVEN(Start!$D$8)=TRUE))=TRUE,E64+1,(IF(AND(E64&gt;Start!$C$19,E64+1&lt;Start!$D$19,E64&lt;Start!$D$19,(ISEVEN(E64)=TRUE),(ISEVEN(Start!$D$8)=TRUE))=TRUE,E64+1,(IF(AND(E64&gt;Start!$C$20,E64+1&lt;Start!$D$20,E64&lt;Start!$D$20,(ISEVEN(E64)=TRUE),(ISEVEN(Start!$D$8)=TRUE))=TRUE,E64+1,(IF(AND(E64&gt;Start!$C$22,E64+3&lt;Start!$D$22,E64&lt;Start!$D$22,(ISODD(E64)=TRUE))=TRUE,E64+3,(IF(AND(E64&gt;Start!$C$23,E64+3&lt;Start!$D$23,E64&lt;Start!$D$23,(ISODD(E64)=TRUE))=TRUE,E64+3,(IF(AND(E64&gt;Start!$C$24,E64+3&lt;Start!$D$24,E64&lt;Start!$D$24,(ISODD(E64)=TRUE))=TRUE,E64+3,(IF(AND(E64&gt;Start!$C$22,E64+1&lt;Start!$D$22,E64&lt;Start!$D$22,(ISEVEN(E64)=TRUE))=TRUE,E64+1,(IF(AND(E64&gt;Start!$C$23,E64+1&lt;Start!$D$23,E64&lt;Start!$D$23,(ISEVEN(E64)=TRUE))=TRUE,E64+1,(IF(AND(E64&gt;Start!$C$24,E64+1&lt;Start!$D$24,E64&lt;Start!$D$24,(ISEVEN(E64)=TRUE))=TRUE,E64+1,(IF(AND(Start!$F$8=4,(ISEVEN(E64)=TRUE))=TRUE,E64-7,(IF(AND(Start!$D$8=4,(ISODD(E64)=TRUE))=TRUE,E64-5,(IF(AND(Start!$D$8=5,(ISEVEN(E64)=TRUE))=TRUE,E64-9,E64-7)))))))))))))))))))))))))))))))</f>
        <v>2</v>
      </c>
      <c r="G64" s="73">
        <f>IF(F64=" "," ",(IF(AND(F64&gt;Start!$C$18,F64+3&lt;Start!$D$18,F64&lt;Start!$D$18,(ISODD(F64)=TRUE))=TRUE,F64+3,(IF(AND(F64&gt;Start!$C$19,F64+3&lt;Start!$D$19,F64&lt;Start!$D$19,(ISODD(F64)=TRUE),(ISEVEN(Start!$D$8))=TRUE)=TRUE,F64+3,(IF(AND(F64&gt;Start!$C$20,F64+3&lt;Start!$D$20,F64&lt;Start!$D$20,(ISODD(F64)=TRUE),(ISEVEN(Start!$D$8)=TRUE))=TRUE,F64+3,(IF(AND(F64&gt;Start!$C$18,F64+1&lt;Start!$D$18,F64&lt;Start!$D$18,(ISEVEN(F64)=TRUE),(ISEVEN(Start!$D$8)=TRUE))=TRUE,F64+1,(IF(AND(F64&gt;Start!$C$19,F64+1&lt;Start!$D$19,F64&lt;Start!$D$19,(ISEVEN(F64)=TRUE),(ISEVEN(Start!$D$8)=TRUE))=TRUE,F64+1,(IF(AND(F64&gt;Start!$C$20,F64+1&lt;Start!$D$20,F64&lt;Start!$D$20,(ISEVEN(F64)=TRUE),(ISEVEN(Start!$D$8)=TRUE))=TRUE,F64+1,(IF(AND(F64&gt;Start!$C$22,F64+3&lt;Start!$D$22,F64&lt;Start!$D$22,(ISODD(F64)=TRUE))=TRUE,F64+3,(IF(AND(F64&gt;Start!$C$23,F64+3&lt;Start!$D$23,F64&lt;Start!$D$23,(ISODD(F64)=TRUE))=TRUE,F64+3,(IF(AND(F64&gt;Start!$C$24,F64+3&lt;Start!$D$24,F64&lt;Start!$D$24,(ISODD(F64)=TRUE))=TRUE,F64+3,(IF(AND(F64&gt;Start!$C$22,F64+1&lt;Start!$D$22,F64&lt;Start!$D$22,(ISEVEN(F64)=TRUE))=TRUE,F64+1,(IF(AND(F64&gt;Start!$C$23,F64+1&lt;Start!$D$23,F64&lt;Start!$D$23,(ISEVEN(F64)=TRUE))=TRUE,F64+1,(IF(AND(F64&gt;Start!$C$24,F64+1&lt;Start!$D$24,F64&lt;Start!$D$24,(ISEVEN(F64)=TRUE))=TRUE,F64+1,(IF(AND(Start!$F$8=4,(ISEVEN(F64)=TRUE))=TRUE,F64-7,(IF(AND(Start!$D$8=4,(ISODD(F64)=TRUE))=TRUE,F64-5,(IF(AND(Start!$D$8=5,(ISEVEN(F64)=TRUE))=TRUE,F64-9,F64-7)))))))))))))))))))))))))))))))</f>
        <v>3</v>
      </c>
    </row>
    <row r="65" spans="1:7" ht="18.75">
      <c r="A65" s="72" t="str">
        <f>Input!B46</f>
        <v>D</v>
      </c>
      <c r="B65" s="173" t="str">
        <f>Input!C46</f>
        <v>St. Clair Shores Lake Shore</v>
      </c>
      <c r="C65" s="173" t="str">
        <f>Input!D46</f>
        <v>Alex Luckas</v>
      </c>
      <c r="D65" s="72">
        <f>Input!$A$46</f>
        <v>9</v>
      </c>
      <c r="E65" s="73">
        <f>IF(D65=" "," ",(IF(AND(D65&gt;Start!$C$18,D65+3&lt;Start!$D$18,D65&lt;Start!$D$18,(ISODD(D65)=TRUE))=TRUE,D65+3,(IF(AND(D65&gt;Start!$C$19,D65+3&lt;Start!$D$19,D65&lt;Start!$D$19,(ISODD(D65)=TRUE),(ISEVEN(Start!$D$8))=TRUE)=TRUE,D65+3,(IF(AND(D65&gt;Start!$C$20,D65+3&lt;Start!$D$20,D65&lt;Start!$D$20,(ISODD(D65)=TRUE),(ISEVEN(Start!$D$8)=TRUE))=TRUE,D65+3,(IF(AND(D65&gt;Start!$C$18,D65+1&lt;Start!$D$18,D65&lt;Start!$D$18,(ISEVEN(D65)=TRUE),(ISEVEN(Start!$D$8)=TRUE))=TRUE,D65+1,(IF(AND(D65&gt;Start!$C$19,D65+1&lt;Start!$D$19,D65&lt;Start!$D$19,(ISEVEN(D65)=TRUE),(ISEVEN(Start!$D$8)=TRUE))=TRUE,D65+1,(IF(AND(D65&gt;Start!$C$20,D65+1&lt;Start!$D$20,D65&lt;Start!$D$20,(ISEVEN(D65)=TRUE),(ISEVEN(Start!$D$8)=TRUE))=TRUE,D65+1,(IF(AND(D65&gt;Start!$C$22,D65+3&lt;Start!$D$22,D65&lt;Start!$D$22,(ISODD(D65)=TRUE))=TRUE,D65+3,(IF(AND(D65&gt;Start!$C$23,D65+3&lt;Start!$D$23,D65&lt;Start!$D$23,(ISODD(D65)=TRUE))=TRUE,D65+3,(IF(AND(D65&gt;Start!$C$24,D65+3&lt;Start!$D$24,D65&lt;Start!$D$24,(ISODD(D65)=TRUE))=TRUE,D65+3,(IF(AND(D65&gt;Start!$C$22,D65+1&lt;Start!$D$22,D65&lt;Start!$D$22,(ISEVEN(D65)=TRUE))=TRUE,D65+1,(IF(AND(D65&gt;Start!$C$23,D65+1&lt;Start!$D$23,D65&lt;Start!$D$23,(ISEVEN(D65)=TRUE))=TRUE,D65+1,(IF(AND(D65&gt;Start!$C$24,D65+1&lt;Start!$D$24,D65&lt;Start!$D$24,(ISEVEN(D65)=TRUE))=TRUE,D65+1,(IF(AND(Start!$F$8=4,(ISEVEN(D65)=TRUE))=TRUE,D65-7,(IF(AND(Start!$D$8=4,(ISODD(D65)=TRUE))=TRUE,D65-5,(IF(AND(Start!$D$8=5,(ISEVEN(D65)=TRUE))=TRUE,D65-9,D65-7)))))))))))))))))))))))))))))))</f>
        <v>2</v>
      </c>
      <c r="F65" s="73">
        <f>IF(E65=" "," ",(IF(AND(E65&gt;Start!$C$18,E65+3&lt;Start!$D$18,E65&lt;Start!$D$18,(ISODD(E65)=TRUE))=TRUE,E65+3,(IF(AND(E65&gt;Start!$C$19,E65+3&lt;Start!$D$19,E65&lt;Start!$D$19,(ISODD(E65)=TRUE),(ISEVEN(Start!$D$8))=TRUE)=TRUE,E65+3,(IF(AND(E65&gt;Start!$C$20,E65+3&lt;Start!$D$20,E65&lt;Start!$D$20,(ISODD(E65)=TRUE),(ISEVEN(Start!$D$8)=TRUE))=TRUE,E65+3,(IF(AND(E65&gt;Start!$C$18,E65+1&lt;Start!$D$18,E65&lt;Start!$D$18,(ISEVEN(E65)=TRUE),(ISEVEN(Start!$D$8)=TRUE))=TRUE,E65+1,(IF(AND(E65&gt;Start!$C$19,E65+1&lt;Start!$D$19,E65&lt;Start!$D$19,(ISEVEN(E65)=TRUE),(ISEVEN(Start!$D$8)=TRUE))=TRUE,E65+1,(IF(AND(E65&gt;Start!$C$20,E65+1&lt;Start!$D$20,E65&lt;Start!$D$20,(ISEVEN(E65)=TRUE),(ISEVEN(Start!$D$8)=TRUE))=TRUE,E65+1,(IF(AND(E65&gt;Start!$C$22,E65+3&lt;Start!$D$22,E65&lt;Start!$D$22,(ISODD(E65)=TRUE))=TRUE,E65+3,(IF(AND(E65&gt;Start!$C$23,E65+3&lt;Start!$D$23,E65&lt;Start!$D$23,(ISODD(E65)=TRUE))=TRUE,E65+3,(IF(AND(E65&gt;Start!$C$24,E65+3&lt;Start!$D$24,E65&lt;Start!$D$24,(ISODD(E65)=TRUE))=TRUE,E65+3,(IF(AND(E65&gt;Start!$C$22,E65+1&lt;Start!$D$22,E65&lt;Start!$D$22,(ISEVEN(E65)=TRUE))=TRUE,E65+1,(IF(AND(E65&gt;Start!$C$23,E65+1&lt;Start!$D$23,E65&lt;Start!$D$23,(ISEVEN(E65)=TRUE))=TRUE,E65+1,(IF(AND(E65&gt;Start!$C$24,E65+1&lt;Start!$D$24,E65&lt;Start!$D$24,(ISEVEN(E65)=TRUE))=TRUE,E65+1,(IF(AND(Start!$F$8=4,(ISEVEN(E65)=TRUE))=TRUE,E65-7,(IF(AND(Start!$D$8=4,(ISODD(E65)=TRUE))=TRUE,E65-5,(IF(AND(Start!$D$8=5,(ISEVEN(E65)=TRUE))=TRUE,E65-9,E65-7)))))))))))))))))))))))))))))))</f>
        <v>3</v>
      </c>
      <c r="G65" s="73">
        <f>IF(F65=" "," ",(IF(AND(F65&gt;Start!$C$18,F65+3&lt;Start!$D$18,F65&lt;Start!$D$18,(ISODD(F65)=TRUE))=TRUE,F65+3,(IF(AND(F65&gt;Start!$C$19,F65+3&lt;Start!$D$19,F65&lt;Start!$D$19,(ISODD(F65)=TRUE),(ISEVEN(Start!$D$8))=TRUE)=TRUE,F65+3,(IF(AND(F65&gt;Start!$C$20,F65+3&lt;Start!$D$20,F65&lt;Start!$D$20,(ISODD(F65)=TRUE),(ISEVEN(Start!$D$8)=TRUE))=TRUE,F65+3,(IF(AND(F65&gt;Start!$C$18,F65+1&lt;Start!$D$18,F65&lt;Start!$D$18,(ISEVEN(F65)=TRUE),(ISEVEN(Start!$D$8)=TRUE))=TRUE,F65+1,(IF(AND(F65&gt;Start!$C$19,F65+1&lt;Start!$D$19,F65&lt;Start!$D$19,(ISEVEN(F65)=TRUE),(ISEVEN(Start!$D$8)=TRUE))=TRUE,F65+1,(IF(AND(F65&gt;Start!$C$20,F65+1&lt;Start!$D$20,F65&lt;Start!$D$20,(ISEVEN(F65)=TRUE),(ISEVEN(Start!$D$8)=TRUE))=TRUE,F65+1,(IF(AND(F65&gt;Start!$C$22,F65+3&lt;Start!$D$22,F65&lt;Start!$D$22,(ISODD(F65)=TRUE))=TRUE,F65+3,(IF(AND(F65&gt;Start!$C$23,F65+3&lt;Start!$D$23,F65&lt;Start!$D$23,(ISODD(F65)=TRUE))=TRUE,F65+3,(IF(AND(F65&gt;Start!$C$24,F65+3&lt;Start!$D$24,F65&lt;Start!$D$24,(ISODD(F65)=TRUE))=TRUE,F65+3,(IF(AND(F65&gt;Start!$C$22,F65+1&lt;Start!$D$22,F65&lt;Start!$D$22,(ISEVEN(F65)=TRUE))=TRUE,F65+1,(IF(AND(F65&gt;Start!$C$23,F65+1&lt;Start!$D$23,F65&lt;Start!$D$23,(ISEVEN(F65)=TRUE))=TRUE,F65+1,(IF(AND(F65&gt;Start!$C$24,F65+1&lt;Start!$D$24,F65&lt;Start!$D$24,(ISEVEN(F65)=TRUE))=TRUE,F65+1,(IF(AND(Start!$F$8=4,(ISEVEN(F65)=TRUE))=TRUE,F65-7,(IF(AND(Start!$D$8=4,(ISODD(F65)=TRUE))=TRUE,F65-5,(IF(AND(Start!$D$8=5,(ISEVEN(F65)=TRUE))=TRUE,F65-9,F65-7)))))))))))))))))))))))))))))))</f>
        <v>6</v>
      </c>
    </row>
    <row r="66" spans="1:7" ht="18.75">
      <c r="A66" s="72" t="str">
        <f>Input!B51</f>
        <v>DD</v>
      </c>
      <c r="B66" s="173" t="str">
        <f>Input!C51</f>
        <v>St. Clair Shores Lake Shore</v>
      </c>
      <c r="C66" s="173" t="str">
        <f>Input!D51</f>
        <v>Cody Lowry</v>
      </c>
      <c r="D66" s="72">
        <f>Input!$A$51</f>
        <v>10</v>
      </c>
      <c r="E66" s="73">
        <f>IF(D66=" "," ",(IF(AND(D66&gt;Start!$C$18,D66+3&lt;Start!$D$18,D66&lt;Start!$D$18,(ISODD(D66)=TRUE))=TRUE,D66+3,(IF(AND(D66&gt;Start!$C$19,D66+3&lt;Start!$D$19,D66&lt;Start!$D$19,(ISODD(D66)=TRUE),(ISEVEN(Start!$D$8))=TRUE)=TRUE,D66+3,(IF(AND(D66&gt;Start!$C$20,D66+3&lt;Start!$D$20,D66&lt;Start!$D$20,(ISODD(D66)=TRUE),(ISEVEN(Start!$D$8)=TRUE))=TRUE,D66+3,(IF(AND(D66&gt;Start!$C$18,D66+1&lt;Start!$D$18,D66&lt;Start!$D$18,(ISEVEN(D66)=TRUE),(ISEVEN(Start!$D$8)=TRUE))=TRUE,D66+1,(IF(AND(D66&gt;Start!$C$19,D66+1&lt;Start!$D$19,D66&lt;Start!$D$19,(ISEVEN(D66)=TRUE),(ISEVEN(Start!$D$8)=TRUE))=TRUE,D66+1,(IF(AND(D66&gt;Start!$C$20,D66+1&lt;Start!$D$20,D66&lt;Start!$D$20,(ISEVEN(D66)=TRUE),(ISEVEN(Start!$D$8)=TRUE))=TRUE,D66+1,(IF(AND(D66&gt;Start!$C$22,D66+3&lt;Start!$D$22,D66&lt;Start!$D$22,(ISODD(D66)=TRUE))=TRUE,D66+3,(IF(AND(D66&gt;Start!$C$23,D66+3&lt;Start!$D$23,D66&lt;Start!$D$23,(ISODD(D66)=TRUE))=TRUE,D66+3,(IF(AND(D66&gt;Start!$C$24,D66+3&lt;Start!$D$24,D66&lt;Start!$D$24,(ISODD(D66)=TRUE))=TRUE,D66+3,(IF(AND(D66&gt;Start!$C$22,D66+1&lt;Start!$D$22,D66&lt;Start!$D$22,(ISEVEN(D66)=TRUE))=TRUE,D66+1,(IF(AND(D66&gt;Start!$C$23,D66+1&lt;Start!$D$23,D66&lt;Start!$D$23,(ISEVEN(D66)=TRUE))=TRUE,D66+1,(IF(AND(D66&gt;Start!$C$24,D66+1&lt;Start!$D$24,D66&lt;Start!$D$24,(ISEVEN(D66)=TRUE))=TRUE,D66+1,(IF(AND(Start!$F$8=4,(ISEVEN(D66)=TRUE))=TRUE,D66-7,(IF(AND(Start!$D$8=4,(ISODD(D66)=TRUE))=TRUE,D66-5,(IF(AND(Start!$D$8=5,(ISEVEN(D66)=TRUE))=TRUE,D66-9,D66-7)))))))))))))))))))))))))))))))</f>
        <v>1</v>
      </c>
      <c r="F66" s="73">
        <f>IF(E66=" "," ",(IF(AND(E66&gt;Start!$C$18,E66+3&lt;Start!$D$18,E66&lt;Start!$D$18,(ISODD(E66)=TRUE))=TRUE,E66+3,(IF(AND(E66&gt;Start!$C$19,E66+3&lt;Start!$D$19,E66&lt;Start!$D$19,(ISODD(E66)=TRUE),(ISEVEN(Start!$D$8))=TRUE)=TRUE,E66+3,(IF(AND(E66&gt;Start!$C$20,E66+3&lt;Start!$D$20,E66&lt;Start!$D$20,(ISODD(E66)=TRUE),(ISEVEN(Start!$D$8)=TRUE))=TRUE,E66+3,(IF(AND(E66&gt;Start!$C$18,E66+1&lt;Start!$D$18,E66&lt;Start!$D$18,(ISEVEN(E66)=TRUE),(ISEVEN(Start!$D$8)=TRUE))=TRUE,E66+1,(IF(AND(E66&gt;Start!$C$19,E66+1&lt;Start!$D$19,E66&lt;Start!$D$19,(ISEVEN(E66)=TRUE),(ISEVEN(Start!$D$8)=TRUE))=TRUE,E66+1,(IF(AND(E66&gt;Start!$C$20,E66+1&lt;Start!$D$20,E66&lt;Start!$D$20,(ISEVEN(E66)=TRUE),(ISEVEN(Start!$D$8)=TRUE))=TRUE,E66+1,(IF(AND(E66&gt;Start!$C$22,E66+3&lt;Start!$D$22,E66&lt;Start!$D$22,(ISODD(E66)=TRUE))=TRUE,E66+3,(IF(AND(E66&gt;Start!$C$23,E66+3&lt;Start!$D$23,E66&lt;Start!$D$23,(ISODD(E66)=TRUE))=TRUE,E66+3,(IF(AND(E66&gt;Start!$C$24,E66+3&lt;Start!$D$24,E66&lt;Start!$D$24,(ISODD(E66)=TRUE))=TRUE,E66+3,(IF(AND(E66&gt;Start!$C$22,E66+1&lt;Start!$D$22,E66&lt;Start!$D$22,(ISEVEN(E66)=TRUE))=TRUE,E66+1,(IF(AND(E66&gt;Start!$C$23,E66+1&lt;Start!$D$23,E66&lt;Start!$D$23,(ISEVEN(E66)=TRUE))=TRUE,E66+1,(IF(AND(E66&gt;Start!$C$24,E66+1&lt;Start!$D$24,E66&lt;Start!$D$24,(ISEVEN(E66)=TRUE))=TRUE,E66+1,(IF(AND(Start!$F$8=4,(ISEVEN(E66)=TRUE))=TRUE,E66-7,(IF(AND(Start!$D$8=4,(ISODD(E66)=TRUE))=TRUE,E66-5,(IF(AND(Start!$D$8=5,(ISEVEN(E66)=TRUE))=TRUE,E66-9,E66-7)))))))))))))))))))))))))))))))</f>
        <v>4</v>
      </c>
      <c r="G66" s="73">
        <f>IF(F66=" "," ",(IF(AND(F66&gt;Start!$C$18,F66+3&lt;Start!$D$18,F66&lt;Start!$D$18,(ISODD(F66)=TRUE))=TRUE,F66+3,(IF(AND(F66&gt;Start!$C$19,F66+3&lt;Start!$D$19,F66&lt;Start!$D$19,(ISODD(F66)=TRUE),(ISEVEN(Start!$D$8))=TRUE)=TRUE,F66+3,(IF(AND(F66&gt;Start!$C$20,F66+3&lt;Start!$D$20,F66&lt;Start!$D$20,(ISODD(F66)=TRUE),(ISEVEN(Start!$D$8)=TRUE))=TRUE,F66+3,(IF(AND(F66&gt;Start!$C$18,F66+1&lt;Start!$D$18,F66&lt;Start!$D$18,(ISEVEN(F66)=TRUE),(ISEVEN(Start!$D$8)=TRUE))=TRUE,F66+1,(IF(AND(F66&gt;Start!$C$19,F66+1&lt;Start!$D$19,F66&lt;Start!$D$19,(ISEVEN(F66)=TRUE),(ISEVEN(Start!$D$8)=TRUE))=TRUE,F66+1,(IF(AND(F66&gt;Start!$C$20,F66+1&lt;Start!$D$20,F66&lt;Start!$D$20,(ISEVEN(F66)=TRUE),(ISEVEN(Start!$D$8)=TRUE))=TRUE,F66+1,(IF(AND(F66&gt;Start!$C$22,F66+3&lt;Start!$D$22,F66&lt;Start!$D$22,(ISODD(F66)=TRUE))=TRUE,F66+3,(IF(AND(F66&gt;Start!$C$23,F66+3&lt;Start!$D$23,F66&lt;Start!$D$23,(ISODD(F66)=TRUE))=TRUE,F66+3,(IF(AND(F66&gt;Start!$C$24,F66+3&lt;Start!$D$24,F66&lt;Start!$D$24,(ISODD(F66)=TRUE))=TRUE,F66+3,(IF(AND(F66&gt;Start!$C$22,F66+1&lt;Start!$D$22,F66&lt;Start!$D$22,(ISEVEN(F66)=TRUE))=TRUE,F66+1,(IF(AND(F66&gt;Start!$C$23,F66+1&lt;Start!$D$23,F66&lt;Start!$D$23,(ISEVEN(F66)=TRUE))=TRUE,F66+1,(IF(AND(F66&gt;Start!$C$24,F66+1&lt;Start!$D$24,F66&lt;Start!$D$24,(ISEVEN(F66)=TRUE))=TRUE,F66+1,(IF(AND(Start!$F$8=4,(ISEVEN(F66)=TRUE))=TRUE,F66-7,(IF(AND(Start!$D$8=4,(ISODD(F66)=TRUE))=TRUE,F66-5,(IF(AND(Start!$D$8=5,(ISEVEN(F66)=TRUE))=TRUE,F66-9,F66-7)))))))))))))))))))))))))))))))</f>
        <v>5</v>
      </c>
    </row>
    <row r="67" spans="1:7" ht="18.75">
      <c r="A67" s="72" t="str">
        <f>Input!B63</f>
        <v>A</v>
      </c>
      <c r="B67" s="173" t="str">
        <f>Input!C63</f>
        <v>St. Clair Shores Lakeview</v>
      </c>
      <c r="C67" s="173" t="str">
        <f>Input!D63</f>
        <v>Izac Davidson</v>
      </c>
      <c r="D67" s="72">
        <f>Input!$A$66</f>
        <v>13</v>
      </c>
      <c r="E67" s="73">
        <f>IF(D67=" "," ",(IF(AND(D67&gt;Start!$C$18,D67+3&lt;Start!$D$18,D67&lt;Start!$D$18,(ISODD(D67)=TRUE))=TRUE,D67+3,(IF(AND(D67&gt;Start!$C$19,D67+3&lt;Start!$D$19,D67&lt;Start!$D$19,(ISODD(D67)=TRUE),(ISEVEN(Start!$D$8))=TRUE)=TRUE,D67+3,(IF(AND(D67&gt;Start!$C$20,D67+3&lt;Start!$D$20,D67&lt;Start!$D$20,(ISODD(D67)=TRUE),(ISEVEN(Start!$D$8)=TRUE))=TRUE,D67+3,(IF(AND(D67&gt;Start!$C$18,D67+1&lt;Start!$D$18,D67&lt;Start!$D$18,(ISEVEN(D67)=TRUE),(ISEVEN(Start!$D$8)=TRUE))=TRUE,D67+1,(IF(AND(D67&gt;Start!$C$19,D67+1&lt;Start!$D$19,D67&lt;Start!$D$19,(ISEVEN(D67)=TRUE),(ISEVEN(Start!$D$8)=TRUE))=TRUE,D67+1,(IF(AND(D67&gt;Start!$C$20,D67+1&lt;Start!$D$20,D67&lt;Start!$D$20,(ISEVEN(D67)=TRUE),(ISEVEN(Start!$D$8)=TRUE))=TRUE,D67+1,(IF(AND(D67&gt;Start!$C$22,D67+3&lt;Start!$D$22,D67&lt;Start!$D$22,(ISODD(D67)=TRUE))=TRUE,D67+3,(IF(AND(D67&gt;Start!$C$23,D67+3&lt;Start!$D$23,D67&lt;Start!$D$23,(ISODD(D67)=TRUE))=TRUE,D67+3,(IF(AND(D67&gt;Start!$C$24,D67+3&lt;Start!$D$24,D67&lt;Start!$D$24,(ISODD(D67)=TRUE))=TRUE,D67+3,(IF(AND(D67&gt;Start!$C$22,D67+1&lt;Start!$D$22,D67&lt;Start!$D$22,(ISEVEN(D67)=TRUE))=TRUE,D67+1,(IF(AND(D67&gt;Start!$C$23,D67+1&lt;Start!$D$23,D67&lt;Start!$D$23,(ISEVEN(D67)=TRUE))=TRUE,D67+1,(IF(AND(D67&gt;Start!$C$24,D67+1&lt;Start!$D$24,D67&lt;Start!$D$24,(ISEVEN(D67)=TRUE))=TRUE,D67+1,(IF(AND(Start!$F$8=4,(ISEVEN(D67)=TRUE))=TRUE,D67-7,(IF(AND(Start!$D$8=4,(ISODD(D67)=TRUE))=TRUE,D67-5,(IF(AND(Start!$D$8=5,(ISEVEN(D67)=TRUE))=TRUE,D67-9,D67-7)))))))))))))))))))))))))))))))</f>
        <v>16</v>
      </c>
      <c r="F67" s="73">
        <f>IF(E67=" "," ",(IF(AND(E67&gt;Start!$C$18,E67+3&lt;Start!$D$18,E67&lt;Start!$D$18,(ISODD(E67)=TRUE))=TRUE,E67+3,(IF(AND(E67&gt;Start!$C$19,E67+3&lt;Start!$D$19,E67&lt;Start!$D$19,(ISODD(E67)=TRUE),(ISEVEN(Start!$D$8))=TRUE)=TRUE,E67+3,(IF(AND(E67&gt;Start!$C$20,E67+3&lt;Start!$D$20,E67&lt;Start!$D$20,(ISODD(E67)=TRUE),(ISEVEN(Start!$D$8)=TRUE))=TRUE,E67+3,(IF(AND(E67&gt;Start!$C$18,E67+1&lt;Start!$D$18,E67&lt;Start!$D$18,(ISEVEN(E67)=TRUE),(ISEVEN(Start!$D$8)=TRUE))=TRUE,E67+1,(IF(AND(E67&gt;Start!$C$19,E67+1&lt;Start!$D$19,E67&lt;Start!$D$19,(ISEVEN(E67)=TRUE),(ISEVEN(Start!$D$8)=TRUE))=TRUE,E67+1,(IF(AND(E67&gt;Start!$C$20,E67+1&lt;Start!$D$20,E67&lt;Start!$D$20,(ISEVEN(E67)=TRUE),(ISEVEN(Start!$D$8)=TRUE))=TRUE,E67+1,(IF(AND(E67&gt;Start!$C$22,E67+3&lt;Start!$D$22,E67&lt;Start!$D$22,(ISODD(E67)=TRUE))=TRUE,E67+3,(IF(AND(E67&gt;Start!$C$23,E67+3&lt;Start!$D$23,E67&lt;Start!$D$23,(ISODD(E67)=TRUE))=TRUE,E67+3,(IF(AND(E67&gt;Start!$C$24,E67+3&lt;Start!$D$24,E67&lt;Start!$D$24,(ISODD(E67)=TRUE))=TRUE,E67+3,(IF(AND(E67&gt;Start!$C$22,E67+1&lt;Start!$D$22,E67&lt;Start!$D$22,(ISEVEN(E67)=TRUE))=TRUE,E67+1,(IF(AND(E67&gt;Start!$C$23,E67+1&lt;Start!$D$23,E67&lt;Start!$D$23,(ISEVEN(E67)=TRUE))=TRUE,E67+1,(IF(AND(E67&gt;Start!$C$24,E67+1&lt;Start!$D$24,E67&lt;Start!$D$24,(ISEVEN(E67)=TRUE))=TRUE,E67+1,(IF(AND(Start!$F$8=4,(ISEVEN(E67)=TRUE))=TRUE,E67-7,(IF(AND(Start!$D$8=4,(ISODD(E67)=TRUE))=TRUE,E67-5,(IF(AND(Start!$D$8=5,(ISEVEN(E67)=TRUE))=TRUE,E67-9,E67-7)))))))))))))))))))))))))))))))</f>
        <v>17</v>
      </c>
      <c r="G67" s="73">
        <f>IF(F67=" "," ",(IF(AND(F67&gt;Start!$C$18,F67+3&lt;Start!$D$18,F67&lt;Start!$D$18,(ISODD(F67)=TRUE))=TRUE,F67+3,(IF(AND(F67&gt;Start!$C$19,F67+3&lt;Start!$D$19,F67&lt;Start!$D$19,(ISODD(F67)=TRUE),(ISEVEN(Start!$D$8))=TRUE)=TRUE,F67+3,(IF(AND(F67&gt;Start!$C$20,F67+3&lt;Start!$D$20,F67&lt;Start!$D$20,(ISODD(F67)=TRUE),(ISEVEN(Start!$D$8)=TRUE))=TRUE,F67+3,(IF(AND(F67&gt;Start!$C$18,F67+1&lt;Start!$D$18,F67&lt;Start!$D$18,(ISEVEN(F67)=TRUE),(ISEVEN(Start!$D$8)=TRUE))=TRUE,F67+1,(IF(AND(F67&gt;Start!$C$19,F67+1&lt;Start!$D$19,F67&lt;Start!$D$19,(ISEVEN(F67)=TRUE),(ISEVEN(Start!$D$8)=TRUE))=TRUE,F67+1,(IF(AND(F67&gt;Start!$C$20,F67+1&lt;Start!$D$20,F67&lt;Start!$D$20,(ISEVEN(F67)=TRUE),(ISEVEN(Start!$D$8)=TRUE))=TRUE,F67+1,(IF(AND(F67&gt;Start!$C$22,F67+3&lt;Start!$D$22,F67&lt;Start!$D$22,(ISODD(F67)=TRUE))=TRUE,F67+3,(IF(AND(F67&gt;Start!$C$23,F67+3&lt;Start!$D$23,F67&lt;Start!$D$23,(ISODD(F67)=TRUE))=TRUE,F67+3,(IF(AND(F67&gt;Start!$C$24,F67+3&lt;Start!$D$24,F67&lt;Start!$D$24,(ISODD(F67)=TRUE))=TRUE,F67+3,(IF(AND(F67&gt;Start!$C$22,F67+1&lt;Start!$D$22,F67&lt;Start!$D$22,(ISEVEN(F67)=TRUE))=TRUE,F67+1,(IF(AND(F67&gt;Start!$C$23,F67+1&lt;Start!$D$23,F67&lt;Start!$D$23,(ISEVEN(F67)=TRUE))=TRUE,F67+1,(IF(AND(F67&gt;Start!$C$24,F67+1&lt;Start!$D$24,F67&lt;Start!$D$24,(ISEVEN(F67)=TRUE))=TRUE,F67+1,(IF(AND(Start!$F$8=4,(ISEVEN(F67)=TRUE))=TRUE,F67-7,(IF(AND(Start!$D$8=4,(ISODD(F67)=TRUE))=TRUE,F67-5,(IF(AND(Start!$D$8=5,(ISEVEN(F67)=TRUE))=TRUE,F67-9,F67-7)))))))))))))))))))))))))))))))</f>
        <v>20</v>
      </c>
    </row>
    <row r="68" spans="1:7" ht="18.75">
      <c r="A68" s="72" t="str">
        <f>Input!B127</f>
        <v>E</v>
      </c>
      <c r="B68" s="173" t="str">
        <f>Input!C127</f>
        <v>St. Clair Shores South Lake</v>
      </c>
      <c r="C68" s="173" t="str">
        <f>Input!D127</f>
        <v>Alex Rosenthal</v>
      </c>
      <c r="D68" s="72">
        <f>Input!$A$126</f>
        <v>25</v>
      </c>
      <c r="E68" s="73">
        <f>IF(D68=" "," ",(IF(AND(D68&gt;Start!$C$18,D68+3&lt;Start!$D$18,D68&lt;Start!$D$18,(ISODD(D68)=TRUE))=TRUE,D68+3,(IF(AND(D68&gt;Start!$C$19,D68+3&lt;Start!$D$19,D68&lt;Start!$D$19,(ISODD(D68)=TRUE),(ISEVEN(Start!$D$8))=TRUE)=TRUE,D68+3,(IF(AND(D68&gt;Start!$C$20,D68+3&lt;Start!$D$20,D68&lt;Start!$D$20,(ISODD(D68)=TRUE),(ISEVEN(Start!$D$8)=TRUE))=TRUE,D68+3,(IF(AND(D68&gt;Start!$C$18,D68+1&lt;Start!$D$18,D68&lt;Start!$D$18,(ISEVEN(D68)=TRUE),(ISEVEN(Start!$D$8)=TRUE))=TRUE,D68+1,(IF(AND(D68&gt;Start!$C$19,D68+1&lt;Start!$D$19,D68&lt;Start!$D$19,(ISEVEN(D68)=TRUE),(ISEVEN(Start!$D$8)=TRUE))=TRUE,D68+1,(IF(AND(D68&gt;Start!$C$20,D68+1&lt;Start!$D$20,D68&lt;Start!$D$20,(ISEVEN(D68)=TRUE),(ISEVEN(Start!$D$8)=TRUE))=TRUE,D68+1,(IF(AND(D68&gt;Start!$C$22,D68+3&lt;Start!$D$22,D68&lt;Start!$D$22,(ISODD(D68)=TRUE))=TRUE,D68+3,(IF(AND(D68&gt;Start!$C$23,D68+3&lt;Start!$D$23,D68&lt;Start!$D$23,(ISODD(D68)=TRUE))=TRUE,D68+3,(IF(AND(D68&gt;Start!$C$24,D68+3&lt;Start!$D$24,D68&lt;Start!$D$24,(ISODD(D68)=TRUE))=TRUE,D68+3,(IF(AND(D68&gt;Start!$C$22,D68+1&lt;Start!$D$22,D68&lt;Start!$D$22,(ISEVEN(D68)=TRUE))=TRUE,D68+1,(IF(AND(D68&gt;Start!$C$23,D68+1&lt;Start!$D$23,D68&lt;Start!$D$23,(ISEVEN(D68)=TRUE))=TRUE,D68+1,(IF(AND(D68&gt;Start!$C$24,D68+1&lt;Start!$D$24,D68&lt;Start!$D$24,(ISEVEN(D68)=TRUE))=TRUE,D68+1,(IF(AND(Start!$F$8=4,(ISEVEN(D68)=TRUE))=TRUE,D68-7,(IF(AND(Start!$D$8=4,(ISODD(D68)=TRUE))=TRUE,D68-5,(IF(AND(Start!$D$8=5,(ISEVEN(D68)=TRUE))=TRUE,D68-9,D68-7)))))))))))))))))))))))))))))))</f>
        <v>28</v>
      </c>
      <c r="F68" s="73">
        <f>IF(E68=" "," ",(IF(AND(E68&gt;Start!$C$18,E68+3&lt;Start!$D$18,E68&lt;Start!$D$18,(ISODD(E68)=TRUE))=TRUE,E68+3,(IF(AND(E68&gt;Start!$C$19,E68+3&lt;Start!$D$19,E68&lt;Start!$D$19,(ISODD(E68)=TRUE),(ISEVEN(Start!$D$8))=TRUE)=TRUE,E68+3,(IF(AND(E68&gt;Start!$C$20,E68+3&lt;Start!$D$20,E68&lt;Start!$D$20,(ISODD(E68)=TRUE),(ISEVEN(Start!$D$8)=TRUE))=TRUE,E68+3,(IF(AND(E68&gt;Start!$C$18,E68+1&lt;Start!$D$18,E68&lt;Start!$D$18,(ISEVEN(E68)=TRUE),(ISEVEN(Start!$D$8)=TRUE))=TRUE,E68+1,(IF(AND(E68&gt;Start!$C$19,E68+1&lt;Start!$D$19,E68&lt;Start!$D$19,(ISEVEN(E68)=TRUE),(ISEVEN(Start!$D$8)=TRUE))=TRUE,E68+1,(IF(AND(E68&gt;Start!$C$20,E68+1&lt;Start!$D$20,E68&lt;Start!$D$20,(ISEVEN(E68)=TRUE),(ISEVEN(Start!$D$8)=TRUE))=TRUE,E68+1,(IF(AND(E68&gt;Start!$C$22,E68+3&lt;Start!$D$22,E68&lt;Start!$D$22,(ISODD(E68)=TRUE))=TRUE,E68+3,(IF(AND(E68&gt;Start!$C$23,E68+3&lt;Start!$D$23,E68&lt;Start!$D$23,(ISODD(E68)=TRUE))=TRUE,E68+3,(IF(AND(E68&gt;Start!$C$24,E68+3&lt;Start!$D$24,E68&lt;Start!$D$24,(ISODD(E68)=TRUE))=TRUE,E68+3,(IF(AND(E68&gt;Start!$C$22,E68+1&lt;Start!$D$22,E68&lt;Start!$D$22,(ISEVEN(E68)=TRUE))=TRUE,E68+1,(IF(AND(E68&gt;Start!$C$23,E68+1&lt;Start!$D$23,E68&lt;Start!$D$23,(ISEVEN(E68)=TRUE))=TRUE,E68+1,(IF(AND(E68&gt;Start!$C$24,E68+1&lt;Start!$D$24,E68&lt;Start!$D$24,(ISEVEN(E68)=TRUE))=TRUE,E68+1,(IF(AND(Start!$F$8=4,(ISEVEN(E68)=TRUE))=TRUE,E68-7,(IF(AND(Start!$D$8=4,(ISODD(E68)=TRUE))=TRUE,E68-5,(IF(AND(Start!$D$8=5,(ISEVEN(E68)=TRUE))=TRUE,E68-9,E68-7)))))))))))))))))))))))))))))))</f>
        <v>29</v>
      </c>
      <c r="G68" s="73">
        <f>IF(F68=" "," ",(IF(AND(F68&gt;Start!$C$18,F68+3&lt;Start!$D$18,F68&lt;Start!$D$18,(ISODD(F68)=TRUE))=TRUE,F68+3,(IF(AND(F68&gt;Start!$C$19,F68+3&lt;Start!$D$19,F68&lt;Start!$D$19,(ISODD(F68)=TRUE),(ISEVEN(Start!$D$8))=TRUE)=TRUE,F68+3,(IF(AND(F68&gt;Start!$C$20,F68+3&lt;Start!$D$20,F68&lt;Start!$D$20,(ISODD(F68)=TRUE),(ISEVEN(Start!$D$8)=TRUE))=TRUE,F68+3,(IF(AND(F68&gt;Start!$C$18,F68+1&lt;Start!$D$18,F68&lt;Start!$D$18,(ISEVEN(F68)=TRUE),(ISEVEN(Start!$D$8)=TRUE))=TRUE,F68+1,(IF(AND(F68&gt;Start!$C$19,F68+1&lt;Start!$D$19,F68&lt;Start!$D$19,(ISEVEN(F68)=TRUE),(ISEVEN(Start!$D$8)=TRUE))=TRUE,F68+1,(IF(AND(F68&gt;Start!$C$20,F68+1&lt;Start!$D$20,F68&lt;Start!$D$20,(ISEVEN(F68)=TRUE),(ISEVEN(Start!$D$8)=TRUE))=TRUE,F68+1,(IF(AND(F68&gt;Start!$C$22,F68+3&lt;Start!$D$22,F68&lt;Start!$D$22,(ISODD(F68)=TRUE))=TRUE,F68+3,(IF(AND(F68&gt;Start!$C$23,F68+3&lt;Start!$D$23,F68&lt;Start!$D$23,(ISODD(F68)=TRUE))=TRUE,F68+3,(IF(AND(F68&gt;Start!$C$24,F68+3&lt;Start!$D$24,F68&lt;Start!$D$24,(ISODD(F68)=TRUE))=TRUE,F68+3,(IF(AND(F68&gt;Start!$C$22,F68+1&lt;Start!$D$22,F68&lt;Start!$D$22,(ISEVEN(F68)=TRUE))=TRUE,F68+1,(IF(AND(F68&gt;Start!$C$23,F68+1&lt;Start!$D$23,F68&lt;Start!$D$23,(ISEVEN(F68)=TRUE))=TRUE,F68+1,(IF(AND(F68&gt;Start!$C$24,F68+1&lt;Start!$D$24,F68&lt;Start!$D$24,(ISEVEN(F68)=TRUE))=TRUE,F68+1,(IF(AND(Start!$F$8=4,(ISEVEN(F68)=TRUE))=TRUE,F68-7,(IF(AND(Start!$D$8=4,(ISODD(F68)=TRUE))=TRUE,F68-5,(IF(AND(Start!$D$8=5,(ISEVEN(F68)=TRUE))=TRUE,F68-9,F68-7)))))))))))))))))))))))))))))))</f>
        <v>22</v>
      </c>
    </row>
    <row r="69" spans="1:7" ht="18.75">
      <c r="A69" s="72" t="str">
        <f>Input!B131</f>
        <v>DD</v>
      </c>
      <c r="B69" s="173" t="str">
        <f>Input!C131</f>
        <v>St. Clair Shores South Lake</v>
      </c>
      <c r="C69" s="173" t="str">
        <f>Input!D131</f>
        <v>Kyle Seiben</v>
      </c>
      <c r="D69" s="72">
        <f>Input!$A$131</f>
        <v>26</v>
      </c>
      <c r="E69" s="73">
        <f>IF(D69=" "," ",(IF(AND(D69&gt;Start!$C$18,D69+3&lt;Start!$D$18,D69&lt;Start!$D$18,(ISODD(D69)=TRUE))=TRUE,D69+3,(IF(AND(D69&gt;Start!$C$19,D69+3&lt;Start!$D$19,D69&lt;Start!$D$19,(ISODD(D69)=TRUE),(ISEVEN(Start!$D$8))=TRUE)=TRUE,D69+3,(IF(AND(D69&gt;Start!$C$20,D69+3&lt;Start!$D$20,D69&lt;Start!$D$20,(ISODD(D69)=TRUE),(ISEVEN(Start!$D$8)=TRUE))=TRUE,D69+3,(IF(AND(D69&gt;Start!$C$18,D69+1&lt;Start!$D$18,D69&lt;Start!$D$18,(ISEVEN(D69)=TRUE),(ISEVEN(Start!$D$8)=TRUE))=TRUE,D69+1,(IF(AND(D69&gt;Start!$C$19,D69+1&lt;Start!$D$19,D69&lt;Start!$D$19,(ISEVEN(D69)=TRUE),(ISEVEN(Start!$D$8)=TRUE))=TRUE,D69+1,(IF(AND(D69&gt;Start!$C$20,D69+1&lt;Start!$D$20,D69&lt;Start!$D$20,(ISEVEN(D69)=TRUE),(ISEVEN(Start!$D$8)=TRUE))=TRUE,D69+1,(IF(AND(D69&gt;Start!$C$22,D69+3&lt;Start!$D$22,D69&lt;Start!$D$22,(ISODD(D69)=TRUE))=TRUE,D69+3,(IF(AND(D69&gt;Start!$C$23,D69+3&lt;Start!$D$23,D69&lt;Start!$D$23,(ISODD(D69)=TRUE))=TRUE,D69+3,(IF(AND(D69&gt;Start!$C$24,D69+3&lt;Start!$D$24,D69&lt;Start!$D$24,(ISODD(D69)=TRUE))=TRUE,D69+3,(IF(AND(D69&gt;Start!$C$22,D69+1&lt;Start!$D$22,D69&lt;Start!$D$22,(ISEVEN(D69)=TRUE))=TRUE,D69+1,(IF(AND(D69&gt;Start!$C$23,D69+1&lt;Start!$D$23,D69&lt;Start!$D$23,(ISEVEN(D69)=TRUE))=TRUE,D69+1,(IF(AND(D69&gt;Start!$C$24,D69+1&lt;Start!$D$24,D69&lt;Start!$D$24,(ISEVEN(D69)=TRUE))=TRUE,D69+1,(IF(AND(Start!$F$8=4,(ISEVEN(D69)=TRUE))=TRUE,D69-7,(IF(AND(Start!$D$8=4,(ISODD(D69)=TRUE))=TRUE,D69-5,(IF(AND(Start!$D$8=5,(ISEVEN(D69)=TRUE))=TRUE,D69-9,D69-7)))))))))))))))))))))))))))))))</f>
        <v>27</v>
      </c>
      <c r="F69" s="73">
        <f>IF(E69=" "," ",(IF(AND(E69&gt;Start!$C$18,E69+3&lt;Start!$D$18,E69&lt;Start!$D$18,(ISODD(E69)=TRUE))=TRUE,E69+3,(IF(AND(E69&gt;Start!$C$19,E69+3&lt;Start!$D$19,E69&lt;Start!$D$19,(ISODD(E69)=TRUE),(ISEVEN(Start!$D$8))=TRUE)=TRUE,E69+3,(IF(AND(E69&gt;Start!$C$20,E69+3&lt;Start!$D$20,E69&lt;Start!$D$20,(ISODD(E69)=TRUE),(ISEVEN(Start!$D$8)=TRUE))=TRUE,E69+3,(IF(AND(E69&gt;Start!$C$18,E69+1&lt;Start!$D$18,E69&lt;Start!$D$18,(ISEVEN(E69)=TRUE),(ISEVEN(Start!$D$8)=TRUE))=TRUE,E69+1,(IF(AND(E69&gt;Start!$C$19,E69+1&lt;Start!$D$19,E69&lt;Start!$D$19,(ISEVEN(E69)=TRUE),(ISEVEN(Start!$D$8)=TRUE))=TRUE,E69+1,(IF(AND(E69&gt;Start!$C$20,E69+1&lt;Start!$D$20,E69&lt;Start!$D$20,(ISEVEN(E69)=TRUE),(ISEVEN(Start!$D$8)=TRUE))=TRUE,E69+1,(IF(AND(E69&gt;Start!$C$22,E69+3&lt;Start!$D$22,E69&lt;Start!$D$22,(ISODD(E69)=TRUE))=TRUE,E69+3,(IF(AND(E69&gt;Start!$C$23,E69+3&lt;Start!$D$23,E69&lt;Start!$D$23,(ISODD(E69)=TRUE))=TRUE,E69+3,(IF(AND(E69&gt;Start!$C$24,E69+3&lt;Start!$D$24,E69&lt;Start!$D$24,(ISODD(E69)=TRUE))=TRUE,E69+3,(IF(AND(E69&gt;Start!$C$22,E69+1&lt;Start!$D$22,E69&lt;Start!$D$22,(ISEVEN(E69)=TRUE))=TRUE,E69+1,(IF(AND(E69&gt;Start!$C$23,E69+1&lt;Start!$D$23,E69&lt;Start!$D$23,(ISEVEN(E69)=TRUE))=TRUE,E69+1,(IF(AND(E69&gt;Start!$C$24,E69+1&lt;Start!$D$24,E69&lt;Start!$D$24,(ISEVEN(E69)=TRUE))=TRUE,E69+1,(IF(AND(Start!$F$8=4,(ISEVEN(E69)=TRUE))=TRUE,E69-7,(IF(AND(Start!$D$8=4,(ISODD(E69)=TRUE))=TRUE,E69-5,(IF(AND(Start!$D$8=5,(ISEVEN(E69)=TRUE))=TRUE,E69-9,E69-7)))))))))))))))))))))))))))))))</f>
        <v>30</v>
      </c>
      <c r="G69" s="73">
        <f>IF(F69=" "," ",(IF(AND(F69&gt;Start!$C$18,F69+3&lt;Start!$D$18,F69&lt;Start!$D$18,(ISODD(F69)=TRUE))=TRUE,F69+3,(IF(AND(F69&gt;Start!$C$19,F69+3&lt;Start!$D$19,F69&lt;Start!$D$19,(ISODD(F69)=TRUE),(ISEVEN(Start!$D$8))=TRUE)=TRUE,F69+3,(IF(AND(F69&gt;Start!$C$20,F69+3&lt;Start!$D$20,F69&lt;Start!$D$20,(ISODD(F69)=TRUE),(ISEVEN(Start!$D$8)=TRUE))=TRUE,F69+3,(IF(AND(F69&gt;Start!$C$18,F69+1&lt;Start!$D$18,F69&lt;Start!$D$18,(ISEVEN(F69)=TRUE),(ISEVEN(Start!$D$8)=TRUE))=TRUE,F69+1,(IF(AND(F69&gt;Start!$C$19,F69+1&lt;Start!$D$19,F69&lt;Start!$D$19,(ISEVEN(F69)=TRUE),(ISEVEN(Start!$D$8)=TRUE))=TRUE,F69+1,(IF(AND(F69&gt;Start!$C$20,F69+1&lt;Start!$D$20,F69&lt;Start!$D$20,(ISEVEN(F69)=TRUE),(ISEVEN(Start!$D$8)=TRUE))=TRUE,F69+1,(IF(AND(F69&gt;Start!$C$22,F69+3&lt;Start!$D$22,F69&lt;Start!$D$22,(ISODD(F69)=TRUE))=TRUE,F69+3,(IF(AND(F69&gt;Start!$C$23,F69+3&lt;Start!$D$23,F69&lt;Start!$D$23,(ISODD(F69)=TRUE))=TRUE,F69+3,(IF(AND(F69&gt;Start!$C$24,F69+3&lt;Start!$D$24,F69&lt;Start!$D$24,(ISODD(F69)=TRUE))=TRUE,F69+3,(IF(AND(F69&gt;Start!$C$22,F69+1&lt;Start!$D$22,F69&lt;Start!$D$22,(ISEVEN(F69)=TRUE))=TRUE,F69+1,(IF(AND(F69&gt;Start!$C$23,F69+1&lt;Start!$D$23,F69&lt;Start!$D$23,(ISEVEN(F69)=TRUE))=TRUE,F69+1,(IF(AND(F69&gt;Start!$C$24,F69+1&lt;Start!$D$24,F69&lt;Start!$D$24,(ISEVEN(F69)=TRUE))=TRUE,F69+1,(IF(AND(Start!$F$8=4,(ISEVEN(F69)=TRUE))=TRUE,F69-7,(IF(AND(Start!$D$8=4,(ISODD(F69)=TRUE))=TRUE,F69-5,(IF(AND(Start!$D$8=5,(ISEVEN(F69)=TRUE))=TRUE,F69-9,F69-7)))))))))))))))))))))))))))))))</f>
        <v>21</v>
      </c>
    </row>
    <row r="70" spans="1:7" ht="18.75">
      <c r="A70" s="72" t="str">
        <f>Input!B136</f>
        <v>D</v>
      </c>
      <c r="B70" s="173" t="str">
        <f>Input!C136</f>
        <v>St. Clair Shores South Lake</v>
      </c>
      <c r="C70" s="173" t="str">
        <f>Input!D136</f>
        <v>Kevin McClain</v>
      </c>
      <c r="D70" s="72">
        <f>Input!$A$136</f>
        <v>27</v>
      </c>
      <c r="E70" s="73">
        <f>IF(D70=" "," ",(IF(AND(D70&gt;Start!$C$18,D70+3&lt;Start!$D$18,D70&lt;Start!$D$18,(ISODD(D70)=TRUE))=TRUE,D70+3,(IF(AND(D70&gt;Start!$C$19,D70+3&lt;Start!$D$19,D70&lt;Start!$D$19,(ISODD(D70)=TRUE),(ISEVEN(Start!$D$8))=TRUE)=TRUE,D70+3,(IF(AND(D70&gt;Start!$C$20,D70+3&lt;Start!$D$20,D70&lt;Start!$D$20,(ISODD(D70)=TRUE),(ISEVEN(Start!$D$8)=TRUE))=TRUE,D70+3,(IF(AND(D70&gt;Start!$C$18,D70+1&lt;Start!$D$18,D70&lt;Start!$D$18,(ISEVEN(D70)=TRUE),(ISEVEN(Start!$D$8)=TRUE))=TRUE,D70+1,(IF(AND(D70&gt;Start!$C$19,D70+1&lt;Start!$D$19,D70&lt;Start!$D$19,(ISEVEN(D70)=TRUE),(ISEVEN(Start!$D$8)=TRUE))=TRUE,D70+1,(IF(AND(D70&gt;Start!$C$20,D70+1&lt;Start!$D$20,D70&lt;Start!$D$20,(ISEVEN(D70)=TRUE),(ISEVEN(Start!$D$8)=TRUE))=TRUE,D70+1,(IF(AND(D70&gt;Start!$C$22,D70+3&lt;Start!$D$22,D70&lt;Start!$D$22,(ISODD(D70)=TRUE))=TRUE,D70+3,(IF(AND(D70&gt;Start!$C$23,D70+3&lt;Start!$D$23,D70&lt;Start!$D$23,(ISODD(D70)=TRUE))=TRUE,D70+3,(IF(AND(D70&gt;Start!$C$24,D70+3&lt;Start!$D$24,D70&lt;Start!$D$24,(ISODD(D70)=TRUE))=TRUE,D70+3,(IF(AND(D70&gt;Start!$C$22,D70+1&lt;Start!$D$22,D70&lt;Start!$D$22,(ISEVEN(D70)=TRUE))=TRUE,D70+1,(IF(AND(D70&gt;Start!$C$23,D70+1&lt;Start!$D$23,D70&lt;Start!$D$23,(ISEVEN(D70)=TRUE))=TRUE,D70+1,(IF(AND(D70&gt;Start!$C$24,D70+1&lt;Start!$D$24,D70&lt;Start!$D$24,(ISEVEN(D70)=TRUE))=TRUE,D70+1,(IF(AND(Start!$F$8=4,(ISEVEN(D70)=TRUE))=TRUE,D70-7,(IF(AND(Start!$D$8=4,(ISODD(D70)=TRUE))=TRUE,D70-5,(IF(AND(Start!$D$8=5,(ISEVEN(D70)=TRUE))=TRUE,D70-9,D70-7)))))))))))))))))))))))))))))))</f>
        <v>30</v>
      </c>
      <c r="F70" s="73">
        <f>IF(E70=" "," ",(IF(AND(E70&gt;Start!$C$18,E70+3&lt;Start!$D$18,E70&lt;Start!$D$18,(ISODD(E70)=TRUE))=TRUE,E70+3,(IF(AND(E70&gt;Start!$C$19,E70+3&lt;Start!$D$19,E70&lt;Start!$D$19,(ISODD(E70)=TRUE),(ISEVEN(Start!$D$8))=TRUE)=TRUE,E70+3,(IF(AND(E70&gt;Start!$C$20,E70+3&lt;Start!$D$20,E70&lt;Start!$D$20,(ISODD(E70)=TRUE),(ISEVEN(Start!$D$8)=TRUE))=TRUE,E70+3,(IF(AND(E70&gt;Start!$C$18,E70+1&lt;Start!$D$18,E70&lt;Start!$D$18,(ISEVEN(E70)=TRUE),(ISEVEN(Start!$D$8)=TRUE))=TRUE,E70+1,(IF(AND(E70&gt;Start!$C$19,E70+1&lt;Start!$D$19,E70&lt;Start!$D$19,(ISEVEN(E70)=TRUE),(ISEVEN(Start!$D$8)=TRUE))=TRUE,E70+1,(IF(AND(E70&gt;Start!$C$20,E70+1&lt;Start!$D$20,E70&lt;Start!$D$20,(ISEVEN(E70)=TRUE),(ISEVEN(Start!$D$8)=TRUE))=TRUE,E70+1,(IF(AND(E70&gt;Start!$C$22,E70+3&lt;Start!$D$22,E70&lt;Start!$D$22,(ISODD(E70)=TRUE))=TRUE,E70+3,(IF(AND(E70&gt;Start!$C$23,E70+3&lt;Start!$D$23,E70&lt;Start!$D$23,(ISODD(E70)=TRUE))=TRUE,E70+3,(IF(AND(E70&gt;Start!$C$24,E70+3&lt;Start!$D$24,E70&lt;Start!$D$24,(ISODD(E70)=TRUE))=TRUE,E70+3,(IF(AND(E70&gt;Start!$C$22,E70+1&lt;Start!$D$22,E70&lt;Start!$D$22,(ISEVEN(E70)=TRUE))=TRUE,E70+1,(IF(AND(E70&gt;Start!$C$23,E70+1&lt;Start!$D$23,E70&lt;Start!$D$23,(ISEVEN(E70)=TRUE))=TRUE,E70+1,(IF(AND(E70&gt;Start!$C$24,E70+1&lt;Start!$D$24,E70&lt;Start!$D$24,(ISEVEN(E70)=TRUE))=TRUE,E70+1,(IF(AND(Start!$F$8=4,(ISEVEN(E70)=TRUE))=TRUE,E70-7,(IF(AND(Start!$D$8=4,(ISODD(E70)=TRUE))=TRUE,E70-5,(IF(AND(Start!$D$8=5,(ISEVEN(E70)=TRUE))=TRUE,E70-9,E70-7)))))))))))))))))))))))))))))))</f>
        <v>21</v>
      </c>
      <c r="G70" s="73">
        <f>IF(F70=" "," ",(IF(AND(F70&gt;Start!$C$18,F70+3&lt;Start!$D$18,F70&lt;Start!$D$18,(ISODD(F70)=TRUE))=TRUE,F70+3,(IF(AND(F70&gt;Start!$C$19,F70+3&lt;Start!$D$19,F70&lt;Start!$D$19,(ISODD(F70)=TRUE),(ISEVEN(Start!$D$8))=TRUE)=TRUE,F70+3,(IF(AND(F70&gt;Start!$C$20,F70+3&lt;Start!$D$20,F70&lt;Start!$D$20,(ISODD(F70)=TRUE),(ISEVEN(Start!$D$8)=TRUE))=TRUE,F70+3,(IF(AND(F70&gt;Start!$C$18,F70+1&lt;Start!$D$18,F70&lt;Start!$D$18,(ISEVEN(F70)=TRUE),(ISEVEN(Start!$D$8)=TRUE))=TRUE,F70+1,(IF(AND(F70&gt;Start!$C$19,F70+1&lt;Start!$D$19,F70&lt;Start!$D$19,(ISEVEN(F70)=TRUE),(ISEVEN(Start!$D$8)=TRUE))=TRUE,F70+1,(IF(AND(F70&gt;Start!$C$20,F70+1&lt;Start!$D$20,F70&lt;Start!$D$20,(ISEVEN(F70)=TRUE),(ISEVEN(Start!$D$8)=TRUE))=TRUE,F70+1,(IF(AND(F70&gt;Start!$C$22,F70+3&lt;Start!$D$22,F70&lt;Start!$D$22,(ISODD(F70)=TRUE))=TRUE,F70+3,(IF(AND(F70&gt;Start!$C$23,F70+3&lt;Start!$D$23,F70&lt;Start!$D$23,(ISODD(F70)=TRUE))=TRUE,F70+3,(IF(AND(F70&gt;Start!$C$24,F70+3&lt;Start!$D$24,F70&lt;Start!$D$24,(ISODD(F70)=TRUE))=TRUE,F70+3,(IF(AND(F70&gt;Start!$C$22,F70+1&lt;Start!$D$22,F70&lt;Start!$D$22,(ISEVEN(F70)=TRUE))=TRUE,F70+1,(IF(AND(F70&gt;Start!$C$23,F70+1&lt;Start!$D$23,F70&lt;Start!$D$23,(ISEVEN(F70)=TRUE))=TRUE,F70+1,(IF(AND(F70&gt;Start!$C$24,F70+1&lt;Start!$D$24,F70&lt;Start!$D$24,(ISEVEN(F70)=TRUE))=TRUE,F70+1,(IF(AND(Start!$F$8=4,(ISEVEN(F70)=TRUE))=TRUE,F70-7,(IF(AND(Start!$D$8=4,(ISODD(F70)=TRUE))=TRUE,F70-5,(IF(AND(Start!$D$8=5,(ISEVEN(F70)=TRUE))=TRUE,F70-9,F70-7)))))))))))))))))))))))))))))))</f>
        <v>24</v>
      </c>
    </row>
    <row r="71" spans="1:7" ht="18.75">
      <c r="A71" s="72" t="str">
        <f>Input!B141</f>
        <v>DD</v>
      </c>
      <c r="B71" s="173" t="str">
        <f>Input!C141</f>
        <v>St. Clair Shores South Lake</v>
      </c>
      <c r="C71" s="173" t="str">
        <f>Input!D141</f>
        <v>Cory Kenjorski</v>
      </c>
      <c r="D71" s="72">
        <f>Input!$A$141</f>
        <v>28</v>
      </c>
      <c r="E71" s="73">
        <f>IF(D71=" "," ",(IF(AND(D71&gt;Start!$C$18,D71+3&lt;Start!$D$18,D71&lt;Start!$D$18,(ISODD(D71)=TRUE))=TRUE,D71+3,(IF(AND(D71&gt;Start!$C$19,D71+3&lt;Start!$D$19,D71&lt;Start!$D$19,(ISODD(D71)=TRUE),(ISEVEN(Start!$D$8))=TRUE)=TRUE,D71+3,(IF(AND(D71&gt;Start!$C$20,D71+3&lt;Start!$D$20,D71&lt;Start!$D$20,(ISODD(D71)=TRUE),(ISEVEN(Start!$D$8)=TRUE))=TRUE,D71+3,(IF(AND(D71&gt;Start!$C$18,D71+1&lt;Start!$D$18,D71&lt;Start!$D$18,(ISEVEN(D71)=TRUE),(ISEVEN(Start!$D$8)=TRUE))=TRUE,D71+1,(IF(AND(D71&gt;Start!$C$19,D71+1&lt;Start!$D$19,D71&lt;Start!$D$19,(ISEVEN(D71)=TRUE),(ISEVEN(Start!$D$8)=TRUE))=TRUE,D71+1,(IF(AND(D71&gt;Start!$C$20,D71+1&lt;Start!$D$20,D71&lt;Start!$D$20,(ISEVEN(D71)=TRUE),(ISEVEN(Start!$D$8)=TRUE))=TRUE,D71+1,(IF(AND(D71&gt;Start!$C$22,D71+3&lt;Start!$D$22,D71&lt;Start!$D$22,(ISODD(D71)=TRUE))=TRUE,D71+3,(IF(AND(D71&gt;Start!$C$23,D71+3&lt;Start!$D$23,D71&lt;Start!$D$23,(ISODD(D71)=TRUE))=TRUE,D71+3,(IF(AND(D71&gt;Start!$C$24,D71+3&lt;Start!$D$24,D71&lt;Start!$D$24,(ISODD(D71)=TRUE))=TRUE,D71+3,(IF(AND(D71&gt;Start!$C$22,D71+1&lt;Start!$D$22,D71&lt;Start!$D$22,(ISEVEN(D71)=TRUE))=TRUE,D71+1,(IF(AND(D71&gt;Start!$C$23,D71+1&lt;Start!$D$23,D71&lt;Start!$D$23,(ISEVEN(D71)=TRUE))=TRUE,D71+1,(IF(AND(D71&gt;Start!$C$24,D71+1&lt;Start!$D$24,D71&lt;Start!$D$24,(ISEVEN(D71)=TRUE))=TRUE,D71+1,(IF(AND(Start!$F$8=4,(ISEVEN(D71)=TRUE))=TRUE,D71-7,(IF(AND(Start!$D$8=4,(ISODD(D71)=TRUE))=TRUE,D71-5,(IF(AND(Start!$D$8=5,(ISEVEN(D71)=TRUE))=TRUE,D71-9,D71-7)))))))))))))))))))))))))))))))</f>
        <v>29</v>
      </c>
      <c r="F71" s="73">
        <f>IF(E71=" "," ",(IF(AND(E71&gt;Start!$C$18,E71+3&lt;Start!$D$18,E71&lt;Start!$D$18,(ISODD(E71)=TRUE))=TRUE,E71+3,(IF(AND(E71&gt;Start!$C$19,E71+3&lt;Start!$D$19,E71&lt;Start!$D$19,(ISODD(E71)=TRUE),(ISEVEN(Start!$D$8))=TRUE)=TRUE,E71+3,(IF(AND(E71&gt;Start!$C$20,E71+3&lt;Start!$D$20,E71&lt;Start!$D$20,(ISODD(E71)=TRUE),(ISEVEN(Start!$D$8)=TRUE))=TRUE,E71+3,(IF(AND(E71&gt;Start!$C$18,E71+1&lt;Start!$D$18,E71&lt;Start!$D$18,(ISEVEN(E71)=TRUE),(ISEVEN(Start!$D$8)=TRUE))=TRUE,E71+1,(IF(AND(E71&gt;Start!$C$19,E71+1&lt;Start!$D$19,E71&lt;Start!$D$19,(ISEVEN(E71)=TRUE),(ISEVEN(Start!$D$8)=TRUE))=TRUE,E71+1,(IF(AND(E71&gt;Start!$C$20,E71+1&lt;Start!$D$20,E71&lt;Start!$D$20,(ISEVEN(E71)=TRUE),(ISEVEN(Start!$D$8)=TRUE))=TRUE,E71+1,(IF(AND(E71&gt;Start!$C$22,E71+3&lt;Start!$D$22,E71&lt;Start!$D$22,(ISODD(E71)=TRUE))=TRUE,E71+3,(IF(AND(E71&gt;Start!$C$23,E71+3&lt;Start!$D$23,E71&lt;Start!$D$23,(ISODD(E71)=TRUE))=TRUE,E71+3,(IF(AND(E71&gt;Start!$C$24,E71+3&lt;Start!$D$24,E71&lt;Start!$D$24,(ISODD(E71)=TRUE))=TRUE,E71+3,(IF(AND(E71&gt;Start!$C$22,E71+1&lt;Start!$D$22,E71&lt;Start!$D$22,(ISEVEN(E71)=TRUE))=TRUE,E71+1,(IF(AND(E71&gt;Start!$C$23,E71+1&lt;Start!$D$23,E71&lt;Start!$D$23,(ISEVEN(E71)=TRUE))=TRUE,E71+1,(IF(AND(E71&gt;Start!$C$24,E71+1&lt;Start!$D$24,E71&lt;Start!$D$24,(ISEVEN(E71)=TRUE))=TRUE,E71+1,(IF(AND(Start!$F$8=4,(ISEVEN(E71)=TRUE))=TRUE,E71-7,(IF(AND(Start!$D$8=4,(ISODD(E71)=TRUE))=TRUE,E71-5,(IF(AND(Start!$D$8=5,(ISEVEN(E71)=TRUE))=TRUE,E71-9,E71-7)))))))))))))))))))))))))))))))</f>
        <v>22</v>
      </c>
      <c r="G71" s="73">
        <f>IF(F71=" "," ",(IF(AND(F71&gt;Start!$C$18,F71+3&lt;Start!$D$18,F71&lt;Start!$D$18,(ISODD(F71)=TRUE))=TRUE,F71+3,(IF(AND(F71&gt;Start!$C$19,F71+3&lt;Start!$D$19,F71&lt;Start!$D$19,(ISODD(F71)=TRUE),(ISEVEN(Start!$D$8))=TRUE)=TRUE,F71+3,(IF(AND(F71&gt;Start!$C$20,F71+3&lt;Start!$D$20,F71&lt;Start!$D$20,(ISODD(F71)=TRUE),(ISEVEN(Start!$D$8)=TRUE))=TRUE,F71+3,(IF(AND(F71&gt;Start!$C$18,F71+1&lt;Start!$D$18,F71&lt;Start!$D$18,(ISEVEN(F71)=TRUE),(ISEVEN(Start!$D$8)=TRUE))=TRUE,F71+1,(IF(AND(F71&gt;Start!$C$19,F71+1&lt;Start!$D$19,F71&lt;Start!$D$19,(ISEVEN(F71)=TRUE),(ISEVEN(Start!$D$8)=TRUE))=TRUE,F71+1,(IF(AND(F71&gt;Start!$C$20,F71+1&lt;Start!$D$20,F71&lt;Start!$D$20,(ISEVEN(F71)=TRUE),(ISEVEN(Start!$D$8)=TRUE))=TRUE,F71+1,(IF(AND(F71&gt;Start!$C$22,F71+3&lt;Start!$D$22,F71&lt;Start!$D$22,(ISODD(F71)=TRUE))=TRUE,F71+3,(IF(AND(F71&gt;Start!$C$23,F71+3&lt;Start!$D$23,F71&lt;Start!$D$23,(ISODD(F71)=TRUE))=TRUE,F71+3,(IF(AND(F71&gt;Start!$C$24,F71+3&lt;Start!$D$24,F71&lt;Start!$D$24,(ISODD(F71)=TRUE))=TRUE,F71+3,(IF(AND(F71&gt;Start!$C$22,F71+1&lt;Start!$D$22,F71&lt;Start!$D$22,(ISEVEN(F71)=TRUE))=TRUE,F71+1,(IF(AND(F71&gt;Start!$C$23,F71+1&lt;Start!$D$23,F71&lt;Start!$D$23,(ISEVEN(F71)=TRUE))=TRUE,F71+1,(IF(AND(F71&gt;Start!$C$24,F71+1&lt;Start!$D$24,F71&lt;Start!$D$24,(ISEVEN(F71)=TRUE))=TRUE,F71+1,(IF(AND(Start!$F$8=4,(ISEVEN(F71)=TRUE))=TRUE,F71-7,(IF(AND(Start!$D$8=4,(ISODD(F71)=TRUE))=TRUE,F71-5,(IF(AND(Start!$D$8=5,(ISEVEN(F71)=TRUE))=TRUE,F71-9,F71-7)))))))))))))))))))))))))))))))</f>
        <v>23</v>
      </c>
    </row>
    <row r="72" spans="1:7" ht="18.75">
      <c r="A72" s="72" t="str">
        <f>Input!B146</f>
        <v>D</v>
      </c>
      <c r="B72" s="173" t="str">
        <f>Input!C146</f>
        <v>St. Clair Shores South Lake</v>
      </c>
      <c r="C72" s="173" t="str">
        <f>Input!D146</f>
        <v>Joe Gargagliano</v>
      </c>
      <c r="D72" s="72">
        <f>Input!$A$146</f>
        <v>29</v>
      </c>
      <c r="E72" s="73">
        <f>IF(D72=" "," ",(IF(AND(D72&gt;Start!$C$18,D72+3&lt;Start!$D$18,D72&lt;Start!$D$18,(ISODD(D72)=TRUE))=TRUE,D72+3,(IF(AND(D72&gt;Start!$C$19,D72+3&lt;Start!$D$19,D72&lt;Start!$D$19,(ISODD(D72)=TRUE),(ISEVEN(Start!$D$8))=TRUE)=TRUE,D72+3,(IF(AND(D72&gt;Start!$C$20,D72+3&lt;Start!$D$20,D72&lt;Start!$D$20,(ISODD(D72)=TRUE),(ISEVEN(Start!$D$8)=TRUE))=TRUE,D72+3,(IF(AND(D72&gt;Start!$C$18,D72+1&lt;Start!$D$18,D72&lt;Start!$D$18,(ISEVEN(D72)=TRUE),(ISEVEN(Start!$D$8)=TRUE))=TRUE,D72+1,(IF(AND(D72&gt;Start!$C$19,D72+1&lt;Start!$D$19,D72&lt;Start!$D$19,(ISEVEN(D72)=TRUE),(ISEVEN(Start!$D$8)=TRUE))=TRUE,D72+1,(IF(AND(D72&gt;Start!$C$20,D72+1&lt;Start!$D$20,D72&lt;Start!$D$20,(ISEVEN(D72)=TRUE),(ISEVEN(Start!$D$8)=TRUE))=TRUE,D72+1,(IF(AND(D72&gt;Start!$C$22,D72+3&lt;Start!$D$22,D72&lt;Start!$D$22,(ISODD(D72)=TRUE))=TRUE,D72+3,(IF(AND(D72&gt;Start!$C$23,D72+3&lt;Start!$D$23,D72&lt;Start!$D$23,(ISODD(D72)=TRUE))=TRUE,D72+3,(IF(AND(D72&gt;Start!$C$24,D72+3&lt;Start!$D$24,D72&lt;Start!$D$24,(ISODD(D72)=TRUE))=TRUE,D72+3,(IF(AND(D72&gt;Start!$C$22,D72+1&lt;Start!$D$22,D72&lt;Start!$D$22,(ISEVEN(D72)=TRUE))=TRUE,D72+1,(IF(AND(D72&gt;Start!$C$23,D72+1&lt;Start!$D$23,D72&lt;Start!$D$23,(ISEVEN(D72)=TRUE))=TRUE,D72+1,(IF(AND(D72&gt;Start!$C$24,D72+1&lt;Start!$D$24,D72&lt;Start!$D$24,(ISEVEN(D72)=TRUE))=TRUE,D72+1,(IF(AND(Start!$F$8=4,(ISEVEN(D72)=TRUE))=TRUE,D72-7,(IF(AND(Start!$D$8=4,(ISODD(D72)=TRUE))=TRUE,D72-5,(IF(AND(Start!$D$8=5,(ISEVEN(D72)=TRUE))=TRUE,D72-9,D72-7)))))))))))))))))))))))))))))))</f>
        <v>22</v>
      </c>
      <c r="F72" s="73">
        <f>IF(E72=" "," ",(IF(AND(E72&gt;Start!$C$18,E72+3&lt;Start!$D$18,E72&lt;Start!$D$18,(ISODD(E72)=TRUE))=TRUE,E72+3,(IF(AND(E72&gt;Start!$C$19,E72+3&lt;Start!$D$19,E72&lt;Start!$D$19,(ISODD(E72)=TRUE),(ISEVEN(Start!$D$8))=TRUE)=TRUE,E72+3,(IF(AND(E72&gt;Start!$C$20,E72+3&lt;Start!$D$20,E72&lt;Start!$D$20,(ISODD(E72)=TRUE),(ISEVEN(Start!$D$8)=TRUE))=TRUE,E72+3,(IF(AND(E72&gt;Start!$C$18,E72+1&lt;Start!$D$18,E72&lt;Start!$D$18,(ISEVEN(E72)=TRUE),(ISEVEN(Start!$D$8)=TRUE))=TRUE,E72+1,(IF(AND(E72&gt;Start!$C$19,E72+1&lt;Start!$D$19,E72&lt;Start!$D$19,(ISEVEN(E72)=TRUE),(ISEVEN(Start!$D$8)=TRUE))=TRUE,E72+1,(IF(AND(E72&gt;Start!$C$20,E72+1&lt;Start!$D$20,E72&lt;Start!$D$20,(ISEVEN(E72)=TRUE),(ISEVEN(Start!$D$8)=TRUE))=TRUE,E72+1,(IF(AND(E72&gt;Start!$C$22,E72+3&lt;Start!$D$22,E72&lt;Start!$D$22,(ISODD(E72)=TRUE))=TRUE,E72+3,(IF(AND(E72&gt;Start!$C$23,E72+3&lt;Start!$D$23,E72&lt;Start!$D$23,(ISODD(E72)=TRUE))=TRUE,E72+3,(IF(AND(E72&gt;Start!$C$24,E72+3&lt;Start!$D$24,E72&lt;Start!$D$24,(ISODD(E72)=TRUE))=TRUE,E72+3,(IF(AND(E72&gt;Start!$C$22,E72+1&lt;Start!$D$22,E72&lt;Start!$D$22,(ISEVEN(E72)=TRUE))=TRUE,E72+1,(IF(AND(E72&gt;Start!$C$23,E72+1&lt;Start!$D$23,E72&lt;Start!$D$23,(ISEVEN(E72)=TRUE))=TRUE,E72+1,(IF(AND(E72&gt;Start!$C$24,E72+1&lt;Start!$D$24,E72&lt;Start!$D$24,(ISEVEN(E72)=TRUE))=TRUE,E72+1,(IF(AND(Start!$F$8=4,(ISEVEN(E72)=TRUE))=TRUE,E72-7,(IF(AND(Start!$D$8=4,(ISODD(E72)=TRUE))=TRUE,E72-5,(IF(AND(Start!$D$8=5,(ISEVEN(E72)=TRUE))=TRUE,E72-9,E72-7)))))))))))))))))))))))))))))))</f>
        <v>23</v>
      </c>
      <c r="G72" s="73">
        <f>IF(F72=" "," ",(IF(AND(F72&gt;Start!$C$18,F72+3&lt;Start!$D$18,F72&lt;Start!$D$18,(ISODD(F72)=TRUE))=TRUE,F72+3,(IF(AND(F72&gt;Start!$C$19,F72+3&lt;Start!$D$19,F72&lt;Start!$D$19,(ISODD(F72)=TRUE),(ISEVEN(Start!$D$8))=TRUE)=TRUE,F72+3,(IF(AND(F72&gt;Start!$C$20,F72+3&lt;Start!$D$20,F72&lt;Start!$D$20,(ISODD(F72)=TRUE),(ISEVEN(Start!$D$8)=TRUE))=TRUE,F72+3,(IF(AND(F72&gt;Start!$C$18,F72+1&lt;Start!$D$18,F72&lt;Start!$D$18,(ISEVEN(F72)=TRUE),(ISEVEN(Start!$D$8)=TRUE))=TRUE,F72+1,(IF(AND(F72&gt;Start!$C$19,F72+1&lt;Start!$D$19,F72&lt;Start!$D$19,(ISEVEN(F72)=TRUE),(ISEVEN(Start!$D$8)=TRUE))=TRUE,F72+1,(IF(AND(F72&gt;Start!$C$20,F72+1&lt;Start!$D$20,F72&lt;Start!$D$20,(ISEVEN(F72)=TRUE),(ISEVEN(Start!$D$8)=TRUE))=TRUE,F72+1,(IF(AND(F72&gt;Start!$C$22,F72+3&lt;Start!$D$22,F72&lt;Start!$D$22,(ISODD(F72)=TRUE))=TRUE,F72+3,(IF(AND(F72&gt;Start!$C$23,F72+3&lt;Start!$D$23,F72&lt;Start!$D$23,(ISODD(F72)=TRUE))=TRUE,F72+3,(IF(AND(F72&gt;Start!$C$24,F72+3&lt;Start!$D$24,F72&lt;Start!$D$24,(ISODD(F72)=TRUE))=TRUE,F72+3,(IF(AND(F72&gt;Start!$C$22,F72+1&lt;Start!$D$22,F72&lt;Start!$D$22,(ISEVEN(F72)=TRUE))=TRUE,F72+1,(IF(AND(F72&gt;Start!$C$23,F72+1&lt;Start!$D$23,F72&lt;Start!$D$23,(ISEVEN(F72)=TRUE))=TRUE,F72+1,(IF(AND(F72&gt;Start!$C$24,F72+1&lt;Start!$D$24,F72&lt;Start!$D$24,(ISEVEN(F72)=TRUE))=TRUE,F72+1,(IF(AND(Start!$F$8=4,(ISEVEN(F72)=TRUE))=TRUE,F72-7,(IF(AND(Start!$D$8=4,(ISODD(F72)=TRUE))=TRUE,F72-5,(IF(AND(Start!$D$8=5,(ISEVEN(F72)=TRUE))=TRUE,F72-9,F72-7)))))))))))))))))))))))))))))))</f>
        <v>26</v>
      </c>
    </row>
    <row r="73" spans="1:7" ht="18.75">
      <c r="A73" s="72" t="str">
        <f>Input!B151</f>
        <v>DD</v>
      </c>
      <c r="B73" s="173">
        <f>Input!C151</f>
        <v>0</v>
      </c>
      <c r="C73" s="173">
        <f>Input!D151</f>
        <v>0</v>
      </c>
      <c r="D73" s="72">
        <f>Input!$A$151</f>
        <v>30</v>
      </c>
      <c r="E73" s="73">
        <f>IF(D73=" "," ",(IF(AND(D73&gt;Start!$C$18,D73+3&lt;Start!$D$18,D73&lt;Start!$D$18,(ISODD(D73)=TRUE))=TRUE,D73+3,(IF(AND(D73&gt;Start!$C$19,D73+3&lt;Start!$D$19,D73&lt;Start!$D$19,(ISODD(D73)=TRUE),(ISEVEN(Start!$D$8))=TRUE)=TRUE,D73+3,(IF(AND(D73&gt;Start!$C$20,D73+3&lt;Start!$D$20,D73&lt;Start!$D$20,(ISODD(D73)=TRUE),(ISEVEN(Start!$D$8)=TRUE))=TRUE,D73+3,(IF(AND(D73&gt;Start!$C$18,D73+1&lt;Start!$D$18,D73&lt;Start!$D$18,(ISEVEN(D73)=TRUE),(ISEVEN(Start!$D$8)=TRUE))=TRUE,D73+1,(IF(AND(D73&gt;Start!$C$19,D73+1&lt;Start!$D$19,D73&lt;Start!$D$19,(ISEVEN(D73)=TRUE),(ISEVEN(Start!$D$8)=TRUE))=TRUE,D73+1,(IF(AND(D73&gt;Start!$C$20,D73+1&lt;Start!$D$20,D73&lt;Start!$D$20,(ISEVEN(D73)=TRUE),(ISEVEN(Start!$D$8)=TRUE))=TRUE,D73+1,(IF(AND(D73&gt;Start!$C$22,D73+3&lt;Start!$D$22,D73&lt;Start!$D$22,(ISODD(D73)=TRUE))=TRUE,D73+3,(IF(AND(D73&gt;Start!$C$23,D73+3&lt;Start!$D$23,D73&lt;Start!$D$23,(ISODD(D73)=TRUE))=TRUE,D73+3,(IF(AND(D73&gt;Start!$C$24,D73+3&lt;Start!$D$24,D73&lt;Start!$D$24,(ISODD(D73)=TRUE))=TRUE,D73+3,(IF(AND(D73&gt;Start!$C$22,D73+1&lt;Start!$D$22,D73&lt;Start!$D$22,(ISEVEN(D73)=TRUE))=TRUE,D73+1,(IF(AND(D73&gt;Start!$C$23,D73+1&lt;Start!$D$23,D73&lt;Start!$D$23,(ISEVEN(D73)=TRUE))=TRUE,D73+1,(IF(AND(D73&gt;Start!$C$24,D73+1&lt;Start!$D$24,D73&lt;Start!$D$24,(ISEVEN(D73)=TRUE))=TRUE,D73+1,(IF(AND(Start!$F$8=4,(ISEVEN(D73)=TRUE))=TRUE,D73-7,(IF(AND(Start!$D$8=4,(ISODD(D73)=TRUE))=TRUE,D73-5,(IF(AND(Start!$D$8=5,(ISEVEN(D73)=TRUE))=TRUE,D73-9,D73-7)))))))))))))))))))))))))))))))</f>
        <v>21</v>
      </c>
      <c r="F73" s="73">
        <f>IF(E73=" "," ",(IF(AND(E73&gt;Start!$C$18,E73+3&lt;Start!$D$18,E73&lt;Start!$D$18,(ISODD(E73)=TRUE))=TRUE,E73+3,(IF(AND(E73&gt;Start!$C$19,E73+3&lt;Start!$D$19,E73&lt;Start!$D$19,(ISODD(E73)=TRUE),(ISEVEN(Start!$D$8))=TRUE)=TRUE,E73+3,(IF(AND(E73&gt;Start!$C$20,E73+3&lt;Start!$D$20,E73&lt;Start!$D$20,(ISODD(E73)=TRUE),(ISEVEN(Start!$D$8)=TRUE))=TRUE,E73+3,(IF(AND(E73&gt;Start!$C$18,E73+1&lt;Start!$D$18,E73&lt;Start!$D$18,(ISEVEN(E73)=TRUE),(ISEVEN(Start!$D$8)=TRUE))=TRUE,E73+1,(IF(AND(E73&gt;Start!$C$19,E73+1&lt;Start!$D$19,E73&lt;Start!$D$19,(ISEVEN(E73)=TRUE),(ISEVEN(Start!$D$8)=TRUE))=TRUE,E73+1,(IF(AND(E73&gt;Start!$C$20,E73+1&lt;Start!$D$20,E73&lt;Start!$D$20,(ISEVEN(E73)=TRUE),(ISEVEN(Start!$D$8)=TRUE))=TRUE,E73+1,(IF(AND(E73&gt;Start!$C$22,E73+3&lt;Start!$D$22,E73&lt;Start!$D$22,(ISODD(E73)=TRUE))=TRUE,E73+3,(IF(AND(E73&gt;Start!$C$23,E73+3&lt;Start!$D$23,E73&lt;Start!$D$23,(ISODD(E73)=TRUE))=TRUE,E73+3,(IF(AND(E73&gt;Start!$C$24,E73+3&lt;Start!$D$24,E73&lt;Start!$D$24,(ISODD(E73)=TRUE))=TRUE,E73+3,(IF(AND(E73&gt;Start!$C$22,E73+1&lt;Start!$D$22,E73&lt;Start!$D$22,(ISEVEN(E73)=TRUE))=TRUE,E73+1,(IF(AND(E73&gt;Start!$C$23,E73+1&lt;Start!$D$23,E73&lt;Start!$D$23,(ISEVEN(E73)=TRUE))=TRUE,E73+1,(IF(AND(E73&gt;Start!$C$24,E73+1&lt;Start!$D$24,E73&lt;Start!$D$24,(ISEVEN(E73)=TRUE))=TRUE,E73+1,(IF(AND(Start!$F$8=4,(ISEVEN(E73)=TRUE))=TRUE,E73-7,(IF(AND(Start!$D$8=4,(ISODD(E73)=TRUE))=TRUE,E73-5,(IF(AND(Start!$D$8=5,(ISEVEN(E73)=TRUE))=TRUE,E73-9,E73-7)))))))))))))))))))))))))))))))</f>
        <v>24</v>
      </c>
      <c r="G73" s="73">
        <f>IF(F73=" "," ",(IF(AND(F73&gt;Start!$C$18,F73+3&lt;Start!$D$18,F73&lt;Start!$D$18,(ISODD(F73)=TRUE))=TRUE,F73+3,(IF(AND(F73&gt;Start!$C$19,F73+3&lt;Start!$D$19,F73&lt;Start!$D$19,(ISODD(F73)=TRUE),(ISEVEN(Start!$D$8))=TRUE)=TRUE,F73+3,(IF(AND(F73&gt;Start!$C$20,F73+3&lt;Start!$D$20,F73&lt;Start!$D$20,(ISODD(F73)=TRUE),(ISEVEN(Start!$D$8)=TRUE))=TRUE,F73+3,(IF(AND(F73&gt;Start!$C$18,F73+1&lt;Start!$D$18,F73&lt;Start!$D$18,(ISEVEN(F73)=TRUE),(ISEVEN(Start!$D$8)=TRUE))=TRUE,F73+1,(IF(AND(F73&gt;Start!$C$19,F73+1&lt;Start!$D$19,F73&lt;Start!$D$19,(ISEVEN(F73)=TRUE),(ISEVEN(Start!$D$8)=TRUE))=TRUE,F73+1,(IF(AND(F73&gt;Start!$C$20,F73+1&lt;Start!$D$20,F73&lt;Start!$D$20,(ISEVEN(F73)=TRUE),(ISEVEN(Start!$D$8)=TRUE))=TRUE,F73+1,(IF(AND(F73&gt;Start!$C$22,F73+3&lt;Start!$D$22,F73&lt;Start!$D$22,(ISODD(F73)=TRUE))=TRUE,F73+3,(IF(AND(F73&gt;Start!$C$23,F73+3&lt;Start!$D$23,F73&lt;Start!$D$23,(ISODD(F73)=TRUE))=TRUE,F73+3,(IF(AND(F73&gt;Start!$C$24,F73+3&lt;Start!$D$24,F73&lt;Start!$D$24,(ISODD(F73)=TRUE))=TRUE,F73+3,(IF(AND(F73&gt;Start!$C$22,F73+1&lt;Start!$D$22,F73&lt;Start!$D$22,(ISEVEN(F73)=TRUE))=TRUE,F73+1,(IF(AND(F73&gt;Start!$C$23,F73+1&lt;Start!$D$23,F73&lt;Start!$D$23,(ISEVEN(F73)=TRUE))=TRUE,F73+1,(IF(AND(F73&gt;Start!$C$24,F73+1&lt;Start!$D$24,F73&lt;Start!$D$24,(ISEVEN(F73)=TRUE))=TRUE,F73+1,(IF(AND(Start!$F$8=4,(ISEVEN(F73)=TRUE))=TRUE,F73-7,(IF(AND(Start!$D$8=4,(ISODD(F73)=TRUE))=TRUE,F73-5,(IF(AND(Start!$D$8=5,(ISEVEN(F73)=TRUE))=TRUE,F73-9,F73-7)))))))))))))))))))))))))))))))</f>
        <v>25</v>
      </c>
    </row>
    <row r="74" spans="1:7" ht="18.75">
      <c r="A74" s="72" t="str">
        <f>Input!B53</f>
        <v>A</v>
      </c>
      <c r="B74" s="173" t="str">
        <f>Input!C53</f>
        <v>St.Clair Shores Lakeview</v>
      </c>
      <c r="C74" s="173" t="str">
        <f>Input!D53</f>
        <v>Justin Bashaw</v>
      </c>
      <c r="D74" s="72">
        <f>Input!$A$56</f>
        <v>11</v>
      </c>
      <c r="E74" s="73">
        <f>IF(D74=" "," ",(IF(AND(D74&gt;Start!$C$18,D74+3&lt;Start!$D$18,D74&lt;Start!$D$18,(ISODD(D74)=TRUE))=TRUE,D74+3,(IF(AND(D74&gt;Start!$C$19,D74+3&lt;Start!$D$19,D74&lt;Start!$D$19,(ISODD(D74)=TRUE),(ISEVEN(Start!$D$8))=TRUE)=TRUE,D74+3,(IF(AND(D74&gt;Start!$C$20,D74+3&lt;Start!$D$20,D74&lt;Start!$D$20,(ISODD(D74)=TRUE),(ISEVEN(Start!$D$8)=TRUE))=TRUE,D74+3,(IF(AND(D74&gt;Start!$C$18,D74+1&lt;Start!$D$18,D74&lt;Start!$D$18,(ISEVEN(D74)=TRUE),(ISEVEN(Start!$D$8)=TRUE))=TRUE,D74+1,(IF(AND(D74&gt;Start!$C$19,D74+1&lt;Start!$D$19,D74&lt;Start!$D$19,(ISEVEN(D74)=TRUE),(ISEVEN(Start!$D$8)=TRUE))=TRUE,D74+1,(IF(AND(D74&gt;Start!$C$20,D74+1&lt;Start!$D$20,D74&lt;Start!$D$20,(ISEVEN(D74)=TRUE),(ISEVEN(Start!$D$8)=TRUE))=TRUE,D74+1,(IF(AND(D74&gt;Start!$C$22,D74+3&lt;Start!$D$22,D74&lt;Start!$D$22,(ISODD(D74)=TRUE))=TRUE,D74+3,(IF(AND(D74&gt;Start!$C$23,D74+3&lt;Start!$D$23,D74&lt;Start!$D$23,(ISODD(D74)=TRUE))=TRUE,D74+3,(IF(AND(D74&gt;Start!$C$24,D74+3&lt;Start!$D$24,D74&lt;Start!$D$24,(ISODD(D74)=TRUE))=TRUE,D74+3,(IF(AND(D74&gt;Start!$C$22,D74+1&lt;Start!$D$22,D74&lt;Start!$D$22,(ISEVEN(D74)=TRUE))=TRUE,D74+1,(IF(AND(D74&gt;Start!$C$23,D74+1&lt;Start!$D$23,D74&lt;Start!$D$23,(ISEVEN(D74)=TRUE))=TRUE,D74+1,(IF(AND(D74&gt;Start!$C$24,D74+1&lt;Start!$D$24,D74&lt;Start!$D$24,(ISEVEN(D74)=TRUE))=TRUE,D74+1,(IF(AND(Start!$F$8=4,(ISEVEN(D74)=TRUE))=TRUE,D74-7,(IF(AND(Start!$D$8=4,(ISODD(D74)=TRUE))=TRUE,D74-5,(IF(AND(Start!$D$8=5,(ISEVEN(D74)=TRUE))=TRUE,D74-9,D74-7)))))))))))))))))))))))))))))))</f>
        <v>14</v>
      </c>
      <c r="F74" s="73">
        <f>IF(E74=" "," ",(IF(AND(E74&gt;Start!$C$18,E74+3&lt;Start!$D$18,E74&lt;Start!$D$18,(ISODD(E74)=TRUE))=TRUE,E74+3,(IF(AND(E74&gt;Start!$C$19,E74+3&lt;Start!$D$19,E74&lt;Start!$D$19,(ISODD(E74)=TRUE),(ISEVEN(Start!$D$8))=TRUE)=TRUE,E74+3,(IF(AND(E74&gt;Start!$C$20,E74+3&lt;Start!$D$20,E74&lt;Start!$D$20,(ISODD(E74)=TRUE),(ISEVEN(Start!$D$8)=TRUE))=TRUE,E74+3,(IF(AND(E74&gt;Start!$C$18,E74+1&lt;Start!$D$18,E74&lt;Start!$D$18,(ISEVEN(E74)=TRUE),(ISEVEN(Start!$D$8)=TRUE))=TRUE,E74+1,(IF(AND(E74&gt;Start!$C$19,E74+1&lt;Start!$D$19,E74&lt;Start!$D$19,(ISEVEN(E74)=TRUE),(ISEVEN(Start!$D$8)=TRUE))=TRUE,E74+1,(IF(AND(E74&gt;Start!$C$20,E74+1&lt;Start!$D$20,E74&lt;Start!$D$20,(ISEVEN(E74)=TRUE),(ISEVEN(Start!$D$8)=TRUE))=TRUE,E74+1,(IF(AND(E74&gt;Start!$C$22,E74+3&lt;Start!$D$22,E74&lt;Start!$D$22,(ISODD(E74)=TRUE))=TRUE,E74+3,(IF(AND(E74&gt;Start!$C$23,E74+3&lt;Start!$D$23,E74&lt;Start!$D$23,(ISODD(E74)=TRUE))=TRUE,E74+3,(IF(AND(E74&gt;Start!$C$24,E74+3&lt;Start!$D$24,E74&lt;Start!$D$24,(ISODD(E74)=TRUE))=TRUE,E74+3,(IF(AND(E74&gt;Start!$C$22,E74+1&lt;Start!$D$22,E74&lt;Start!$D$22,(ISEVEN(E74)=TRUE))=TRUE,E74+1,(IF(AND(E74&gt;Start!$C$23,E74+1&lt;Start!$D$23,E74&lt;Start!$D$23,(ISEVEN(E74)=TRUE))=TRUE,E74+1,(IF(AND(E74&gt;Start!$C$24,E74+1&lt;Start!$D$24,E74&lt;Start!$D$24,(ISEVEN(E74)=TRUE))=TRUE,E74+1,(IF(AND(Start!$F$8=4,(ISEVEN(E74)=TRUE))=TRUE,E74-7,(IF(AND(Start!$D$8=4,(ISODD(E74)=TRUE))=TRUE,E74-5,(IF(AND(Start!$D$8=5,(ISEVEN(E74)=TRUE))=TRUE,E74-9,E74-7)))))))))))))))))))))))))))))))</f>
        <v>15</v>
      </c>
      <c r="G74" s="73">
        <f>IF(F74=" "," ",(IF(AND(F74&gt;Start!$C$18,F74+3&lt;Start!$D$18,F74&lt;Start!$D$18,(ISODD(F74)=TRUE))=TRUE,F74+3,(IF(AND(F74&gt;Start!$C$19,F74+3&lt;Start!$D$19,F74&lt;Start!$D$19,(ISODD(F74)=TRUE),(ISEVEN(Start!$D$8))=TRUE)=TRUE,F74+3,(IF(AND(F74&gt;Start!$C$20,F74+3&lt;Start!$D$20,F74&lt;Start!$D$20,(ISODD(F74)=TRUE),(ISEVEN(Start!$D$8)=TRUE))=TRUE,F74+3,(IF(AND(F74&gt;Start!$C$18,F74+1&lt;Start!$D$18,F74&lt;Start!$D$18,(ISEVEN(F74)=TRUE),(ISEVEN(Start!$D$8)=TRUE))=TRUE,F74+1,(IF(AND(F74&gt;Start!$C$19,F74+1&lt;Start!$D$19,F74&lt;Start!$D$19,(ISEVEN(F74)=TRUE),(ISEVEN(Start!$D$8)=TRUE))=TRUE,F74+1,(IF(AND(F74&gt;Start!$C$20,F74+1&lt;Start!$D$20,F74&lt;Start!$D$20,(ISEVEN(F74)=TRUE),(ISEVEN(Start!$D$8)=TRUE))=TRUE,F74+1,(IF(AND(F74&gt;Start!$C$22,F74+3&lt;Start!$D$22,F74&lt;Start!$D$22,(ISODD(F74)=TRUE))=TRUE,F74+3,(IF(AND(F74&gt;Start!$C$23,F74+3&lt;Start!$D$23,F74&lt;Start!$D$23,(ISODD(F74)=TRUE))=TRUE,F74+3,(IF(AND(F74&gt;Start!$C$24,F74+3&lt;Start!$D$24,F74&lt;Start!$D$24,(ISODD(F74)=TRUE))=TRUE,F74+3,(IF(AND(F74&gt;Start!$C$22,F74+1&lt;Start!$D$22,F74&lt;Start!$D$22,(ISEVEN(F74)=TRUE))=TRUE,F74+1,(IF(AND(F74&gt;Start!$C$23,F74+1&lt;Start!$D$23,F74&lt;Start!$D$23,(ISEVEN(F74)=TRUE))=TRUE,F74+1,(IF(AND(F74&gt;Start!$C$24,F74+1&lt;Start!$D$24,F74&lt;Start!$D$24,(ISEVEN(F74)=TRUE))=TRUE,F74+1,(IF(AND(Start!$F$8=4,(ISEVEN(F74)=TRUE))=TRUE,F74-7,(IF(AND(Start!$D$8=4,(ISODD(F74)=TRUE))=TRUE,F74-5,(IF(AND(Start!$D$8=5,(ISEVEN(F74)=TRUE))=TRUE,F74-9,F74-7)))))))))))))))))))))))))))))))</f>
        <v>18</v>
      </c>
    </row>
    <row r="75" spans="1:7" ht="18.75">
      <c r="A75" s="72" t="str">
        <f>Input!B58</f>
        <v>AA</v>
      </c>
      <c r="B75" s="173" t="str">
        <f>Input!C58</f>
        <v>St.Clair Shores Lakeview</v>
      </c>
      <c r="C75" s="173" t="str">
        <f>Input!D58</f>
        <v>Mitchell Cunha</v>
      </c>
      <c r="D75" s="72">
        <f>Input!$A$61</f>
        <v>12</v>
      </c>
      <c r="E75" s="73">
        <f>IF(D75=" "," ",(IF(AND(D75&gt;Start!$C$18,D75+3&lt;Start!$D$18,D75&lt;Start!$D$18,(ISODD(D75)=TRUE))=TRUE,D75+3,(IF(AND(D75&gt;Start!$C$19,D75+3&lt;Start!$D$19,D75&lt;Start!$D$19,(ISODD(D75)=TRUE),(ISEVEN(Start!$D$8))=TRUE)=TRUE,D75+3,(IF(AND(D75&gt;Start!$C$20,D75+3&lt;Start!$D$20,D75&lt;Start!$D$20,(ISODD(D75)=TRUE),(ISEVEN(Start!$D$8)=TRUE))=TRUE,D75+3,(IF(AND(D75&gt;Start!$C$18,D75+1&lt;Start!$D$18,D75&lt;Start!$D$18,(ISEVEN(D75)=TRUE),(ISEVEN(Start!$D$8)=TRUE))=TRUE,D75+1,(IF(AND(D75&gt;Start!$C$19,D75+1&lt;Start!$D$19,D75&lt;Start!$D$19,(ISEVEN(D75)=TRUE),(ISEVEN(Start!$D$8)=TRUE))=TRUE,D75+1,(IF(AND(D75&gt;Start!$C$20,D75+1&lt;Start!$D$20,D75&lt;Start!$D$20,(ISEVEN(D75)=TRUE),(ISEVEN(Start!$D$8)=TRUE))=TRUE,D75+1,(IF(AND(D75&gt;Start!$C$22,D75+3&lt;Start!$D$22,D75&lt;Start!$D$22,(ISODD(D75)=TRUE))=TRUE,D75+3,(IF(AND(D75&gt;Start!$C$23,D75+3&lt;Start!$D$23,D75&lt;Start!$D$23,(ISODD(D75)=TRUE))=TRUE,D75+3,(IF(AND(D75&gt;Start!$C$24,D75+3&lt;Start!$D$24,D75&lt;Start!$D$24,(ISODD(D75)=TRUE))=TRUE,D75+3,(IF(AND(D75&gt;Start!$C$22,D75+1&lt;Start!$D$22,D75&lt;Start!$D$22,(ISEVEN(D75)=TRUE))=TRUE,D75+1,(IF(AND(D75&gt;Start!$C$23,D75+1&lt;Start!$D$23,D75&lt;Start!$D$23,(ISEVEN(D75)=TRUE))=TRUE,D75+1,(IF(AND(D75&gt;Start!$C$24,D75+1&lt;Start!$D$24,D75&lt;Start!$D$24,(ISEVEN(D75)=TRUE))=TRUE,D75+1,(IF(AND(Start!$F$8=4,(ISEVEN(D75)=TRUE))=TRUE,D75-7,(IF(AND(Start!$D$8=4,(ISODD(D75)=TRUE))=TRUE,D75-5,(IF(AND(Start!$D$8=5,(ISEVEN(D75)=TRUE))=TRUE,D75-9,D75-7)))))))))))))))))))))))))))))))</f>
        <v>13</v>
      </c>
      <c r="F75" s="73">
        <f>IF(E75=" "," ",(IF(AND(E75&gt;Start!$C$18,E75+3&lt;Start!$D$18,E75&lt;Start!$D$18,(ISODD(E75)=TRUE))=TRUE,E75+3,(IF(AND(E75&gt;Start!$C$19,E75+3&lt;Start!$D$19,E75&lt;Start!$D$19,(ISODD(E75)=TRUE),(ISEVEN(Start!$D$8))=TRUE)=TRUE,E75+3,(IF(AND(E75&gt;Start!$C$20,E75+3&lt;Start!$D$20,E75&lt;Start!$D$20,(ISODD(E75)=TRUE),(ISEVEN(Start!$D$8)=TRUE))=TRUE,E75+3,(IF(AND(E75&gt;Start!$C$18,E75+1&lt;Start!$D$18,E75&lt;Start!$D$18,(ISEVEN(E75)=TRUE),(ISEVEN(Start!$D$8)=TRUE))=TRUE,E75+1,(IF(AND(E75&gt;Start!$C$19,E75+1&lt;Start!$D$19,E75&lt;Start!$D$19,(ISEVEN(E75)=TRUE),(ISEVEN(Start!$D$8)=TRUE))=TRUE,E75+1,(IF(AND(E75&gt;Start!$C$20,E75+1&lt;Start!$D$20,E75&lt;Start!$D$20,(ISEVEN(E75)=TRUE),(ISEVEN(Start!$D$8)=TRUE))=TRUE,E75+1,(IF(AND(E75&gt;Start!$C$22,E75+3&lt;Start!$D$22,E75&lt;Start!$D$22,(ISODD(E75)=TRUE))=TRUE,E75+3,(IF(AND(E75&gt;Start!$C$23,E75+3&lt;Start!$D$23,E75&lt;Start!$D$23,(ISODD(E75)=TRUE))=TRUE,E75+3,(IF(AND(E75&gt;Start!$C$24,E75+3&lt;Start!$D$24,E75&lt;Start!$D$24,(ISODD(E75)=TRUE))=TRUE,E75+3,(IF(AND(E75&gt;Start!$C$22,E75+1&lt;Start!$D$22,E75&lt;Start!$D$22,(ISEVEN(E75)=TRUE))=TRUE,E75+1,(IF(AND(E75&gt;Start!$C$23,E75+1&lt;Start!$D$23,E75&lt;Start!$D$23,(ISEVEN(E75)=TRUE))=TRUE,E75+1,(IF(AND(E75&gt;Start!$C$24,E75+1&lt;Start!$D$24,E75&lt;Start!$D$24,(ISEVEN(E75)=TRUE))=TRUE,E75+1,(IF(AND(Start!$F$8=4,(ISEVEN(E75)=TRUE))=TRUE,E75-7,(IF(AND(Start!$D$8=4,(ISODD(E75)=TRUE))=TRUE,E75-5,(IF(AND(Start!$D$8=5,(ISEVEN(E75)=TRUE))=TRUE,E75-9,E75-7)))))))))))))))))))))))))))))))</f>
        <v>16</v>
      </c>
      <c r="G75" s="73">
        <f>IF(F75=" "," ",(IF(AND(F75&gt;Start!$C$18,F75+3&lt;Start!$D$18,F75&lt;Start!$D$18,(ISODD(F75)=TRUE))=TRUE,F75+3,(IF(AND(F75&gt;Start!$C$19,F75+3&lt;Start!$D$19,F75&lt;Start!$D$19,(ISODD(F75)=TRUE),(ISEVEN(Start!$D$8))=TRUE)=TRUE,F75+3,(IF(AND(F75&gt;Start!$C$20,F75+3&lt;Start!$D$20,F75&lt;Start!$D$20,(ISODD(F75)=TRUE),(ISEVEN(Start!$D$8)=TRUE))=TRUE,F75+3,(IF(AND(F75&gt;Start!$C$18,F75+1&lt;Start!$D$18,F75&lt;Start!$D$18,(ISEVEN(F75)=TRUE),(ISEVEN(Start!$D$8)=TRUE))=TRUE,F75+1,(IF(AND(F75&gt;Start!$C$19,F75+1&lt;Start!$D$19,F75&lt;Start!$D$19,(ISEVEN(F75)=TRUE),(ISEVEN(Start!$D$8)=TRUE))=TRUE,F75+1,(IF(AND(F75&gt;Start!$C$20,F75+1&lt;Start!$D$20,F75&lt;Start!$D$20,(ISEVEN(F75)=TRUE),(ISEVEN(Start!$D$8)=TRUE))=TRUE,F75+1,(IF(AND(F75&gt;Start!$C$22,F75+3&lt;Start!$D$22,F75&lt;Start!$D$22,(ISODD(F75)=TRUE))=TRUE,F75+3,(IF(AND(F75&gt;Start!$C$23,F75+3&lt;Start!$D$23,F75&lt;Start!$D$23,(ISODD(F75)=TRUE))=TRUE,F75+3,(IF(AND(F75&gt;Start!$C$24,F75+3&lt;Start!$D$24,F75&lt;Start!$D$24,(ISODD(F75)=TRUE))=TRUE,F75+3,(IF(AND(F75&gt;Start!$C$22,F75+1&lt;Start!$D$22,F75&lt;Start!$D$22,(ISEVEN(F75)=TRUE))=TRUE,F75+1,(IF(AND(F75&gt;Start!$C$23,F75+1&lt;Start!$D$23,F75&lt;Start!$D$23,(ISEVEN(F75)=TRUE))=TRUE,F75+1,(IF(AND(F75&gt;Start!$C$24,F75+1&lt;Start!$D$24,F75&lt;Start!$D$24,(ISEVEN(F75)=TRUE))=TRUE,F75+1,(IF(AND(Start!$F$8=4,(ISEVEN(F75)=TRUE))=TRUE,F75-7,(IF(AND(Start!$D$8=4,(ISODD(F75)=TRUE))=TRUE,F75-5,(IF(AND(Start!$D$8=5,(ISEVEN(F75)=TRUE))=TRUE,F75-9,F75-7)))))))))))))))))))))))))))))))</f>
        <v>17</v>
      </c>
    </row>
    <row r="76" spans="1:7" ht="18.75">
      <c r="A76" s="72" t="str">
        <f>Input!B68</f>
        <v>AA</v>
      </c>
      <c r="B76" s="173" t="str">
        <f>Input!C68</f>
        <v>St.Clair Shores Lakeview</v>
      </c>
      <c r="C76" s="173" t="str">
        <f>Input!D68</f>
        <v>Jacob Richard</v>
      </c>
      <c r="D76" s="72">
        <f>Input!$A$71</f>
        <v>14</v>
      </c>
      <c r="E76" s="73">
        <f>IF(D76=" "," ",(IF(AND(D76&gt;Start!$C$18,D76+3&lt;Start!$D$18,D76&lt;Start!$D$18,(ISODD(D76)=TRUE))=TRUE,D76+3,(IF(AND(D76&gt;Start!$C$19,D76+3&lt;Start!$D$19,D76&lt;Start!$D$19,(ISODD(D76)=TRUE),(ISEVEN(Start!$D$8))=TRUE)=TRUE,D76+3,(IF(AND(D76&gt;Start!$C$20,D76+3&lt;Start!$D$20,D76&lt;Start!$D$20,(ISODD(D76)=TRUE),(ISEVEN(Start!$D$8)=TRUE))=TRUE,D76+3,(IF(AND(D76&gt;Start!$C$18,D76+1&lt;Start!$D$18,D76&lt;Start!$D$18,(ISEVEN(D76)=TRUE),(ISEVEN(Start!$D$8)=TRUE))=TRUE,D76+1,(IF(AND(D76&gt;Start!$C$19,D76+1&lt;Start!$D$19,D76&lt;Start!$D$19,(ISEVEN(D76)=TRUE),(ISEVEN(Start!$D$8)=TRUE))=TRUE,D76+1,(IF(AND(D76&gt;Start!$C$20,D76+1&lt;Start!$D$20,D76&lt;Start!$D$20,(ISEVEN(D76)=TRUE),(ISEVEN(Start!$D$8)=TRUE))=TRUE,D76+1,(IF(AND(D76&gt;Start!$C$22,D76+3&lt;Start!$D$22,D76&lt;Start!$D$22,(ISODD(D76)=TRUE))=TRUE,D76+3,(IF(AND(D76&gt;Start!$C$23,D76+3&lt;Start!$D$23,D76&lt;Start!$D$23,(ISODD(D76)=TRUE))=TRUE,D76+3,(IF(AND(D76&gt;Start!$C$24,D76+3&lt;Start!$D$24,D76&lt;Start!$D$24,(ISODD(D76)=TRUE))=TRUE,D76+3,(IF(AND(D76&gt;Start!$C$22,D76+1&lt;Start!$D$22,D76&lt;Start!$D$22,(ISEVEN(D76)=TRUE))=TRUE,D76+1,(IF(AND(D76&gt;Start!$C$23,D76+1&lt;Start!$D$23,D76&lt;Start!$D$23,(ISEVEN(D76)=TRUE))=TRUE,D76+1,(IF(AND(D76&gt;Start!$C$24,D76+1&lt;Start!$D$24,D76&lt;Start!$D$24,(ISEVEN(D76)=TRUE))=TRUE,D76+1,(IF(AND(Start!$F$8=4,(ISEVEN(D76)=TRUE))=TRUE,D76-7,(IF(AND(Start!$D$8=4,(ISODD(D76)=TRUE))=TRUE,D76-5,(IF(AND(Start!$D$8=5,(ISEVEN(D76)=TRUE))=TRUE,D76-9,D76-7)))))))))))))))))))))))))))))))</f>
        <v>15</v>
      </c>
      <c r="F76" s="73">
        <f>IF(E76=" "," ",(IF(AND(E76&gt;Start!$C$18,E76+3&lt;Start!$D$18,E76&lt;Start!$D$18,(ISODD(E76)=TRUE))=TRUE,E76+3,(IF(AND(E76&gt;Start!$C$19,E76+3&lt;Start!$D$19,E76&lt;Start!$D$19,(ISODD(E76)=TRUE),(ISEVEN(Start!$D$8))=TRUE)=TRUE,E76+3,(IF(AND(E76&gt;Start!$C$20,E76+3&lt;Start!$D$20,E76&lt;Start!$D$20,(ISODD(E76)=TRUE),(ISEVEN(Start!$D$8)=TRUE))=TRUE,E76+3,(IF(AND(E76&gt;Start!$C$18,E76+1&lt;Start!$D$18,E76&lt;Start!$D$18,(ISEVEN(E76)=TRUE),(ISEVEN(Start!$D$8)=TRUE))=TRUE,E76+1,(IF(AND(E76&gt;Start!$C$19,E76+1&lt;Start!$D$19,E76&lt;Start!$D$19,(ISEVEN(E76)=TRUE),(ISEVEN(Start!$D$8)=TRUE))=TRUE,E76+1,(IF(AND(E76&gt;Start!$C$20,E76+1&lt;Start!$D$20,E76&lt;Start!$D$20,(ISEVEN(E76)=TRUE),(ISEVEN(Start!$D$8)=TRUE))=TRUE,E76+1,(IF(AND(E76&gt;Start!$C$22,E76+3&lt;Start!$D$22,E76&lt;Start!$D$22,(ISODD(E76)=TRUE))=TRUE,E76+3,(IF(AND(E76&gt;Start!$C$23,E76+3&lt;Start!$D$23,E76&lt;Start!$D$23,(ISODD(E76)=TRUE))=TRUE,E76+3,(IF(AND(E76&gt;Start!$C$24,E76+3&lt;Start!$D$24,E76&lt;Start!$D$24,(ISODD(E76)=TRUE))=TRUE,E76+3,(IF(AND(E76&gt;Start!$C$22,E76+1&lt;Start!$D$22,E76&lt;Start!$D$22,(ISEVEN(E76)=TRUE))=TRUE,E76+1,(IF(AND(E76&gt;Start!$C$23,E76+1&lt;Start!$D$23,E76&lt;Start!$D$23,(ISEVEN(E76)=TRUE))=TRUE,E76+1,(IF(AND(E76&gt;Start!$C$24,E76+1&lt;Start!$D$24,E76&lt;Start!$D$24,(ISEVEN(E76)=TRUE))=TRUE,E76+1,(IF(AND(Start!$F$8=4,(ISEVEN(E76)=TRUE))=TRUE,E76-7,(IF(AND(Start!$D$8=4,(ISODD(E76)=TRUE))=TRUE,E76-5,(IF(AND(Start!$D$8=5,(ISEVEN(E76)=TRUE))=TRUE,E76-9,E76-7)))))))))))))))))))))))))))))))</f>
        <v>18</v>
      </c>
      <c r="G76" s="73">
        <f>IF(F76=" "," ",(IF(AND(F76&gt;Start!$C$18,F76+3&lt;Start!$D$18,F76&lt;Start!$D$18,(ISODD(F76)=TRUE))=TRUE,F76+3,(IF(AND(F76&gt;Start!$C$19,F76+3&lt;Start!$D$19,F76&lt;Start!$D$19,(ISODD(F76)=TRUE),(ISEVEN(Start!$D$8))=TRUE)=TRUE,F76+3,(IF(AND(F76&gt;Start!$C$20,F76+3&lt;Start!$D$20,F76&lt;Start!$D$20,(ISODD(F76)=TRUE),(ISEVEN(Start!$D$8)=TRUE))=TRUE,F76+3,(IF(AND(F76&gt;Start!$C$18,F76+1&lt;Start!$D$18,F76&lt;Start!$D$18,(ISEVEN(F76)=TRUE),(ISEVEN(Start!$D$8)=TRUE))=TRUE,F76+1,(IF(AND(F76&gt;Start!$C$19,F76+1&lt;Start!$D$19,F76&lt;Start!$D$19,(ISEVEN(F76)=TRUE),(ISEVEN(Start!$D$8)=TRUE))=TRUE,F76+1,(IF(AND(F76&gt;Start!$C$20,F76+1&lt;Start!$D$20,F76&lt;Start!$D$20,(ISEVEN(F76)=TRUE),(ISEVEN(Start!$D$8)=TRUE))=TRUE,F76+1,(IF(AND(F76&gt;Start!$C$22,F76+3&lt;Start!$D$22,F76&lt;Start!$D$22,(ISODD(F76)=TRUE))=TRUE,F76+3,(IF(AND(F76&gt;Start!$C$23,F76+3&lt;Start!$D$23,F76&lt;Start!$D$23,(ISODD(F76)=TRUE))=TRUE,F76+3,(IF(AND(F76&gt;Start!$C$24,F76+3&lt;Start!$D$24,F76&lt;Start!$D$24,(ISODD(F76)=TRUE))=TRUE,F76+3,(IF(AND(F76&gt;Start!$C$22,F76+1&lt;Start!$D$22,F76&lt;Start!$D$22,(ISEVEN(F76)=TRUE))=TRUE,F76+1,(IF(AND(F76&gt;Start!$C$23,F76+1&lt;Start!$D$23,F76&lt;Start!$D$23,(ISEVEN(F76)=TRUE))=TRUE,F76+1,(IF(AND(F76&gt;Start!$C$24,F76+1&lt;Start!$D$24,F76&lt;Start!$D$24,(ISEVEN(F76)=TRUE))=TRUE,F76+1,(IF(AND(Start!$F$8=4,(ISEVEN(F76)=TRUE))=TRUE,F76-7,(IF(AND(Start!$D$8=4,(ISODD(F76)=TRUE))=TRUE,F76-5,(IF(AND(Start!$D$8=5,(ISEVEN(F76)=TRUE))=TRUE,F76-9,F76-7)))))))))))))))))))))))))))))))</f>
        <v>19</v>
      </c>
    </row>
    <row r="77" spans="1:7" ht="18.75">
      <c r="A77" s="72" t="str">
        <f>Input!B73</f>
        <v>A</v>
      </c>
      <c r="B77" s="173" t="str">
        <f>Input!C73</f>
        <v>St.Clair Shores Lakeview</v>
      </c>
      <c r="C77" s="173" t="str">
        <f>Input!D73</f>
        <v>Matthew Schalk</v>
      </c>
      <c r="D77" s="72">
        <f>Input!$A$76</f>
        <v>15</v>
      </c>
      <c r="E77" s="73">
        <f>IF(D77=" "," ",(IF(AND(D77&gt;Start!$C$18,D77+3&lt;Start!$D$18,D77&lt;Start!$D$18,(ISODD(D77)=TRUE))=TRUE,D77+3,(IF(AND(D77&gt;Start!$C$19,D77+3&lt;Start!$D$19,D77&lt;Start!$D$19,(ISODD(D77)=TRUE),(ISEVEN(Start!$D$8))=TRUE)=TRUE,D77+3,(IF(AND(D77&gt;Start!$C$20,D77+3&lt;Start!$D$20,D77&lt;Start!$D$20,(ISODD(D77)=TRUE),(ISEVEN(Start!$D$8)=TRUE))=TRUE,D77+3,(IF(AND(D77&gt;Start!$C$18,D77+1&lt;Start!$D$18,D77&lt;Start!$D$18,(ISEVEN(D77)=TRUE),(ISEVEN(Start!$D$8)=TRUE))=TRUE,D77+1,(IF(AND(D77&gt;Start!$C$19,D77+1&lt;Start!$D$19,D77&lt;Start!$D$19,(ISEVEN(D77)=TRUE),(ISEVEN(Start!$D$8)=TRUE))=TRUE,D77+1,(IF(AND(D77&gt;Start!$C$20,D77+1&lt;Start!$D$20,D77&lt;Start!$D$20,(ISEVEN(D77)=TRUE),(ISEVEN(Start!$D$8)=TRUE))=TRUE,D77+1,(IF(AND(D77&gt;Start!$C$22,D77+3&lt;Start!$D$22,D77&lt;Start!$D$22,(ISODD(D77)=TRUE))=TRUE,D77+3,(IF(AND(D77&gt;Start!$C$23,D77+3&lt;Start!$D$23,D77&lt;Start!$D$23,(ISODD(D77)=TRUE))=TRUE,D77+3,(IF(AND(D77&gt;Start!$C$24,D77+3&lt;Start!$D$24,D77&lt;Start!$D$24,(ISODD(D77)=TRUE))=TRUE,D77+3,(IF(AND(D77&gt;Start!$C$22,D77+1&lt;Start!$D$22,D77&lt;Start!$D$22,(ISEVEN(D77)=TRUE))=TRUE,D77+1,(IF(AND(D77&gt;Start!$C$23,D77+1&lt;Start!$D$23,D77&lt;Start!$D$23,(ISEVEN(D77)=TRUE))=TRUE,D77+1,(IF(AND(D77&gt;Start!$C$24,D77+1&lt;Start!$D$24,D77&lt;Start!$D$24,(ISEVEN(D77)=TRUE))=TRUE,D77+1,(IF(AND(Start!$F$8=4,(ISEVEN(D77)=TRUE))=TRUE,D77-7,(IF(AND(Start!$D$8=4,(ISODD(D77)=TRUE))=TRUE,D77-5,(IF(AND(Start!$D$8=5,(ISEVEN(D77)=TRUE))=TRUE,D77-9,D77-7)))))))))))))))))))))))))))))))</f>
        <v>18</v>
      </c>
      <c r="F77" s="73">
        <f>IF(E77=" "," ",(IF(AND(E77&gt;Start!$C$18,E77+3&lt;Start!$D$18,E77&lt;Start!$D$18,(ISODD(E77)=TRUE))=TRUE,E77+3,(IF(AND(E77&gt;Start!$C$19,E77+3&lt;Start!$D$19,E77&lt;Start!$D$19,(ISODD(E77)=TRUE),(ISEVEN(Start!$D$8))=TRUE)=TRUE,E77+3,(IF(AND(E77&gt;Start!$C$20,E77+3&lt;Start!$D$20,E77&lt;Start!$D$20,(ISODD(E77)=TRUE),(ISEVEN(Start!$D$8)=TRUE))=TRUE,E77+3,(IF(AND(E77&gt;Start!$C$18,E77+1&lt;Start!$D$18,E77&lt;Start!$D$18,(ISEVEN(E77)=TRUE),(ISEVEN(Start!$D$8)=TRUE))=TRUE,E77+1,(IF(AND(E77&gt;Start!$C$19,E77+1&lt;Start!$D$19,E77&lt;Start!$D$19,(ISEVEN(E77)=TRUE),(ISEVEN(Start!$D$8)=TRUE))=TRUE,E77+1,(IF(AND(E77&gt;Start!$C$20,E77+1&lt;Start!$D$20,E77&lt;Start!$D$20,(ISEVEN(E77)=TRUE),(ISEVEN(Start!$D$8)=TRUE))=TRUE,E77+1,(IF(AND(E77&gt;Start!$C$22,E77+3&lt;Start!$D$22,E77&lt;Start!$D$22,(ISODD(E77)=TRUE))=TRUE,E77+3,(IF(AND(E77&gt;Start!$C$23,E77+3&lt;Start!$D$23,E77&lt;Start!$D$23,(ISODD(E77)=TRUE))=TRUE,E77+3,(IF(AND(E77&gt;Start!$C$24,E77+3&lt;Start!$D$24,E77&lt;Start!$D$24,(ISODD(E77)=TRUE))=TRUE,E77+3,(IF(AND(E77&gt;Start!$C$22,E77+1&lt;Start!$D$22,E77&lt;Start!$D$22,(ISEVEN(E77)=TRUE))=TRUE,E77+1,(IF(AND(E77&gt;Start!$C$23,E77+1&lt;Start!$D$23,E77&lt;Start!$D$23,(ISEVEN(E77)=TRUE))=TRUE,E77+1,(IF(AND(E77&gt;Start!$C$24,E77+1&lt;Start!$D$24,E77&lt;Start!$D$24,(ISEVEN(E77)=TRUE))=TRUE,E77+1,(IF(AND(Start!$F$8=4,(ISEVEN(E77)=TRUE))=TRUE,E77-7,(IF(AND(Start!$D$8=4,(ISODD(E77)=TRUE))=TRUE,E77-5,(IF(AND(Start!$D$8=5,(ISEVEN(E77)=TRUE))=TRUE,E77-9,E77-7)))))))))))))))))))))))))))))))</f>
        <v>19</v>
      </c>
      <c r="G77" s="73">
        <f>IF(F77=" "," ",(IF(AND(F77&gt;Start!$C$18,F77+3&lt;Start!$D$18,F77&lt;Start!$D$18,(ISODD(F77)=TRUE))=TRUE,F77+3,(IF(AND(F77&gt;Start!$C$19,F77+3&lt;Start!$D$19,F77&lt;Start!$D$19,(ISODD(F77)=TRUE),(ISEVEN(Start!$D$8))=TRUE)=TRUE,F77+3,(IF(AND(F77&gt;Start!$C$20,F77+3&lt;Start!$D$20,F77&lt;Start!$D$20,(ISODD(F77)=TRUE),(ISEVEN(Start!$D$8)=TRUE))=TRUE,F77+3,(IF(AND(F77&gt;Start!$C$18,F77+1&lt;Start!$D$18,F77&lt;Start!$D$18,(ISEVEN(F77)=TRUE),(ISEVEN(Start!$D$8)=TRUE))=TRUE,F77+1,(IF(AND(F77&gt;Start!$C$19,F77+1&lt;Start!$D$19,F77&lt;Start!$D$19,(ISEVEN(F77)=TRUE),(ISEVEN(Start!$D$8)=TRUE))=TRUE,F77+1,(IF(AND(F77&gt;Start!$C$20,F77+1&lt;Start!$D$20,F77&lt;Start!$D$20,(ISEVEN(F77)=TRUE),(ISEVEN(Start!$D$8)=TRUE))=TRUE,F77+1,(IF(AND(F77&gt;Start!$C$22,F77+3&lt;Start!$D$22,F77&lt;Start!$D$22,(ISODD(F77)=TRUE))=TRUE,F77+3,(IF(AND(F77&gt;Start!$C$23,F77+3&lt;Start!$D$23,F77&lt;Start!$D$23,(ISODD(F77)=TRUE))=TRUE,F77+3,(IF(AND(F77&gt;Start!$C$24,F77+3&lt;Start!$D$24,F77&lt;Start!$D$24,(ISODD(F77)=TRUE))=TRUE,F77+3,(IF(AND(F77&gt;Start!$C$22,F77+1&lt;Start!$D$22,F77&lt;Start!$D$22,(ISEVEN(F77)=TRUE))=TRUE,F77+1,(IF(AND(F77&gt;Start!$C$23,F77+1&lt;Start!$D$23,F77&lt;Start!$D$23,(ISEVEN(F77)=TRUE))=TRUE,F77+1,(IF(AND(F77&gt;Start!$C$24,F77+1&lt;Start!$D$24,F77&lt;Start!$D$24,(ISEVEN(F77)=TRUE))=TRUE,F77+1,(IF(AND(Start!$F$8=4,(ISEVEN(F77)=TRUE))=TRUE,F77-7,(IF(AND(Start!$D$8=4,(ISODD(F77)=TRUE))=TRUE,F77-5,(IF(AND(Start!$D$8=5,(ISEVEN(F77)=TRUE))=TRUE,F77-9,F77-7)))))))))))))))))))))))))))))))</f>
        <v>12</v>
      </c>
    </row>
    <row r="78" spans="1:7" ht="18.75">
      <c r="A78" s="72" t="str">
        <f>Input!B78</f>
        <v>AA</v>
      </c>
      <c r="B78" s="173" t="str">
        <f>Input!C78</f>
        <v>St.Clair Shores Lakeview</v>
      </c>
      <c r="C78" s="173" t="str">
        <f>Input!D78</f>
        <v>Nathan Weaver</v>
      </c>
      <c r="D78" s="72">
        <f>Input!$A$81</f>
        <v>16</v>
      </c>
      <c r="E78" s="73">
        <f>IF(D78=" "," ",(IF(AND(D78&gt;Start!$C$18,D78+3&lt;Start!$D$18,D78&lt;Start!$D$18,(ISODD(D78)=TRUE))=TRUE,D78+3,(IF(AND(D78&gt;Start!$C$19,D78+3&lt;Start!$D$19,D78&lt;Start!$D$19,(ISODD(D78)=TRUE),(ISEVEN(Start!$D$8))=TRUE)=TRUE,D78+3,(IF(AND(D78&gt;Start!$C$20,D78+3&lt;Start!$D$20,D78&lt;Start!$D$20,(ISODD(D78)=TRUE),(ISEVEN(Start!$D$8)=TRUE))=TRUE,D78+3,(IF(AND(D78&gt;Start!$C$18,D78+1&lt;Start!$D$18,D78&lt;Start!$D$18,(ISEVEN(D78)=TRUE),(ISEVEN(Start!$D$8)=TRUE))=TRUE,D78+1,(IF(AND(D78&gt;Start!$C$19,D78+1&lt;Start!$D$19,D78&lt;Start!$D$19,(ISEVEN(D78)=TRUE),(ISEVEN(Start!$D$8)=TRUE))=TRUE,D78+1,(IF(AND(D78&gt;Start!$C$20,D78+1&lt;Start!$D$20,D78&lt;Start!$D$20,(ISEVEN(D78)=TRUE),(ISEVEN(Start!$D$8)=TRUE))=TRUE,D78+1,(IF(AND(D78&gt;Start!$C$22,D78+3&lt;Start!$D$22,D78&lt;Start!$D$22,(ISODD(D78)=TRUE))=TRUE,D78+3,(IF(AND(D78&gt;Start!$C$23,D78+3&lt;Start!$D$23,D78&lt;Start!$D$23,(ISODD(D78)=TRUE))=TRUE,D78+3,(IF(AND(D78&gt;Start!$C$24,D78+3&lt;Start!$D$24,D78&lt;Start!$D$24,(ISODD(D78)=TRUE))=TRUE,D78+3,(IF(AND(D78&gt;Start!$C$22,D78+1&lt;Start!$D$22,D78&lt;Start!$D$22,(ISEVEN(D78)=TRUE))=TRUE,D78+1,(IF(AND(D78&gt;Start!$C$23,D78+1&lt;Start!$D$23,D78&lt;Start!$D$23,(ISEVEN(D78)=TRUE))=TRUE,D78+1,(IF(AND(D78&gt;Start!$C$24,D78+1&lt;Start!$D$24,D78&lt;Start!$D$24,(ISEVEN(D78)=TRUE))=TRUE,D78+1,(IF(AND(Start!$F$8=4,(ISEVEN(D78)=TRUE))=TRUE,D78-7,(IF(AND(Start!$D$8=4,(ISODD(D78)=TRUE))=TRUE,D78-5,(IF(AND(Start!$D$8=5,(ISEVEN(D78)=TRUE))=TRUE,D78-9,D78-7)))))))))))))))))))))))))))))))</f>
        <v>17</v>
      </c>
      <c r="F78" s="73">
        <f>IF(E78=" "," ",(IF(AND(E78&gt;Start!$C$18,E78+3&lt;Start!$D$18,E78&lt;Start!$D$18,(ISODD(E78)=TRUE))=TRUE,E78+3,(IF(AND(E78&gt;Start!$C$19,E78+3&lt;Start!$D$19,E78&lt;Start!$D$19,(ISODD(E78)=TRUE),(ISEVEN(Start!$D$8))=TRUE)=TRUE,E78+3,(IF(AND(E78&gt;Start!$C$20,E78+3&lt;Start!$D$20,E78&lt;Start!$D$20,(ISODD(E78)=TRUE),(ISEVEN(Start!$D$8)=TRUE))=TRUE,E78+3,(IF(AND(E78&gt;Start!$C$18,E78+1&lt;Start!$D$18,E78&lt;Start!$D$18,(ISEVEN(E78)=TRUE),(ISEVEN(Start!$D$8)=TRUE))=TRUE,E78+1,(IF(AND(E78&gt;Start!$C$19,E78+1&lt;Start!$D$19,E78&lt;Start!$D$19,(ISEVEN(E78)=TRUE),(ISEVEN(Start!$D$8)=TRUE))=TRUE,E78+1,(IF(AND(E78&gt;Start!$C$20,E78+1&lt;Start!$D$20,E78&lt;Start!$D$20,(ISEVEN(E78)=TRUE),(ISEVEN(Start!$D$8)=TRUE))=TRUE,E78+1,(IF(AND(E78&gt;Start!$C$22,E78+3&lt;Start!$D$22,E78&lt;Start!$D$22,(ISODD(E78)=TRUE))=TRUE,E78+3,(IF(AND(E78&gt;Start!$C$23,E78+3&lt;Start!$D$23,E78&lt;Start!$D$23,(ISODD(E78)=TRUE))=TRUE,E78+3,(IF(AND(E78&gt;Start!$C$24,E78+3&lt;Start!$D$24,E78&lt;Start!$D$24,(ISODD(E78)=TRUE))=TRUE,E78+3,(IF(AND(E78&gt;Start!$C$22,E78+1&lt;Start!$D$22,E78&lt;Start!$D$22,(ISEVEN(E78)=TRUE))=TRUE,E78+1,(IF(AND(E78&gt;Start!$C$23,E78+1&lt;Start!$D$23,E78&lt;Start!$D$23,(ISEVEN(E78)=TRUE))=TRUE,E78+1,(IF(AND(E78&gt;Start!$C$24,E78+1&lt;Start!$D$24,E78&lt;Start!$D$24,(ISEVEN(E78)=TRUE))=TRUE,E78+1,(IF(AND(Start!$F$8=4,(ISEVEN(E78)=TRUE))=TRUE,E78-7,(IF(AND(Start!$D$8=4,(ISODD(E78)=TRUE))=TRUE,E78-5,(IF(AND(Start!$D$8=5,(ISEVEN(E78)=TRUE))=TRUE,E78-9,E78-7)))))))))))))))))))))))))))))))</f>
        <v>20</v>
      </c>
      <c r="G78" s="73">
        <f>IF(F78=" "," ",(IF(AND(F78&gt;Start!$C$18,F78+3&lt;Start!$D$18,F78&lt;Start!$D$18,(ISODD(F78)=TRUE))=TRUE,F78+3,(IF(AND(F78&gt;Start!$C$19,F78+3&lt;Start!$D$19,F78&lt;Start!$D$19,(ISODD(F78)=TRUE),(ISEVEN(Start!$D$8))=TRUE)=TRUE,F78+3,(IF(AND(F78&gt;Start!$C$20,F78+3&lt;Start!$D$20,F78&lt;Start!$D$20,(ISODD(F78)=TRUE),(ISEVEN(Start!$D$8)=TRUE))=TRUE,F78+3,(IF(AND(F78&gt;Start!$C$18,F78+1&lt;Start!$D$18,F78&lt;Start!$D$18,(ISEVEN(F78)=TRUE),(ISEVEN(Start!$D$8)=TRUE))=TRUE,F78+1,(IF(AND(F78&gt;Start!$C$19,F78+1&lt;Start!$D$19,F78&lt;Start!$D$19,(ISEVEN(F78)=TRUE),(ISEVEN(Start!$D$8)=TRUE))=TRUE,F78+1,(IF(AND(F78&gt;Start!$C$20,F78+1&lt;Start!$D$20,F78&lt;Start!$D$20,(ISEVEN(F78)=TRUE),(ISEVEN(Start!$D$8)=TRUE))=TRUE,F78+1,(IF(AND(F78&gt;Start!$C$22,F78+3&lt;Start!$D$22,F78&lt;Start!$D$22,(ISODD(F78)=TRUE))=TRUE,F78+3,(IF(AND(F78&gt;Start!$C$23,F78+3&lt;Start!$D$23,F78&lt;Start!$D$23,(ISODD(F78)=TRUE))=TRUE,F78+3,(IF(AND(F78&gt;Start!$C$24,F78+3&lt;Start!$D$24,F78&lt;Start!$D$24,(ISODD(F78)=TRUE))=TRUE,F78+3,(IF(AND(F78&gt;Start!$C$22,F78+1&lt;Start!$D$22,F78&lt;Start!$D$22,(ISEVEN(F78)=TRUE))=TRUE,F78+1,(IF(AND(F78&gt;Start!$C$23,F78+1&lt;Start!$D$23,F78&lt;Start!$D$23,(ISEVEN(F78)=TRUE))=TRUE,F78+1,(IF(AND(F78&gt;Start!$C$24,F78+1&lt;Start!$D$24,F78&lt;Start!$D$24,(ISEVEN(F78)=TRUE))=TRUE,F78+1,(IF(AND(Start!$F$8=4,(ISEVEN(F78)=TRUE))=TRUE,F78-7,(IF(AND(Start!$D$8=4,(ISODD(F78)=TRUE))=TRUE,F78-5,(IF(AND(Start!$D$8=5,(ISEVEN(F78)=TRUE))=TRUE,F78-9,F78-7)))))))))))))))))))))))))))))))</f>
        <v>11</v>
      </c>
    </row>
    <row r="79" spans="1:7" ht="18.75">
      <c r="A79" s="72" t="str">
        <f>Input!B104</f>
        <v>B</v>
      </c>
      <c r="B79" s="173" t="str">
        <f>Input!C104</f>
        <v>Sterling Heights</v>
      </c>
      <c r="C79" s="173" t="str">
        <f>Input!D104</f>
        <v>Jan Castillo</v>
      </c>
      <c r="D79" s="72">
        <f>Input!$A$106</f>
        <v>21</v>
      </c>
      <c r="E79" s="73">
        <f>IF(D79=" "," ",(IF(AND(D79&gt;Start!$C$18,D79+3&lt;Start!$D$18,D79&lt;Start!$D$18,(ISODD(D79)=TRUE))=TRUE,D79+3,(IF(AND(D79&gt;Start!$C$19,D79+3&lt;Start!$D$19,D79&lt;Start!$D$19,(ISODD(D79)=TRUE),(ISEVEN(Start!$D$8))=TRUE)=TRUE,D79+3,(IF(AND(D79&gt;Start!$C$20,D79+3&lt;Start!$D$20,D79&lt;Start!$D$20,(ISODD(D79)=TRUE),(ISEVEN(Start!$D$8)=TRUE))=TRUE,D79+3,(IF(AND(D79&gt;Start!$C$18,D79+1&lt;Start!$D$18,D79&lt;Start!$D$18,(ISEVEN(D79)=TRUE),(ISEVEN(Start!$D$8)=TRUE))=TRUE,D79+1,(IF(AND(D79&gt;Start!$C$19,D79+1&lt;Start!$D$19,D79&lt;Start!$D$19,(ISEVEN(D79)=TRUE),(ISEVEN(Start!$D$8)=TRUE))=TRUE,D79+1,(IF(AND(D79&gt;Start!$C$20,D79+1&lt;Start!$D$20,D79&lt;Start!$D$20,(ISEVEN(D79)=TRUE),(ISEVEN(Start!$D$8)=TRUE))=TRUE,D79+1,(IF(AND(D79&gt;Start!$C$22,D79+3&lt;Start!$D$22,D79&lt;Start!$D$22,(ISODD(D79)=TRUE))=TRUE,D79+3,(IF(AND(D79&gt;Start!$C$23,D79+3&lt;Start!$D$23,D79&lt;Start!$D$23,(ISODD(D79)=TRUE))=TRUE,D79+3,(IF(AND(D79&gt;Start!$C$24,D79+3&lt;Start!$D$24,D79&lt;Start!$D$24,(ISODD(D79)=TRUE))=TRUE,D79+3,(IF(AND(D79&gt;Start!$C$22,D79+1&lt;Start!$D$22,D79&lt;Start!$D$22,(ISEVEN(D79)=TRUE))=TRUE,D79+1,(IF(AND(D79&gt;Start!$C$23,D79+1&lt;Start!$D$23,D79&lt;Start!$D$23,(ISEVEN(D79)=TRUE))=TRUE,D79+1,(IF(AND(D79&gt;Start!$C$24,D79+1&lt;Start!$D$24,D79&lt;Start!$D$24,(ISEVEN(D79)=TRUE))=TRUE,D79+1,(IF(AND(Start!$F$8=4,(ISEVEN(D79)=TRUE))=TRUE,D79-7,(IF(AND(Start!$D$8=4,(ISODD(D79)=TRUE))=TRUE,D79-5,(IF(AND(Start!$D$8=5,(ISEVEN(D79)=TRUE))=TRUE,D79-9,D79-7)))))))))))))))))))))))))))))))</f>
        <v>24</v>
      </c>
      <c r="F79" s="73">
        <f>IF(E79=" "," ",(IF(AND(E79&gt;Start!$C$18,E79+3&lt;Start!$D$18,E79&lt;Start!$D$18,(ISODD(E79)=TRUE))=TRUE,E79+3,(IF(AND(E79&gt;Start!$C$19,E79+3&lt;Start!$D$19,E79&lt;Start!$D$19,(ISODD(E79)=TRUE),(ISEVEN(Start!$D$8))=TRUE)=TRUE,E79+3,(IF(AND(E79&gt;Start!$C$20,E79+3&lt;Start!$D$20,E79&lt;Start!$D$20,(ISODD(E79)=TRUE),(ISEVEN(Start!$D$8)=TRUE))=TRUE,E79+3,(IF(AND(E79&gt;Start!$C$18,E79+1&lt;Start!$D$18,E79&lt;Start!$D$18,(ISEVEN(E79)=TRUE),(ISEVEN(Start!$D$8)=TRUE))=TRUE,E79+1,(IF(AND(E79&gt;Start!$C$19,E79+1&lt;Start!$D$19,E79&lt;Start!$D$19,(ISEVEN(E79)=TRUE),(ISEVEN(Start!$D$8)=TRUE))=TRUE,E79+1,(IF(AND(E79&gt;Start!$C$20,E79+1&lt;Start!$D$20,E79&lt;Start!$D$20,(ISEVEN(E79)=TRUE),(ISEVEN(Start!$D$8)=TRUE))=TRUE,E79+1,(IF(AND(E79&gt;Start!$C$22,E79+3&lt;Start!$D$22,E79&lt;Start!$D$22,(ISODD(E79)=TRUE))=TRUE,E79+3,(IF(AND(E79&gt;Start!$C$23,E79+3&lt;Start!$D$23,E79&lt;Start!$D$23,(ISODD(E79)=TRUE))=TRUE,E79+3,(IF(AND(E79&gt;Start!$C$24,E79+3&lt;Start!$D$24,E79&lt;Start!$D$24,(ISODD(E79)=TRUE))=TRUE,E79+3,(IF(AND(E79&gt;Start!$C$22,E79+1&lt;Start!$D$22,E79&lt;Start!$D$22,(ISEVEN(E79)=TRUE))=TRUE,E79+1,(IF(AND(E79&gt;Start!$C$23,E79+1&lt;Start!$D$23,E79&lt;Start!$D$23,(ISEVEN(E79)=TRUE))=TRUE,E79+1,(IF(AND(E79&gt;Start!$C$24,E79+1&lt;Start!$D$24,E79&lt;Start!$D$24,(ISEVEN(E79)=TRUE))=TRUE,E79+1,(IF(AND(Start!$F$8=4,(ISEVEN(E79)=TRUE))=TRUE,E79-7,(IF(AND(Start!$D$8=4,(ISODD(E79)=TRUE))=TRUE,E79-5,(IF(AND(Start!$D$8=5,(ISEVEN(E79)=TRUE))=TRUE,E79-9,E79-7)))))))))))))))))))))))))))))))</f>
        <v>25</v>
      </c>
      <c r="G79" s="73">
        <f>IF(F79=" "," ",(IF(AND(F79&gt;Start!$C$18,F79+3&lt;Start!$D$18,F79&lt;Start!$D$18,(ISODD(F79)=TRUE))=TRUE,F79+3,(IF(AND(F79&gt;Start!$C$19,F79+3&lt;Start!$D$19,F79&lt;Start!$D$19,(ISODD(F79)=TRUE),(ISEVEN(Start!$D$8))=TRUE)=TRUE,F79+3,(IF(AND(F79&gt;Start!$C$20,F79+3&lt;Start!$D$20,F79&lt;Start!$D$20,(ISODD(F79)=TRUE),(ISEVEN(Start!$D$8)=TRUE))=TRUE,F79+3,(IF(AND(F79&gt;Start!$C$18,F79+1&lt;Start!$D$18,F79&lt;Start!$D$18,(ISEVEN(F79)=TRUE),(ISEVEN(Start!$D$8)=TRUE))=TRUE,F79+1,(IF(AND(F79&gt;Start!$C$19,F79+1&lt;Start!$D$19,F79&lt;Start!$D$19,(ISEVEN(F79)=TRUE),(ISEVEN(Start!$D$8)=TRUE))=TRUE,F79+1,(IF(AND(F79&gt;Start!$C$20,F79+1&lt;Start!$D$20,F79&lt;Start!$D$20,(ISEVEN(F79)=TRUE),(ISEVEN(Start!$D$8)=TRUE))=TRUE,F79+1,(IF(AND(F79&gt;Start!$C$22,F79+3&lt;Start!$D$22,F79&lt;Start!$D$22,(ISODD(F79)=TRUE))=TRUE,F79+3,(IF(AND(F79&gt;Start!$C$23,F79+3&lt;Start!$D$23,F79&lt;Start!$D$23,(ISODD(F79)=TRUE))=TRUE,F79+3,(IF(AND(F79&gt;Start!$C$24,F79+3&lt;Start!$D$24,F79&lt;Start!$D$24,(ISODD(F79)=TRUE))=TRUE,F79+3,(IF(AND(F79&gt;Start!$C$22,F79+1&lt;Start!$D$22,F79&lt;Start!$D$22,(ISEVEN(F79)=TRUE))=TRUE,F79+1,(IF(AND(F79&gt;Start!$C$23,F79+1&lt;Start!$D$23,F79&lt;Start!$D$23,(ISEVEN(F79)=TRUE))=TRUE,F79+1,(IF(AND(F79&gt;Start!$C$24,F79+1&lt;Start!$D$24,F79&lt;Start!$D$24,(ISEVEN(F79)=TRUE))=TRUE,F79+1,(IF(AND(Start!$F$8=4,(ISEVEN(F79)=TRUE))=TRUE,F79-7,(IF(AND(Start!$D$8=4,(ISODD(F79)=TRUE))=TRUE,F79-5,(IF(AND(Start!$D$8=5,(ISEVEN(F79)=TRUE))=TRUE,F79-9,F79-7)))))))))))))))))))))))))))))))</f>
        <v>28</v>
      </c>
    </row>
    <row r="80" spans="1:7" ht="18.75">
      <c r="A80" s="72" t="str">
        <f>Input!B109</f>
        <v>BB</v>
      </c>
      <c r="B80" s="173" t="str">
        <f>Input!C109</f>
        <v>Sterling Heights</v>
      </c>
      <c r="C80" s="173" t="str">
        <f>Input!D109</f>
        <v>Joe Borowski</v>
      </c>
      <c r="D80" s="72">
        <f>Input!$A$111</f>
        <v>22</v>
      </c>
      <c r="E80" s="73">
        <f>IF(D80=" "," ",(IF(AND(D80&gt;Start!$C$18,D80+3&lt;Start!$D$18,D80&lt;Start!$D$18,(ISODD(D80)=TRUE))=TRUE,D80+3,(IF(AND(D80&gt;Start!$C$19,D80+3&lt;Start!$D$19,D80&lt;Start!$D$19,(ISODD(D80)=TRUE),(ISEVEN(Start!$D$8))=TRUE)=TRUE,D80+3,(IF(AND(D80&gt;Start!$C$20,D80+3&lt;Start!$D$20,D80&lt;Start!$D$20,(ISODD(D80)=TRUE),(ISEVEN(Start!$D$8)=TRUE))=TRUE,D80+3,(IF(AND(D80&gt;Start!$C$18,D80+1&lt;Start!$D$18,D80&lt;Start!$D$18,(ISEVEN(D80)=TRUE),(ISEVEN(Start!$D$8)=TRUE))=TRUE,D80+1,(IF(AND(D80&gt;Start!$C$19,D80+1&lt;Start!$D$19,D80&lt;Start!$D$19,(ISEVEN(D80)=TRUE),(ISEVEN(Start!$D$8)=TRUE))=TRUE,D80+1,(IF(AND(D80&gt;Start!$C$20,D80+1&lt;Start!$D$20,D80&lt;Start!$D$20,(ISEVEN(D80)=TRUE),(ISEVEN(Start!$D$8)=TRUE))=TRUE,D80+1,(IF(AND(D80&gt;Start!$C$22,D80+3&lt;Start!$D$22,D80&lt;Start!$D$22,(ISODD(D80)=TRUE))=TRUE,D80+3,(IF(AND(D80&gt;Start!$C$23,D80+3&lt;Start!$D$23,D80&lt;Start!$D$23,(ISODD(D80)=TRUE))=TRUE,D80+3,(IF(AND(D80&gt;Start!$C$24,D80+3&lt;Start!$D$24,D80&lt;Start!$D$24,(ISODD(D80)=TRUE))=TRUE,D80+3,(IF(AND(D80&gt;Start!$C$22,D80+1&lt;Start!$D$22,D80&lt;Start!$D$22,(ISEVEN(D80)=TRUE))=TRUE,D80+1,(IF(AND(D80&gt;Start!$C$23,D80+1&lt;Start!$D$23,D80&lt;Start!$D$23,(ISEVEN(D80)=TRUE))=TRUE,D80+1,(IF(AND(D80&gt;Start!$C$24,D80+1&lt;Start!$D$24,D80&lt;Start!$D$24,(ISEVEN(D80)=TRUE))=TRUE,D80+1,(IF(AND(Start!$F$8=4,(ISEVEN(D80)=TRUE))=TRUE,D80-7,(IF(AND(Start!$D$8=4,(ISODD(D80)=TRUE))=TRUE,D80-5,(IF(AND(Start!$D$8=5,(ISEVEN(D80)=TRUE))=TRUE,D80-9,D80-7)))))))))))))))))))))))))))))))</f>
        <v>23</v>
      </c>
      <c r="F80" s="73">
        <f>IF(E80=" "," ",(IF(AND(E80&gt;Start!$C$18,E80+3&lt;Start!$D$18,E80&lt;Start!$D$18,(ISODD(E80)=TRUE))=TRUE,E80+3,(IF(AND(E80&gt;Start!$C$19,E80+3&lt;Start!$D$19,E80&lt;Start!$D$19,(ISODD(E80)=TRUE),(ISEVEN(Start!$D$8))=TRUE)=TRUE,E80+3,(IF(AND(E80&gt;Start!$C$20,E80+3&lt;Start!$D$20,E80&lt;Start!$D$20,(ISODD(E80)=TRUE),(ISEVEN(Start!$D$8)=TRUE))=TRUE,E80+3,(IF(AND(E80&gt;Start!$C$18,E80+1&lt;Start!$D$18,E80&lt;Start!$D$18,(ISEVEN(E80)=TRUE),(ISEVEN(Start!$D$8)=TRUE))=TRUE,E80+1,(IF(AND(E80&gt;Start!$C$19,E80+1&lt;Start!$D$19,E80&lt;Start!$D$19,(ISEVEN(E80)=TRUE),(ISEVEN(Start!$D$8)=TRUE))=TRUE,E80+1,(IF(AND(E80&gt;Start!$C$20,E80+1&lt;Start!$D$20,E80&lt;Start!$D$20,(ISEVEN(E80)=TRUE),(ISEVEN(Start!$D$8)=TRUE))=TRUE,E80+1,(IF(AND(E80&gt;Start!$C$22,E80+3&lt;Start!$D$22,E80&lt;Start!$D$22,(ISODD(E80)=TRUE))=TRUE,E80+3,(IF(AND(E80&gt;Start!$C$23,E80+3&lt;Start!$D$23,E80&lt;Start!$D$23,(ISODD(E80)=TRUE))=TRUE,E80+3,(IF(AND(E80&gt;Start!$C$24,E80+3&lt;Start!$D$24,E80&lt;Start!$D$24,(ISODD(E80)=TRUE))=TRUE,E80+3,(IF(AND(E80&gt;Start!$C$22,E80+1&lt;Start!$D$22,E80&lt;Start!$D$22,(ISEVEN(E80)=TRUE))=TRUE,E80+1,(IF(AND(E80&gt;Start!$C$23,E80+1&lt;Start!$D$23,E80&lt;Start!$D$23,(ISEVEN(E80)=TRUE))=TRUE,E80+1,(IF(AND(E80&gt;Start!$C$24,E80+1&lt;Start!$D$24,E80&lt;Start!$D$24,(ISEVEN(E80)=TRUE))=TRUE,E80+1,(IF(AND(Start!$F$8=4,(ISEVEN(E80)=TRUE))=TRUE,E80-7,(IF(AND(Start!$D$8=4,(ISODD(E80)=TRUE))=TRUE,E80-5,(IF(AND(Start!$D$8=5,(ISEVEN(E80)=TRUE))=TRUE,E80-9,E80-7)))))))))))))))))))))))))))))))</f>
        <v>26</v>
      </c>
      <c r="G80" s="73">
        <f>IF(F80=" "," ",(IF(AND(F80&gt;Start!$C$18,F80+3&lt;Start!$D$18,F80&lt;Start!$D$18,(ISODD(F80)=TRUE))=TRUE,F80+3,(IF(AND(F80&gt;Start!$C$19,F80+3&lt;Start!$D$19,F80&lt;Start!$D$19,(ISODD(F80)=TRUE),(ISEVEN(Start!$D$8))=TRUE)=TRUE,F80+3,(IF(AND(F80&gt;Start!$C$20,F80+3&lt;Start!$D$20,F80&lt;Start!$D$20,(ISODD(F80)=TRUE),(ISEVEN(Start!$D$8)=TRUE))=TRUE,F80+3,(IF(AND(F80&gt;Start!$C$18,F80+1&lt;Start!$D$18,F80&lt;Start!$D$18,(ISEVEN(F80)=TRUE),(ISEVEN(Start!$D$8)=TRUE))=TRUE,F80+1,(IF(AND(F80&gt;Start!$C$19,F80+1&lt;Start!$D$19,F80&lt;Start!$D$19,(ISEVEN(F80)=TRUE),(ISEVEN(Start!$D$8)=TRUE))=TRUE,F80+1,(IF(AND(F80&gt;Start!$C$20,F80+1&lt;Start!$D$20,F80&lt;Start!$D$20,(ISEVEN(F80)=TRUE),(ISEVEN(Start!$D$8)=TRUE))=TRUE,F80+1,(IF(AND(F80&gt;Start!$C$22,F80+3&lt;Start!$D$22,F80&lt;Start!$D$22,(ISODD(F80)=TRUE))=TRUE,F80+3,(IF(AND(F80&gt;Start!$C$23,F80+3&lt;Start!$D$23,F80&lt;Start!$D$23,(ISODD(F80)=TRUE))=TRUE,F80+3,(IF(AND(F80&gt;Start!$C$24,F80+3&lt;Start!$D$24,F80&lt;Start!$D$24,(ISODD(F80)=TRUE))=TRUE,F80+3,(IF(AND(F80&gt;Start!$C$22,F80+1&lt;Start!$D$22,F80&lt;Start!$D$22,(ISEVEN(F80)=TRUE))=TRUE,F80+1,(IF(AND(F80&gt;Start!$C$23,F80+1&lt;Start!$D$23,F80&lt;Start!$D$23,(ISEVEN(F80)=TRUE))=TRUE,F80+1,(IF(AND(F80&gt;Start!$C$24,F80+1&lt;Start!$D$24,F80&lt;Start!$D$24,(ISEVEN(F80)=TRUE))=TRUE,F80+1,(IF(AND(Start!$F$8=4,(ISEVEN(F80)=TRUE))=TRUE,F80-7,(IF(AND(Start!$D$8=4,(ISODD(F80)=TRUE))=TRUE,F80-5,(IF(AND(Start!$D$8=5,(ISEVEN(F80)=TRUE))=TRUE,F80-9,F80-7)))))))))))))))))))))))))))))))</f>
        <v>27</v>
      </c>
    </row>
    <row r="81" spans="1:7" ht="18.75">
      <c r="A81" s="72" t="str">
        <f>Input!B138</f>
        <v>AA</v>
      </c>
      <c r="B81" s="173" t="str">
        <f>Input!C138</f>
        <v>Sterling Heights</v>
      </c>
      <c r="C81" s="173" t="str">
        <f>Input!D138</f>
        <v>John Kreig</v>
      </c>
      <c r="D81" s="72">
        <f>Input!$A$141</f>
        <v>28</v>
      </c>
      <c r="E81" s="73">
        <f>IF(D81=" "," ",(IF(AND(D81&gt;Start!$C$18,D81+3&lt;Start!$D$18,D81&lt;Start!$D$18,(ISODD(D81)=TRUE))=TRUE,D81+3,(IF(AND(D81&gt;Start!$C$19,D81+3&lt;Start!$D$19,D81&lt;Start!$D$19,(ISODD(D81)=TRUE),(ISEVEN(Start!$D$8))=TRUE)=TRUE,D81+3,(IF(AND(D81&gt;Start!$C$20,D81+3&lt;Start!$D$20,D81&lt;Start!$D$20,(ISODD(D81)=TRUE),(ISEVEN(Start!$D$8)=TRUE))=TRUE,D81+3,(IF(AND(D81&gt;Start!$C$18,D81+1&lt;Start!$D$18,D81&lt;Start!$D$18,(ISEVEN(D81)=TRUE),(ISEVEN(Start!$D$8)=TRUE))=TRUE,D81+1,(IF(AND(D81&gt;Start!$C$19,D81+1&lt;Start!$D$19,D81&lt;Start!$D$19,(ISEVEN(D81)=TRUE),(ISEVEN(Start!$D$8)=TRUE))=TRUE,D81+1,(IF(AND(D81&gt;Start!$C$20,D81+1&lt;Start!$D$20,D81&lt;Start!$D$20,(ISEVEN(D81)=TRUE),(ISEVEN(Start!$D$8)=TRUE))=TRUE,D81+1,(IF(AND(D81&gt;Start!$C$22,D81+3&lt;Start!$D$22,D81&lt;Start!$D$22,(ISODD(D81)=TRUE))=TRUE,D81+3,(IF(AND(D81&gt;Start!$C$23,D81+3&lt;Start!$D$23,D81&lt;Start!$D$23,(ISODD(D81)=TRUE))=TRUE,D81+3,(IF(AND(D81&gt;Start!$C$24,D81+3&lt;Start!$D$24,D81&lt;Start!$D$24,(ISODD(D81)=TRUE))=TRUE,D81+3,(IF(AND(D81&gt;Start!$C$22,D81+1&lt;Start!$D$22,D81&lt;Start!$D$22,(ISEVEN(D81)=TRUE))=TRUE,D81+1,(IF(AND(D81&gt;Start!$C$23,D81+1&lt;Start!$D$23,D81&lt;Start!$D$23,(ISEVEN(D81)=TRUE))=TRUE,D81+1,(IF(AND(D81&gt;Start!$C$24,D81+1&lt;Start!$D$24,D81&lt;Start!$D$24,(ISEVEN(D81)=TRUE))=TRUE,D81+1,(IF(AND(Start!$F$8=4,(ISEVEN(D81)=TRUE))=TRUE,D81-7,(IF(AND(Start!$D$8=4,(ISODD(D81)=TRUE))=TRUE,D81-5,(IF(AND(Start!$D$8=5,(ISEVEN(D81)=TRUE))=TRUE,D81-9,D81-7)))))))))))))))))))))))))))))))</f>
        <v>29</v>
      </c>
      <c r="F81" s="73">
        <f>IF(E81=" "," ",(IF(AND(E81&gt;Start!$C$18,E81+3&lt;Start!$D$18,E81&lt;Start!$D$18,(ISODD(E81)=TRUE))=TRUE,E81+3,(IF(AND(E81&gt;Start!$C$19,E81+3&lt;Start!$D$19,E81&lt;Start!$D$19,(ISODD(E81)=TRUE),(ISEVEN(Start!$D$8))=TRUE)=TRUE,E81+3,(IF(AND(E81&gt;Start!$C$20,E81+3&lt;Start!$D$20,E81&lt;Start!$D$20,(ISODD(E81)=TRUE),(ISEVEN(Start!$D$8)=TRUE))=TRUE,E81+3,(IF(AND(E81&gt;Start!$C$18,E81+1&lt;Start!$D$18,E81&lt;Start!$D$18,(ISEVEN(E81)=TRUE),(ISEVEN(Start!$D$8)=TRUE))=TRUE,E81+1,(IF(AND(E81&gt;Start!$C$19,E81+1&lt;Start!$D$19,E81&lt;Start!$D$19,(ISEVEN(E81)=TRUE),(ISEVEN(Start!$D$8)=TRUE))=TRUE,E81+1,(IF(AND(E81&gt;Start!$C$20,E81+1&lt;Start!$D$20,E81&lt;Start!$D$20,(ISEVEN(E81)=TRUE),(ISEVEN(Start!$D$8)=TRUE))=TRUE,E81+1,(IF(AND(E81&gt;Start!$C$22,E81+3&lt;Start!$D$22,E81&lt;Start!$D$22,(ISODD(E81)=TRUE))=TRUE,E81+3,(IF(AND(E81&gt;Start!$C$23,E81+3&lt;Start!$D$23,E81&lt;Start!$D$23,(ISODD(E81)=TRUE))=TRUE,E81+3,(IF(AND(E81&gt;Start!$C$24,E81+3&lt;Start!$D$24,E81&lt;Start!$D$24,(ISODD(E81)=TRUE))=TRUE,E81+3,(IF(AND(E81&gt;Start!$C$22,E81+1&lt;Start!$D$22,E81&lt;Start!$D$22,(ISEVEN(E81)=TRUE))=TRUE,E81+1,(IF(AND(E81&gt;Start!$C$23,E81+1&lt;Start!$D$23,E81&lt;Start!$D$23,(ISEVEN(E81)=TRUE))=TRUE,E81+1,(IF(AND(E81&gt;Start!$C$24,E81+1&lt;Start!$D$24,E81&lt;Start!$D$24,(ISEVEN(E81)=TRUE))=TRUE,E81+1,(IF(AND(Start!$F$8=4,(ISEVEN(E81)=TRUE))=TRUE,E81-7,(IF(AND(Start!$D$8=4,(ISODD(E81)=TRUE))=TRUE,E81-5,(IF(AND(Start!$D$8=5,(ISEVEN(E81)=TRUE))=TRUE,E81-9,E81-7)))))))))))))))))))))))))))))))</f>
        <v>22</v>
      </c>
      <c r="G81" s="73">
        <f>IF(F81=" "," ",(IF(AND(F81&gt;Start!$C$18,F81+3&lt;Start!$D$18,F81&lt;Start!$D$18,(ISODD(F81)=TRUE))=TRUE,F81+3,(IF(AND(F81&gt;Start!$C$19,F81+3&lt;Start!$D$19,F81&lt;Start!$D$19,(ISODD(F81)=TRUE),(ISEVEN(Start!$D$8))=TRUE)=TRUE,F81+3,(IF(AND(F81&gt;Start!$C$20,F81+3&lt;Start!$D$20,F81&lt;Start!$D$20,(ISODD(F81)=TRUE),(ISEVEN(Start!$D$8)=TRUE))=TRUE,F81+3,(IF(AND(F81&gt;Start!$C$18,F81+1&lt;Start!$D$18,F81&lt;Start!$D$18,(ISEVEN(F81)=TRUE),(ISEVEN(Start!$D$8)=TRUE))=TRUE,F81+1,(IF(AND(F81&gt;Start!$C$19,F81+1&lt;Start!$D$19,F81&lt;Start!$D$19,(ISEVEN(F81)=TRUE),(ISEVEN(Start!$D$8)=TRUE))=TRUE,F81+1,(IF(AND(F81&gt;Start!$C$20,F81+1&lt;Start!$D$20,F81&lt;Start!$D$20,(ISEVEN(F81)=TRUE),(ISEVEN(Start!$D$8)=TRUE))=TRUE,F81+1,(IF(AND(F81&gt;Start!$C$22,F81+3&lt;Start!$D$22,F81&lt;Start!$D$22,(ISODD(F81)=TRUE))=TRUE,F81+3,(IF(AND(F81&gt;Start!$C$23,F81+3&lt;Start!$D$23,F81&lt;Start!$D$23,(ISODD(F81)=TRUE))=TRUE,F81+3,(IF(AND(F81&gt;Start!$C$24,F81+3&lt;Start!$D$24,F81&lt;Start!$D$24,(ISODD(F81)=TRUE))=TRUE,F81+3,(IF(AND(F81&gt;Start!$C$22,F81+1&lt;Start!$D$22,F81&lt;Start!$D$22,(ISEVEN(F81)=TRUE))=TRUE,F81+1,(IF(AND(F81&gt;Start!$C$23,F81+1&lt;Start!$D$23,F81&lt;Start!$D$23,(ISEVEN(F81)=TRUE))=TRUE,F81+1,(IF(AND(F81&gt;Start!$C$24,F81+1&lt;Start!$D$24,F81&lt;Start!$D$24,(ISEVEN(F81)=TRUE))=TRUE,F81+1,(IF(AND(Start!$F$8=4,(ISEVEN(F81)=TRUE))=TRUE,F81-7,(IF(AND(Start!$D$8=4,(ISODD(F81)=TRUE))=TRUE,F81-5,(IF(AND(Start!$D$8=5,(ISEVEN(F81)=TRUE))=TRUE,F81-9,F81-7)))))))))))))))))))))))))))))))</f>
        <v>23</v>
      </c>
    </row>
    <row r="82" spans="1:7" ht="18.75">
      <c r="A82" s="72" t="str">
        <f>Input!B143</f>
        <v>A</v>
      </c>
      <c r="B82" s="173" t="str">
        <f>Input!C143</f>
        <v>Sterling Heights</v>
      </c>
      <c r="C82" s="173" t="str">
        <f>Input!D143</f>
        <v>Robert Pedder</v>
      </c>
      <c r="D82" s="72">
        <f>Input!$A$146</f>
        <v>29</v>
      </c>
      <c r="E82" s="73">
        <f>IF(D82=" "," ",(IF(AND(D82&gt;Start!$C$18,D82+3&lt;Start!$D$18,D82&lt;Start!$D$18,(ISODD(D82)=TRUE))=TRUE,D82+3,(IF(AND(D82&gt;Start!$C$19,D82+3&lt;Start!$D$19,D82&lt;Start!$D$19,(ISODD(D82)=TRUE),(ISEVEN(Start!$D$8))=TRUE)=TRUE,D82+3,(IF(AND(D82&gt;Start!$C$20,D82+3&lt;Start!$D$20,D82&lt;Start!$D$20,(ISODD(D82)=TRUE),(ISEVEN(Start!$D$8)=TRUE))=TRUE,D82+3,(IF(AND(D82&gt;Start!$C$18,D82+1&lt;Start!$D$18,D82&lt;Start!$D$18,(ISEVEN(D82)=TRUE),(ISEVEN(Start!$D$8)=TRUE))=TRUE,D82+1,(IF(AND(D82&gt;Start!$C$19,D82+1&lt;Start!$D$19,D82&lt;Start!$D$19,(ISEVEN(D82)=TRUE),(ISEVEN(Start!$D$8)=TRUE))=TRUE,D82+1,(IF(AND(D82&gt;Start!$C$20,D82+1&lt;Start!$D$20,D82&lt;Start!$D$20,(ISEVEN(D82)=TRUE),(ISEVEN(Start!$D$8)=TRUE))=TRUE,D82+1,(IF(AND(D82&gt;Start!$C$22,D82+3&lt;Start!$D$22,D82&lt;Start!$D$22,(ISODD(D82)=TRUE))=TRUE,D82+3,(IF(AND(D82&gt;Start!$C$23,D82+3&lt;Start!$D$23,D82&lt;Start!$D$23,(ISODD(D82)=TRUE))=TRUE,D82+3,(IF(AND(D82&gt;Start!$C$24,D82+3&lt;Start!$D$24,D82&lt;Start!$D$24,(ISODD(D82)=TRUE))=TRUE,D82+3,(IF(AND(D82&gt;Start!$C$22,D82+1&lt;Start!$D$22,D82&lt;Start!$D$22,(ISEVEN(D82)=TRUE))=TRUE,D82+1,(IF(AND(D82&gt;Start!$C$23,D82+1&lt;Start!$D$23,D82&lt;Start!$D$23,(ISEVEN(D82)=TRUE))=TRUE,D82+1,(IF(AND(D82&gt;Start!$C$24,D82+1&lt;Start!$D$24,D82&lt;Start!$D$24,(ISEVEN(D82)=TRUE))=TRUE,D82+1,(IF(AND(Start!$F$8=4,(ISEVEN(D82)=TRUE))=TRUE,D82-7,(IF(AND(Start!$D$8=4,(ISODD(D82)=TRUE))=TRUE,D82-5,(IF(AND(Start!$D$8=5,(ISEVEN(D82)=TRUE))=TRUE,D82-9,D82-7)))))))))))))))))))))))))))))))</f>
        <v>22</v>
      </c>
      <c r="F82" s="73">
        <f>IF(E82=" "," ",(IF(AND(E82&gt;Start!$C$18,E82+3&lt;Start!$D$18,E82&lt;Start!$D$18,(ISODD(E82)=TRUE))=TRUE,E82+3,(IF(AND(E82&gt;Start!$C$19,E82+3&lt;Start!$D$19,E82&lt;Start!$D$19,(ISODD(E82)=TRUE),(ISEVEN(Start!$D$8))=TRUE)=TRUE,E82+3,(IF(AND(E82&gt;Start!$C$20,E82+3&lt;Start!$D$20,E82&lt;Start!$D$20,(ISODD(E82)=TRUE),(ISEVEN(Start!$D$8)=TRUE))=TRUE,E82+3,(IF(AND(E82&gt;Start!$C$18,E82+1&lt;Start!$D$18,E82&lt;Start!$D$18,(ISEVEN(E82)=TRUE),(ISEVEN(Start!$D$8)=TRUE))=TRUE,E82+1,(IF(AND(E82&gt;Start!$C$19,E82+1&lt;Start!$D$19,E82&lt;Start!$D$19,(ISEVEN(E82)=TRUE),(ISEVEN(Start!$D$8)=TRUE))=TRUE,E82+1,(IF(AND(E82&gt;Start!$C$20,E82+1&lt;Start!$D$20,E82&lt;Start!$D$20,(ISEVEN(E82)=TRUE),(ISEVEN(Start!$D$8)=TRUE))=TRUE,E82+1,(IF(AND(E82&gt;Start!$C$22,E82+3&lt;Start!$D$22,E82&lt;Start!$D$22,(ISODD(E82)=TRUE))=TRUE,E82+3,(IF(AND(E82&gt;Start!$C$23,E82+3&lt;Start!$D$23,E82&lt;Start!$D$23,(ISODD(E82)=TRUE))=TRUE,E82+3,(IF(AND(E82&gt;Start!$C$24,E82+3&lt;Start!$D$24,E82&lt;Start!$D$24,(ISODD(E82)=TRUE))=TRUE,E82+3,(IF(AND(E82&gt;Start!$C$22,E82+1&lt;Start!$D$22,E82&lt;Start!$D$22,(ISEVEN(E82)=TRUE))=TRUE,E82+1,(IF(AND(E82&gt;Start!$C$23,E82+1&lt;Start!$D$23,E82&lt;Start!$D$23,(ISEVEN(E82)=TRUE))=TRUE,E82+1,(IF(AND(E82&gt;Start!$C$24,E82+1&lt;Start!$D$24,E82&lt;Start!$D$24,(ISEVEN(E82)=TRUE))=TRUE,E82+1,(IF(AND(Start!$F$8=4,(ISEVEN(E82)=TRUE))=TRUE,E82-7,(IF(AND(Start!$D$8=4,(ISODD(E82)=TRUE))=TRUE,E82-5,(IF(AND(Start!$D$8=5,(ISEVEN(E82)=TRUE))=TRUE,E82-9,E82-7)))))))))))))))))))))))))))))))</f>
        <v>23</v>
      </c>
      <c r="G82" s="73">
        <f>IF(F82=" "," ",(IF(AND(F82&gt;Start!$C$18,F82+3&lt;Start!$D$18,F82&lt;Start!$D$18,(ISODD(F82)=TRUE))=TRUE,F82+3,(IF(AND(F82&gt;Start!$C$19,F82+3&lt;Start!$D$19,F82&lt;Start!$D$19,(ISODD(F82)=TRUE),(ISEVEN(Start!$D$8))=TRUE)=TRUE,F82+3,(IF(AND(F82&gt;Start!$C$20,F82+3&lt;Start!$D$20,F82&lt;Start!$D$20,(ISODD(F82)=TRUE),(ISEVEN(Start!$D$8)=TRUE))=TRUE,F82+3,(IF(AND(F82&gt;Start!$C$18,F82+1&lt;Start!$D$18,F82&lt;Start!$D$18,(ISEVEN(F82)=TRUE),(ISEVEN(Start!$D$8)=TRUE))=TRUE,F82+1,(IF(AND(F82&gt;Start!$C$19,F82+1&lt;Start!$D$19,F82&lt;Start!$D$19,(ISEVEN(F82)=TRUE),(ISEVEN(Start!$D$8)=TRUE))=TRUE,F82+1,(IF(AND(F82&gt;Start!$C$20,F82+1&lt;Start!$D$20,F82&lt;Start!$D$20,(ISEVEN(F82)=TRUE),(ISEVEN(Start!$D$8)=TRUE))=TRUE,F82+1,(IF(AND(F82&gt;Start!$C$22,F82+3&lt;Start!$D$22,F82&lt;Start!$D$22,(ISODD(F82)=TRUE))=TRUE,F82+3,(IF(AND(F82&gt;Start!$C$23,F82+3&lt;Start!$D$23,F82&lt;Start!$D$23,(ISODD(F82)=TRUE))=TRUE,F82+3,(IF(AND(F82&gt;Start!$C$24,F82+3&lt;Start!$D$24,F82&lt;Start!$D$24,(ISODD(F82)=TRUE))=TRUE,F82+3,(IF(AND(F82&gt;Start!$C$22,F82+1&lt;Start!$D$22,F82&lt;Start!$D$22,(ISEVEN(F82)=TRUE))=TRUE,F82+1,(IF(AND(F82&gt;Start!$C$23,F82+1&lt;Start!$D$23,F82&lt;Start!$D$23,(ISEVEN(F82)=TRUE))=TRUE,F82+1,(IF(AND(F82&gt;Start!$C$24,F82+1&lt;Start!$D$24,F82&lt;Start!$D$24,(ISEVEN(F82)=TRUE))=TRUE,F82+1,(IF(AND(Start!$F$8=4,(ISEVEN(F82)=TRUE))=TRUE,F82-7,(IF(AND(Start!$D$8=4,(ISODD(F82)=TRUE))=TRUE,F82-5,(IF(AND(Start!$D$8=5,(ISEVEN(F82)=TRUE))=TRUE,F82-9,F82-7)))))))))))))))))))))))))))))))</f>
        <v>26</v>
      </c>
    </row>
    <row r="83" spans="1:7" ht="18.75">
      <c r="A83" s="72" t="str">
        <f>Input!B148</f>
        <v>AA</v>
      </c>
      <c r="B83" s="173" t="str">
        <f>Input!C148</f>
        <v>Sterling Heights</v>
      </c>
      <c r="C83" s="173" t="str">
        <f>Input!D148</f>
        <v>Matt Istifu</v>
      </c>
      <c r="D83" s="72">
        <f>Input!$A$151</f>
        <v>30</v>
      </c>
      <c r="E83" s="73">
        <f>IF(D83=" "," ",(IF(AND(D83&gt;Start!$C$18,D83+3&lt;Start!$D$18,D83&lt;Start!$D$18,(ISODD(D83)=TRUE))=TRUE,D83+3,(IF(AND(D83&gt;Start!$C$19,D83+3&lt;Start!$D$19,D83&lt;Start!$D$19,(ISODD(D83)=TRUE),(ISEVEN(Start!$D$8))=TRUE)=TRUE,D83+3,(IF(AND(D83&gt;Start!$C$20,D83+3&lt;Start!$D$20,D83&lt;Start!$D$20,(ISODD(D83)=TRUE),(ISEVEN(Start!$D$8)=TRUE))=TRUE,D83+3,(IF(AND(D83&gt;Start!$C$18,D83+1&lt;Start!$D$18,D83&lt;Start!$D$18,(ISEVEN(D83)=TRUE),(ISEVEN(Start!$D$8)=TRUE))=TRUE,D83+1,(IF(AND(D83&gt;Start!$C$19,D83+1&lt;Start!$D$19,D83&lt;Start!$D$19,(ISEVEN(D83)=TRUE),(ISEVEN(Start!$D$8)=TRUE))=TRUE,D83+1,(IF(AND(D83&gt;Start!$C$20,D83+1&lt;Start!$D$20,D83&lt;Start!$D$20,(ISEVEN(D83)=TRUE),(ISEVEN(Start!$D$8)=TRUE))=TRUE,D83+1,(IF(AND(D83&gt;Start!$C$22,D83+3&lt;Start!$D$22,D83&lt;Start!$D$22,(ISODD(D83)=TRUE))=TRUE,D83+3,(IF(AND(D83&gt;Start!$C$23,D83+3&lt;Start!$D$23,D83&lt;Start!$D$23,(ISODD(D83)=TRUE))=TRUE,D83+3,(IF(AND(D83&gt;Start!$C$24,D83+3&lt;Start!$D$24,D83&lt;Start!$D$24,(ISODD(D83)=TRUE))=TRUE,D83+3,(IF(AND(D83&gt;Start!$C$22,D83+1&lt;Start!$D$22,D83&lt;Start!$D$22,(ISEVEN(D83)=TRUE))=TRUE,D83+1,(IF(AND(D83&gt;Start!$C$23,D83+1&lt;Start!$D$23,D83&lt;Start!$D$23,(ISEVEN(D83)=TRUE))=TRUE,D83+1,(IF(AND(D83&gt;Start!$C$24,D83+1&lt;Start!$D$24,D83&lt;Start!$D$24,(ISEVEN(D83)=TRUE))=TRUE,D83+1,(IF(AND(Start!$F$8=4,(ISEVEN(D83)=TRUE))=TRUE,D83-7,(IF(AND(Start!$D$8=4,(ISODD(D83)=TRUE))=TRUE,D83-5,(IF(AND(Start!$D$8=5,(ISEVEN(D83)=TRUE))=TRUE,D83-9,D83-7)))))))))))))))))))))))))))))))</f>
        <v>21</v>
      </c>
      <c r="F83" s="73">
        <f>IF(E83=" "," ",(IF(AND(E83&gt;Start!$C$18,E83+3&lt;Start!$D$18,E83&lt;Start!$D$18,(ISODD(E83)=TRUE))=TRUE,E83+3,(IF(AND(E83&gt;Start!$C$19,E83+3&lt;Start!$D$19,E83&lt;Start!$D$19,(ISODD(E83)=TRUE),(ISEVEN(Start!$D$8))=TRUE)=TRUE,E83+3,(IF(AND(E83&gt;Start!$C$20,E83+3&lt;Start!$D$20,E83&lt;Start!$D$20,(ISODD(E83)=TRUE),(ISEVEN(Start!$D$8)=TRUE))=TRUE,E83+3,(IF(AND(E83&gt;Start!$C$18,E83+1&lt;Start!$D$18,E83&lt;Start!$D$18,(ISEVEN(E83)=TRUE),(ISEVEN(Start!$D$8)=TRUE))=TRUE,E83+1,(IF(AND(E83&gt;Start!$C$19,E83+1&lt;Start!$D$19,E83&lt;Start!$D$19,(ISEVEN(E83)=TRUE),(ISEVEN(Start!$D$8)=TRUE))=TRUE,E83+1,(IF(AND(E83&gt;Start!$C$20,E83+1&lt;Start!$D$20,E83&lt;Start!$D$20,(ISEVEN(E83)=TRUE),(ISEVEN(Start!$D$8)=TRUE))=TRUE,E83+1,(IF(AND(E83&gt;Start!$C$22,E83+3&lt;Start!$D$22,E83&lt;Start!$D$22,(ISODD(E83)=TRUE))=TRUE,E83+3,(IF(AND(E83&gt;Start!$C$23,E83+3&lt;Start!$D$23,E83&lt;Start!$D$23,(ISODD(E83)=TRUE))=TRUE,E83+3,(IF(AND(E83&gt;Start!$C$24,E83+3&lt;Start!$D$24,E83&lt;Start!$D$24,(ISODD(E83)=TRUE))=TRUE,E83+3,(IF(AND(E83&gt;Start!$C$22,E83+1&lt;Start!$D$22,E83&lt;Start!$D$22,(ISEVEN(E83)=TRUE))=TRUE,E83+1,(IF(AND(E83&gt;Start!$C$23,E83+1&lt;Start!$D$23,E83&lt;Start!$D$23,(ISEVEN(E83)=TRUE))=TRUE,E83+1,(IF(AND(E83&gt;Start!$C$24,E83+1&lt;Start!$D$24,E83&lt;Start!$D$24,(ISEVEN(E83)=TRUE))=TRUE,E83+1,(IF(AND(Start!$F$8=4,(ISEVEN(E83)=TRUE))=TRUE,E83-7,(IF(AND(Start!$D$8=4,(ISODD(E83)=TRUE))=TRUE,E83-5,(IF(AND(Start!$D$8=5,(ISEVEN(E83)=TRUE))=TRUE,E83-9,E83-7)))))))))))))))))))))))))))))))</f>
        <v>24</v>
      </c>
      <c r="G83" s="73">
        <f>IF(F83=" "," ",(IF(AND(F83&gt;Start!$C$18,F83+3&lt;Start!$D$18,F83&lt;Start!$D$18,(ISODD(F83)=TRUE))=TRUE,F83+3,(IF(AND(F83&gt;Start!$C$19,F83+3&lt;Start!$D$19,F83&lt;Start!$D$19,(ISODD(F83)=TRUE),(ISEVEN(Start!$D$8))=TRUE)=TRUE,F83+3,(IF(AND(F83&gt;Start!$C$20,F83+3&lt;Start!$D$20,F83&lt;Start!$D$20,(ISODD(F83)=TRUE),(ISEVEN(Start!$D$8)=TRUE))=TRUE,F83+3,(IF(AND(F83&gt;Start!$C$18,F83+1&lt;Start!$D$18,F83&lt;Start!$D$18,(ISEVEN(F83)=TRUE),(ISEVEN(Start!$D$8)=TRUE))=TRUE,F83+1,(IF(AND(F83&gt;Start!$C$19,F83+1&lt;Start!$D$19,F83&lt;Start!$D$19,(ISEVEN(F83)=TRUE),(ISEVEN(Start!$D$8)=TRUE))=TRUE,F83+1,(IF(AND(F83&gt;Start!$C$20,F83+1&lt;Start!$D$20,F83&lt;Start!$D$20,(ISEVEN(F83)=TRUE),(ISEVEN(Start!$D$8)=TRUE))=TRUE,F83+1,(IF(AND(F83&gt;Start!$C$22,F83+3&lt;Start!$D$22,F83&lt;Start!$D$22,(ISODD(F83)=TRUE))=TRUE,F83+3,(IF(AND(F83&gt;Start!$C$23,F83+3&lt;Start!$D$23,F83&lt;Start!$D$23,(ISODD(F83)=TRUE))=TRUE,F83+3,(IF(AND(F83&gt;Start!$C$24,F83+3&lt;Start!$D$24,F83&lt;Start!$D$24,(ISODD(F83)=TRUE))=TRUE,F83+3,(IF(AND(F83&gt;Start!$C$22,F83+1&lt;Start!$D$22,F83&lt;Start!$D$22,(ISEVEN(F83)=TRUE))=TRUE,F83+1,(IF(AND(F83&gt;Start!$C$23,F83+1&lt;Start!$D$23,F83&lt;Start!$D$23,(ISEVEN(F83)=TRUE))=TRUE,F83+1,(IF(AND(F83&gt;Start!$C$24,F83+1&lt;Start!$D$24,F83&lt;Start!$D$24,(ISEVEN(F83)=TRUE))=TRUE,F83+1,(IF(AND(Start!$F$8=4,(ISEVEN(F83)=TRUE))=TRUE,F83-7,(IF(AND(Start!$D$8=4,(ISODD(F83)=TRUE))=TRUE,F83-5,(IF(AND(Start!$D$8=5,(ISEVEN(F83)=TRUE))=TRUE,F83-9,F83-7)))))))))))))))))))))))))))))))</f>
        <v>25</v>
      </c>
    </row>
    <row r="84" spans="1:7" ht="18.75">
      <c r="A84" s="72" t="str">
        <f>Input!B133</f>
        <v>A</v>
      </c>
      <c r="B84" s="173" t="str">
        <f>Input!C133</f>
        <v xml:space="preserve">Sterling Heights </v>
      </c>
      <c r="C84" s="173" t="str">
        <f>Input!D133</f>
        <v>Tom Zula</v>
      </c>
      <c r="D84" s="72">
        <f>Input!$A$136</f>
        <v>27</v>
      </c>
      <c r="E84" s="73">
        <f>IF(D84=" "," ",(IF(AND(D84&gt;Start!$C$18,D84+3&lt;Start!$D$18,D84&lt;Start!$D$18,(ISODD(D84)=TRUE))=TRUE,D84+3,(IF(AND(D84&gt;Start!$C$19,D84+3&lt;Start!$D$19,D84&lt;Start!$D$19,(ISODD(D84)=TRUE),(ISEVEN(Start!$D$8))=TRUE)=TRUE,D84+3,(IF(AND(D84&gt;Start!$C$20,D84+3&lt;Start!$D$20,D84&lt;Start!$D$20,(ISODD(D84)=TRUE),(ISEVEN(Start!$D$8)=TRUE))=TRUE,D84+3,(IF(AND(D84&gt;Start!$C$18,D84+1&lt;Start!$D$18,D84&lt;Start!$D$18,(ISEVEN(D84)=TRUE),(ISEVEN(Start!$D$8)=TRUE))=TRUE,D84+1,(IF(AND(D84&gt;Start!$C$19,D84+1&lt;Start!$D$19,D84&lt;Start!$D$19,(ISEVEN(D84)=TRUE),(ISEVEN(Start!$D$8)=TRUE))=TRUE,D84+1,(IF(AND(D84&gt;Start!$C$20,D84+1&lt;Start!$D$20,D84&lt;Start!$D$20,(ISEVEN(D84)=TRUE),(ISEVEN(Start!$D$8)=TRUE))=TRUE,D84+1,(IF(AND(D84&gt;Start!$C$22,D84+3&lt;Start!$D$22,D84&lt;Start!$D$22,(ISODD(D84)=TRUE))=TRUE,D84+3,(IF(AND(D84&gt;Start!$C$23,D84+3&lt;Start!$D$23,D84&lt;Start!$D$23,(ISODD(D84)=TRUE))=TRUE,D84+3,(IF(AND(D84&gt;Start!$C$24,D84+3&lt;Start!$D$24,D84&lt;Start!$D$24,(ISODD(D84)=TRUE))=TRUE,D84+3,(IF(AND(D84&gt;Start!$C$22,D84+1&lt;Start!$D$22,D84&lt;Start!$D$22,(ISEVEN(D84)=TRUE))=TRUE,D84+1,(IF(AND(D84&gt;Start!$C$23,D84+1&lt;Start!$D$23,D84&lt;Start!$D$23,(ISEVEN(D84)=TRUE))=TRUE,D84+1,(IF(AND(D84&gt;Start!$C$24,D84+1&lt;Start!$D$24,D84&lt;Start!$D$24,(ISEVEN(D84)=TRUE))=TRUE,D84+1,(IF(AND(Start!$F$8=4,(ISEVEN(D84)=TRUE))=TRUE,D84-7,(IF(AND(Start!$D$8=4,(ISODD(D84)=TRUE))=TRUE,D84-5,(IF(AND(Start!$D$8=5,(ISEVEN(D84)=TRUE))=TRUE,D84-9,D84-7)))))))))))))))))))))))))))))))</f>
        <v>30</v>
      </c>
      <c r="F84" s="73">
        <f>IF(E84=" "," ",(IF(AND(E84&gt;Start!$C$18,E84+3&lt;Start!$D$18,E84&lt;Start!$D$18,(ISODD(E84)=TRUE))=TRUE,E84+3,(IF(AND(E84&gt;Start!$C$19,E84+3&lt;Start!$D$19,E84&lt;Start!$D$19,(ISODD(E84)=TRUE),(ISEVEN(Start!$D$8))=TRUE)=TRUE,E84+3,(IF(AND(E84&gt;Start!$C$20,E84+3&lt;Start!$D$20,E84&lt;Start!$D$20,(ISODD(E84)=TRUE),(ISEVEN(Start!$D$8)=TRUE))=TRUE,E84+3,(IF(AND(E84&gt;Start!$C$18,E84+1&lt;Start!$D$18,E84&lt;Start!$D$18,(ISEVEN(E84)=TRUE),(ISEVEN(Start!$D$8)=TRUE))=TRUE,E84+1,(IF(AND(E84&gt;Start!$C$19,E84+1&lt;Start!$D$19,E84&lt;Start!$D$19,(ISEVEN(E84)=TRUE),(ISEVEN(Start!$D$8)=TRUE))=TRUE,E84+1,(IF(AND(E84&gt;Start!$C$20,E84+1&lt;Start!$D$20,E84&lt;Start!$D$20,(ISEVEN(E84)=TRUE),(ISEVEN(Start!$D$8)=TRUE))=TRUE,E84+1,(IF(AND(E84&gt;Start!$C$22,E84+3&lt;Start!$D$22,E84&lt;Start!$D$22,(ISODD(E84)=TRUE))=TRUE,E84+3,(IF(AND(E84&gt;Start!$C$23,E84+3&lt;Start!$D$23,E84&lt;Start!$D$23,(ISODD(E84)=TRUE))=TRUE,E84+3,(IF(AND(E84&gt;Start!$C$24,E84+3&lt;Start!$D$24,E84&lt;Start!$D$24,(ISODD(E84)=TRUE))=TRUE,E84+3,(IF(AND(E84&gt;Start!$C$22,E84+1&lt;Start!$D$22,E84&lt;Start!$D$22,(ISEVEN(E84)=TRUE))=TRUE,E84+1,(IF(AND(E84&gt;Start!$C$23,E84+1&lt;Start!$D$23,E84&lt;Start!$D$23,(ISEVEN(E84)=TRUE))=TRUE,E84+1,(IF(AND(E84&gt;Start!$C$24,E84+1&lt;Start!$D$24,E84&lt;Start!$D$24,(ISEVEN(E84)=TRUE))=TRUE,E84+1,(IF(AND(Start!$F$8=4,(ISEVEN(E84)=TRUE))=TRUE,E84-7,(IF(AND(Start!$D$8=4,(ISODD(E84)=TRUE))=TRUE,E84-5,(IF(AND(Start!$D$8=5,(ISEVEN(E84)=TRUE))=TRUE,E84-9,E84-7)))))))))))))))))))))))))))))))</f>
        <v>21</v>
      </c>
      <c r="G84" s="73">
        <f>IF(F84=" "," ",(IF(AND(F84&gt;Start!$C$18,F84+3&lt;Start!$D$18,F84&lt;Start!$D$18,(ISODD(F84)=TRUE))=TRUE,F84+3,(IF(AND(F84&gt;Start!$C$19,F84+3&lt;Start!$D$19,F84&lt;Start!$D$19,(ISODD(F84)=TRUE),(ISEVEN(Start!$D$8))=TRUE)=TRUE,F84+3,(IF(AND(F84&gt;Start!$C$20,F84+3&lt;Start!$D$20,F84&lt;Start!$D$20,(ISODD(F84)=TRUE),(ISEVEN(Start!$D$8)=TRUE))=TRUE,F84+3,(IF(AND(F84&gt;Start!$C$18,F84+1&lt;Start!$D$18,F84&lt;Start!$D$18,(ISEVEN(F84)=TRUE),(ISEVEN(Start!$D$8)=TRUE))=TRUE,F84+1,(IF(AND(F84&gt;Start!$C$19,F84+1&lt;Start!$D$19,F84&lt;Start!$D$19,(ISEVEN(F84)=TRUE),(ISEVEN(Start!$D$8)=TRUE))=TRUE,F84+1,(IF(AND(F84&gt;Start!$C$20,F84+1&lt;Start!$D$20,F84&lt;Start!$D$20,(ISEVEN(F84)=TRUE),(ISEVEN(Start!$D$8)=TRUE))=TRUE,F84+1,(IF(AND(F84&gt;Start!$C$22,F84+3&lt;Start!$D$22,F84&lt;Start!$D$22,(ISODD(F84)=TRUE))=TRUE,F84+3,(IF(AND(F84&gt;Start!$C$23,F84+3&lt;Start!$D$23,F84&lt;Start!$D$23,(ISODD(F84)=TRUE))=TRUE,F84+3,(IF(AND(F84&gt;Start!$C$24,F84+3&lt;Start!$D$24,F84&lt;Start!$D$24,(ISODD(F84)=TRUE))=TRUE,F84+3,(IF(AND(F84&gt;Start!$C$22,F84+1&lt;Start!$D$22,F84&lt;Start!$D$22,(ISEVEN(F84)=TRUE))=TRUE,F84+1,(IF(AND(F84&gt;Start!$C$23,F84+1&lt;Start!$D$23,F84&lt;Start!$D$23,(ISEVEN(F84)=TRUE))=TRUE,F84+1,(IF(AND(F84&gt;Start!$C$24,F84+1&lt;Start!$D$24,F84&lt;Start!$D$24,(ISEVEN(F84)=TRUE))=TRUE,F84+1,(IF(AND(Start!$F$8=4,(ISEVEN(F84)=TRUE))=TRUE,F84-7,(IF(AND(Start!$D$8=4,(ISODD(F84)=TRUE))=TRUE,F84-5,(IF(AND(Start!$D$8=5,(ISEVEN(F84)=TRUE))=TRUE,F84-9,F84-7)))))))))))))))))))))))))))))))</f>
        <v>24</v>
      </c>
    </row>
    <row r="85" spans="1:7" ht="18.75">
      <c r="A85" s="72" t="str">
        <f>Input!B5</f>
        <v>C</v>
      </c>
      <c r="B85" s="173" t="str">
        <f>Input!C5</f>
        <v>Sterling Heights Stevenson</v>
      </c>
      <c r="C85" s="173" t="str">
        <f>Input!D5</f>
        <v>Vince Papais</v>
      </c>
      <c r="D85" s="72">
        <f>Input!$A$6</f>
        <v>1</v>
      </c>
      <c r="E85" s="73">
        <f>IF(D85=" "," ",(IF(AND(D85&gt;Start!$C$18,D85+3&lt;Start!$D$18,D85&lt;Start!$D$18,(ISODD(D85)=TRUE))=TRUE,D85+3,(IF(AND(D85&gt;Start!$C$19,D85+3&lt;Start!$D$19,D85&lt;Start!$D$19,(ISODD(D85)=TRUE),(ISEVEN(Start!$D$8))=TRUE)=TRUE,D85+3,(IF(AND(D85&gt;Start!$C$20,D85+3&lt;Start!$D$20,D85&lt;Start!$D$20,(ISODD(D85)=TRUE),(ISEVEN(Start!$D$8)=TRUE))=TRUE,D85+3,(IF(AND(D85&gt;Start!$C$18,D85+1&lt;Start!$D$18,D85&lt;Start!$D$18,(ISEVEN(D85)=TRUE),(ISEVEN(Start!$D$8)=TRUE))=TRUE,D85+1,(IF(AND(D85&gt;Start!$C$19,D85+1&lt;Start!$D$19,D85&lt;Start!$D$19,(ISEVEN(D85)=TRUE),(ISEVEN(Start!$D$8)=TRUE))=TRUE,D85+1,(IF(AND(D85&gt;Start!$C$20,D85+1&lt;Start!$D$20,D85&lt;Start!$D$20,(ISEVEN(D85)=TRUE),(ISEVEN(Start!$D$8)=TRUE))=TRUE,D85+1,(IF(AND(D85&gt;Start!$C$22,D85+3&lt;Start!$D$22,D85&lt;Start!$D$22,(ISODD(D85)=TRUE))=TRUE,D85+3,(IF(AND(D85&gt;Start!$C$23,D85+3&lt;Start!$D$23,D85&lt;Start!$D$23,(ISODD(D85)=TRUE))=TRUE,D85+3,(IF(AND(D85&gt;Start!$C$24,D85+3&lt;Start!$D$24,D85&lt;Start!$D$24,(ISODD(D85)=TRUE))=TRUE,D85+3,(IF(AND(D85&gt;Start!$C$22,D85+1&lt;Start!$D$22,D85&lt;Start!$D$22,(ISEVEN(D85)=TRUE))=TRUE,D85+1,(IF(AND(D85&gt;Start!$C$23,D85+1&lt;Start!$D$23,D85&lt;Start!$D$23,(ISEVEN(D85)=TRUE))=TRUE,D85+1,(IF(AND(D85&gt;Start!$C$24,D85+1&lt;Start!$D$24,D85&lt;Start!$D$24,(ISEVEN(D85)=TRUE))=TRUE,D85+1,(IF(AND(Start!$F$8=4,(ISEVEN(D85)=TRUE))=TRUE,D85-7,(IF(AND(Start!$D$8=4,(ISODD(D85)=TRUE))=TRUE,D85-5,(IF(AND(Start!$D$8=5,(ISEVEN(D85)=TRUE))=TRUE,D85-9,D85-7)))))))))))))))))))))))))))))))</f>
        <v>4</v>
      </c>
      <c r="F85" s="73">
        <f>IF(E85=" "," ",(IF(AND(E85&gt;Start!$C$18,E85+3&lt;Start!$D$18,E85&lt;Start!$D$18,(ISODD(E85)=TRUE))=TRUE,E85+3,(IF(AND(E85&gt;Start!$C$19,E85+3&lt;Start!$D$19,E85&lt;Start!$D$19,(ISODD(E85)=TRUE),(ISEVEN(Start!$D$8))=TRUE)=TRUE,E85+3,(IF(AND(E85&gt;Start!$C$20,E85+3&lt;Start!$D$20,E85&lt;Start!$D$20,(ISODD(E85)=TRUE),(ISEVEN(Start!$D$8)=TRUE))=TRUE,E85+3,(IF(AND(E85&gt;Start!$C$18,E85+1&lt;Start!$D$18,E85&lt;Start!$D$18,(ISEVEN(E85)=TRUE),(ISEVEN(Start!$D$8)=TRUE))=TRUE,E85+1,(IF(AND(E85&gt;Start!$C$19,E85+1&lt;Start!$D$19,E85&lt;Start!$D$19,(ISEVEN(E85)=TRUE),(ISEVEN(Start!$D$8)=TRUE))=TRUE,E85+1,(IF(AND(E85&gt;Start!$C$20,E85+1&lt;Start!$D$20,E85&lt;Start!$D$20,(ISEVEN(E85)=TRUE),(ISEVEN(Start!$D$8)=TRUE))=TRUE,E85+1,(IF(AND(E85&gt;Start!$C$22,E85+3&lt;Start!$D$22,E85&lt;Start!$D$22,(ISODD(E85)=TRUE))=TRUE,E85+3,(IF(AND(E85&gt;Start!$C$23,E85+3&lt;Start!$D$23,E85&lt;Start!$D$23,(ISODD(E85)=TRUE))=TRUE,E85+3,(IF(AND(E85&gt;Start!$C$24,E85+3&lt;Start!$D$24,E85&lt;Start!$D$24,(ISODD(E85)=TRUE))=TRUE,E85+3,(IF(AND(E85&gt;Start!$C$22,E85+1&lt;Start!$D$22,E85&lt;Start!$D$22,(ISEVEN(E85)=TRUE))=TRUE,E85+1,(IF(AND(E85&gt;Start!$C$23,E85+1&lt;Start!$D$23,E85&lt;Start!$D$23,(ISEVEN(E85)=TRUE))=TRUE,E85+1,(IF(AND(E85&gt;Start!$C$24,E85+1&lt;Start!$D$24,E85&lt;Start!$D$24,(ISEVEN(E85)=TRUE))=TRUE,E85+1,(IF(AND(Start!$F$8=4,(ISEVEN(E85)=TRUE))=TRUE,E85-7,(IF(AND(Start!$D$8=4,(ISODD(E85)=TRUE))=TRUE,E85-5,(IF(AND(Start!$D$8=5,(ISEVEN(E85)=TRUE))=TRUE,E85-9,E85-7)))))))))))))))))))))))))))))))</f>
        <v>5</v>
      </c>
      <c r="G85" s="73">
        <f>IF(F85=" "," ",(IF(AND(F85&gt;Start!$C$18,F85+3&lt;Start!$D$18,F85&lt;Start!$D$18,(ISODD(F85)=TRUE))=TRUE,F85+3,(IF(AND(F85&gt;Start!$C$19,F85+3&lt;Start!$D$19,F85&lt;Start!$D$19,(ISODD(F85)=TRUE),(ISEVEN(Start!$D$8))=TRUE)=TRUE,F85+3,(IF(AND(F85&gt;Start!$C$20,F85+3&lt;Start!$D$20,F85&lt;Start!$D$20,(ISODD(F85)=TRUE),(ISEVEN(Start!$D$8)=TRUE))=TRUE,F85+3,(IF(AND(F85&gt;Start!$C$18,F85+1&lt;Start!$D$18,F85&lt;Start!$D$18,(ISEVEN(F85)=TRUE),(ISEVEN(Start!$D$8)=TRUE))=TRUE,F85+1,(IF(AND(F85&gt;Start!$C$19,F85+1&lt;Start!$D$19,F85&lt;Start!$D$19,(ISEVEN(F85)=TRUE),(ISEVEN(Start!$D$8)=TRUE))=TRUE,F85+1,(IF(AND(F85&gt;Start!$C$20,F85+1&lt;Start!$D$20,F85&lt;Start!$D$20,(ISEVEN(F85)=TRUE),(ISEVEN(Start!$D$8)=TRUE))=TRUE,F85+1,(IF(AND(F85&gt;Start!$C$22,F85+3&lt;Start!$D$22,F85&lt;Start!$D$22,(ISODD(F85)=TRUE))=TRUE,F85+3,(IF(AND(F85&gt;Start!$C$23,F85+3&lt;Start!$D$23,F85&lt;Start!$D$23,(ISODD(F85)=TRUE))=TRUE,F85+3,(IF(AND(F85&gt;Start!$C$24,F85+3&lt;Start!$D$24,F85&lt;Start!$D$24,(ISODD(F85)=TRUE))=TRUE,F85+3,(IF(AND(F85&gt;Start!$C$22,F85+1&lt;Start!$D$22,F85&lt;Start!$D$22,(ISEVEN(F85)=TRUE))=TRUE,F85+1,(IF(AND(F85&gt;Start!$C$23,F85+1&lt;Start!$D$23,F85&lt;Start!$D$23,(ISEVEN(F85)=TRUE))=TRUE,F85+1,(IF(AND(F85&gt;Start!$C$24,F85+1&lt;Start!$D$24,F85&lt;Start!$D$24,(ISEVEN(F85)=TRUE))=TRUE,F85+1,(IF(AND(Start!$F$8=4,(ISEVEN(F85)=TRUE))=TRUE,F85-7,(IF(AND(Start!$D$8=4,(ISODD(F85)=TRUE))=TRUE,F85-5,(IF(AND(Start!$D$8=5,(ISEVEN(F85)=TRUE))=TRUE,F85-9,F85-7)))))))))))))))))))))))))))))))</f>
        <v>8</v>
      </c>
    </row>
    <row r="86" spans="1:7" ht="18.75">
      <c r="A86" s="72" t="str">
        <f>Input!B10</f>
        <v>CC</v>
      </c>
      <c r="B86" s="173" t="str">
        <f>Input!C10</f>
        <v>Sterling Heights Stevenson</v>
      </c>
      <c r="C86" s="173" t="str">
        <f>Input!D10</f>
        <v>AJ Taormina</v>
      </c>
      <c r="D86" s="72">
        <f>Input!$A$11</f>
        <v>2</v>
      </c>
      <c r="E86" s="73">
        <f>IF(D86=" "," ",(IF(AND(D86&gt;Start!$C$18,D86+3&lt;Start!$D$18,D86&lt;Start!$D$18,(ISODD(D86)=TRUE))=TRUE,D86+3,(IF(AND(D86&gt;Start!$C$19,D86+3&lt;Start!$D$19,D86&lt;Start!$D$19,(ISODD(D86)=TRUE),(ISEVEN(Start!$D$8))=TRUE)=TRUE,D86+3,(IF(AND(D86&gt;Start!$C$20,D86+3&lt;Start!$D$20,D86&lt;Start!$D$20,(ISODD(D86)=TRUE),(ISEVEN(Start!$D$8)=TRUE))=TRUE,D86+3,(IF(AND(D86&gt;Start!$C$18,D86+1&lt;Start!$D$18,D86&lt;Start!$D$18,(ISEVEN(D86)=TRUE),(ISEVEN(Start!$D$8)=TRUE))=TRUE,D86+1,(IF(AND(D86&gt;Start!$C$19,D86+1&lt;Start!$D$19,D86&lt;Start!$D$19,(ISEVEN(D86)=TRUE),(ISEVEN(Start!$D$8)=TRUE))=TRUE,D86+1,(IF(AND(D86&gt;Start!$C$20,D86+1&lt;Start!$D$20,D86&lt;Start!$D$20,(ISEVEN(D86)=TRUE),(ISEVEN(Start!$D$8)=TRUE))=TRUE,D86+1,(IF(AND(D86&gt;Start!$C$22,D86+3&lt;Start!$D$22,D86&lt;Start!$D$22,(ISODD(D86)=TRUE))=TRUE,D86+3,(IF(AND(D86&gt;Start!$C$23,D86+3&lt;Start!$D$23,D86&lt;Start!$D$23,(ISODD(D86)=TRUE))=TRUE,D86+3,(IF(AND(D86&gt;Start!$C$24,D86+3&lt;Start!$D$24,D86&lt;Start!$D$24,(ISODD(D86)=TRUE))=TRUE,D86+3,(IF(AND(D86&gt;Start!$C$22,D86+1&lt;Start!$D$22,D86&lt;Start!$D$22,(ISEVEN(D86)=TRUE))=TRUE,D86+1,(IF(AND(D86&gt;Start!$C$23,D86+1&lt;Start!$D$23,D86&lt;Start!$D$23,(ISEVEN(D86)=TRUE))=TRUE,D86+1,(IF(AND(D86&gt;Start!$C$24,D86+1&lt;Start!$D$24,D86&lt;Start!$D$24,(ISEVEN(D86)=TRUE))=TRUE,D86+1,(IF(AND(Start!$F$8=4,(ISEVEN(D86)=TRUE))=TRUE,D86-7,(IF(AND(Start!$D$8=4,(ISODD(D86)=TRUE))=TRUE,D86-5,(IF(AND(Start!$D$8=5,(ISEVEN(D86)=TRUE))=TRUE,D86-9,D86-7)))))))))))))))))))))))))))))))</f>
        <v>3</v>
      </c>
      <c r="F86" s="73">
        <f>IF(E86=" "," ",(IF(AND(E86&gt;Start!$C$18,E86+3&lt;Start!$D$18,E86&lt;Start!$D$18,(ISODD(E86)=TRUE))=TRUE,E86+3,(IF(AND(E86&gt;Start!$C$19,E86+3&lt;Start!$D$19,E86&lt;Start!$D$19,(ISODD(E86)=TRUE),(ISEVEN(Start!$D$8))=TRUE)=TRUE,E86+3,(IF(AND(E86&gt;Start!$C$20,E86+3&lt;Start!$D$20,E86&lt;Start!$D$20,(ISODD(E86)=TRUE),(ISEVEN(Start!$D$8)=TRUE))=TRUE,E86+3,(IF(AND(E86&gt;Start!$C$18,E86+1&lt;Start!$D$18,E86&lt;Start!$D$18,(ISEVEN(E86)=TRUE),(ISEVEN(Start!$D$8)=TRUE))=TRUE,E86+1,(IF(AND(E86&gt;Start!$C$19,E86+1&lt;Start!$D$19,E86&lt;Start!$D$19,(ISEVEN(E86)=TRUE),(ISEVEN(Start!$D$8)=TRUE))=TRUE,E86+1,(IF(AND(E86&gt;Start!$C$20,E86+1&lt;Start!$D$20,E86&lt;Start!$D$20,(ISEVEN(E86)=TRUE),(ISEVEN(Start!$D$8)=TRUE))=TRUE,E86+1,(IF(AND(E86&gt;Start!$C$22,E86+3&lt;Start!$D$22,E86&lt;Start!$D$22,(ISODD(E86)=TRUE))=TRUE,E86+3,(IF(AND(E86&gt;Start!$C$23,E86+3&lt;Start!$D$23,E86&lt;Start!$D$23,(ISODD(E86)=TRUE))=TRUE,E86+3,(IF(AND(E86&gt;Start!$C$24,E86+3&lt;Start!$D$24,E86&lt;Start!$D$24,(ISODD(E86)=TRUE))=TRUE,E86+3,(IF(AND(E86&gt;Start!$C$22,E86+1&lt;Start!$D$22,E86&lt;Start!$D$22,(ISEVEN(E86)=TRUE))=TRUE,E86+1,(IF(AND(E86&gt;Start!$C$23,E86+1&lt;Start!$D$23,E86&lt;Start!$D$23,(ISEVEN(E86)=TRUE))=TRUE,E86+1,(IF(AND(E86&gt;Start!$C$24,E86+1&lt;Start!$D$24,E86&lt;Start!$D$24,(ISEVEN(E86)=TRUE))=TRUE,E86+1,(IF(AND(Start!$F$8=4,(ISEVEN(E86)=TRUE))=TRUE,E86-7,(IF(AND(Start!$D$8=4,(ISODD(E86)=TRUE))=TRUE,E86-5,(IF(AND(Start!$D$8=5,(ISEVEN(E86)=TRUE))=TRUE,E86-9,E86-7)))))))))))))))))))))))))))))))</f>
        <v>6</v>
      </c>
      <c r="G86" s="73">
        <f>IF(F86=" "," ",(IF(AND(F86&gt;Start!$C$18,F86+3&lt;Start!$D$18,F86&lt;Start!$D$18,(ISODD(F86)=TRUE))=TRUE,F86+3,(IF(AND(F86&gt;Start!$C$19,F86+3&lt;Start!$D$19,F86&lt;Start!$D$19,(ISODD(F86)=TRUE),(ISEVEN(Start!$D$8))=TRUE)=TRUE,F86+3,(IF(AND(F86&gt;Start!$C$20,F86+3&lt;Start!$D$20,F86&lt;Start!$D$20,(ISODD(F86)=TRUE),(ISEVEN(Start!$D$8)=TRUE))=TRUE,F86+3,(IF(AND(F86&gt;Start!$C$18,F86+1&lt;Start!$D$18,F86&lt;Start!$D$18,(ISEVEN(F86)=TRUE),(ISEVEN(Start!$D$8)=TRUE))=TRUE,F86+1,(IF(AND(F86&gt;Start!$C$19,F86+1&lt;Start!$D$19,F86&lt;Start!$D$19,(ISEVEN(F86)=TRUE),(ISEVEN(Start!$D$8)=TRUE))=TRUE,F86+1,(IF(AND(F86&gt;Start!$C$20,F86+1&lt;Start!$D$20,F86&lt;Start!$D$20,(ISEVEN(F86)=TRUE),(ISEVEN(Start!$D$8)=TRUE))=TRUE,F86+1,(IF(AND(F86&gt;Start!$C$22,F86+3&lt;Start!$D$22,F86&lt;Start!$D$22,(ISODD(F86)=TRUE))=TRUE,F86+3,(IF(AND(F86&gt;Start!$C$23,F86+3&lt;Start!$D$23,F86&lt;Start!$D$23,(ISODD(F86)=TRUE))=TRUE,F86+3,(IF(AND(F86&gt;Start!$C$24,F86+3&lt;Start!$D$24,F86&lt;Start!$D$24,(ISODD(F86)=TRUE))=TRUE,F86+3,(IF(AND(F86&gt;Start!$C$22,F86+1&lt;Start!$D$22,F86&lt;Start!$D$22,(ISEVEN(F86)=TRUE))=TRUE,F86+1,(IF(AND(F86&gt;Start!$C$23,F86+1&lt;Start!$D$23,F86&lt;Start!$D$23,(ISEVEN(F86)=TRUE))=TRUE,F86+1,(IF(AND(F86&gt;Start!$C$24,F86+1&lt;Start!$D$24,F86&lt;Start!$D$24,(ISEVEN(F86)=TRUE))=TRUE,F86+1,(IF(AND(Start!$F$8=4,(ISEVEN(F86)=TRUE))=TRUE,F86-7,(IF(AND(Start!$D$8=4,(ISODD(F86)=TRUE))=TRUE,F86-5,(IF(AND(Start!$D$8=5,(ISEVEN(F86)=TRUE))=TRUE,F86-9,F86-7)))))))))))))))))))))))))))))))</f>
        <v>7</v>
      </c>
    </row>
    <row r="87" spans="1:7" ht="18.75">
      <c r="A87" s="72" t="str">
        <f>Input!B15</f>
        <v>C</v>
      </c>
      <c r="B87" s="173" t="str">
        <f>Input!C15</f>
        <v>Sterling Heights Stevenson</v>
      </c>
      <c r="C87" s="173" t="str">
        <f>Input!D15</f>
        <v>Mike Maguran</v>
      </c>
      <c r="D87" s="72">
        <f>Input!$A$16</f>
        <v>3</v>
      </c>
      <c r="E87" s="73">
        <f>IF(D87=" "," ",(IF(AND(D87&gt;Start!$C$18,D87+3&lt;Start!$D$18,D87&lt;Start!$D$18,(ISODD(D87)=TRUE))=TRUE,D87+3,(IF(AND(D87&gt;Start!$C$19,D87+3&lt;Start!$D$19,D87&lt;Start!$D$19,(ISODD(D87)=TRUE),(ISEVEN(Start!$D$8))=TRUE)=TRUE,D87+3,(IF(AND(D87&gt;Start!$C$20,D87+3&lt;Start!$D$20,D87&lt;Start!$D$20,(ISODD(D87)=TRUE),(ISEVEN(Start!$D$8)=TRUE))=TRUE,D87+3,(IF(AND(D87&gt;Start!$C$18,D87+1&lt;Start!$D$18,D87&lt;Start!$D$18,(ISEVEN(D87)=TRUE),(ISEVEN(Start!$D$8)=TRUE))=TRUE,D87+1,(IF(AND(D87&gt;Start!$C$19,D87+1&lt;Start!$D$19,D87&lt;Start!$D$19,(ISEVEN(D87)=TRUE),(ISEVEN(Start!$D$8)=TRUE))=TRUE,D87+1,(IF(AND(D87&gt;Start!$C$20,D87+1&lt;Start!$D$20,D87&lt;Start!$D$20,(ISEVEN(D87)=TRUE),(ISEVEN(Start!$D$8)=TRUE))=TRUE,D87+1,(IF(AND(D87&gt;Start!$C$22,D87+3&lt;Start!$D$22,D87&lt;Start!$D$22,(ISODD(D87)=TRUE))=TRUE,D87+3,(IF(AND(D87&gt;Start!$C$23,D87+3&lt;Start!$D$23,D87&lt;Start!$D$23,(ISODD(D87)=TRUE))=TRUE,D87+3,(IF(AND(D87&gt;Start!$C$24,D87+3&lt;Start!$D$24,D87&lt;Start!$D$24,(ISODD(D87)=TRUE))=TRUE,D87+3,(IF(AND(D87&gt;Start!$C$22,D87+1&lt;Start!$D$22,D87&lt;Start!$D$22,(ISEVEN(D87)=TRUE))=TRUE,D87+1,(IF(AND(D87&gt;Start!$C$23,D87+1&lt;Start!$D$23,D87&lt;Start!$D$23,(ISEVEN(D87)=TRUE))=TRUE,D87+1,(IF(AND(D87&gt;Start!$C$24,D87+1&lt;Start!$D$24,D87&lt;Start!$D$24,(ISEVEN(D87)=TRUE))=TRUE,D87+1,(IF(AND(Start!$F$8=4,(ISEVEN(D87)=TRUE))=TRUE,D87-7,(IF(AND(Start!$D$8=4,(ISODD(D87)=TRUE))=TRUE,D87-5,(IF(AND(Start!$D$8=5,(ISEVEN(D87)=TRUE))=TRUE,D87-9,D87-7)))))))))))))))))))))))))))))))</f>
        <v>6</v>
      </c>
      <c r="F87" s="73">
        <f>IF(E87=" "," ",(IF(AND(E87&gt;Start!$C$18,E87+3&lt;Start!$D$18,E87&lt;Start!$D$18,(ISODD(E87)=TRUE))=TRUE,E87+3,(IF(AND(E87&gt;Start!$C$19,E87+3&lt;Start!$D$19,E87&lt;Start!$D$19,(ISODD(E87)=TRUE),(ISEVEN(Start!$D$8))=TRUE)=TRUE,E87+3,(IF(AND(E87&gt;Start!$C$20,E87+3&lt;Start!$D$20,E87&lt;Start!$D$20,(ISODD(E87)=TRUE),(ISEVEN(Start!$D$8)=TRUE))=TRUE,E87+3,(IF(AND(E87&gt;Start!$C$18,E87+1&lt;Start!$D$18,E87&lt;Start!$D$18,(ISEVEN(E87)=TRUE),(ISEVEN(Start!$D$8)=TRUE))=TRUE,E87+1,(IF(AND(E87&gt;Start!$C$19,E87+1&lt;Start!$D$19,E87&lt;Start!$D$19,(ISEVEN(E87)=TRUE),(ISEVEN(Start!$D$8)=TRUE))=TRUE,E87+1,(IF(AND(E87&gt;Start!$C$20,E87+1&lt;Start!$D$20,E87&lt;Start!$D$20,(ISEVEN(E87)=TRUE),(ISEVEN(Start!$D$8)=TRUE))=TRUE,E87+1,(IF(AND(E87&gt;Start!$C$22,E87+3&lt;Start!$D$22,E87&lt;Start!$D$22,(ISODD(E87)=TRUE))=TRUE,E87+3,(IF(AND(E87&gt;Start!$C$23,E87+3&lt;Start!$D$23,E87&lt;Start!$D$23,(ISODD(E87)=TRUE))=TRUE,E87+3,(IF(AND(E87&gt;Start!$C$24,E87+3&lt;Start!$D$24,E87&lt;Start!$D$24,(ISODD(E87)=TRUE))=TRUE,E87+3,(IF(AND(E87&gt;Start!$C$22,E87+1&lt;Start!$D$22,E87&lt;Start!$D$22,(ISEVEN(E87)=TRUE))=TRUE,E87+1,(IF(AND(E87&gt;Start!$C$23,E87+1&lt;Start!$D$23,E87&lt;Start!$D$23,(ISEVEN(E87)=TRUE))=TRUE,E87+1,(IF(AND(E87&gt;Start!$C$24,E87+1&lt;Start!$D$24,E87&lt;Start!$D$24,(ISEVEN(E87)=TRUE))=TRUE,E87+1,(IF(AND(Start!$F$8=4,(ISEVEN(E87)=TRUE))=TRUE,E87-7,(IF(AND(Start!$D$8=4,(ISODD(E87)=TRUE))=TRUE,E87-5,(IF(AND(Start!$D$8=5,(ISEVEN(E87)=TRUE))=TRUE,E87-9,E87-7)))))))))))))))))))))))))))))))</f>
        <v>7</v>
      </c>
      <c r="G87" s="73">
        <f>IF(F87=" "," ",(IF(AND(F87&gt;Start!$C$18,F87+3&lt;Start!$D$18,F87&lt;Start!$D$18,(ISODD(F87)=TRUE))=TRUE,F87+3,(IF(AND(F87&gt;Start!$C$19,F87+3&lt;Start!$D$19,F87&lt;Start!$D$19,(ISODD(F87)=TRUE),(ISEVEN(Start!$D$8))=TRUE)=TRUE,F87+3,(IF(AND(F87&gt;Start!$C$20,F87+3&lt;Start!$D$20,F87&lt;Start!$D$20,(ISODD(F87)=TRUE),(ISEVEN(Start!$D$8)=TRUE))=TRUE,F87+3,(IF(AND(F87&gt;Start!$C$18,F87+1&lt;Start!$D$18,F87&lt;Start!$D$18,(ISEVEN(F87)=TRUE),(ISEVEN(Start!$D$8)=TRUE))=TRUE,F87+1,(IF(AND(F87&gt;Start!$C$19,F87+1&lt;Start!$D$19,F87&lt;Start!$D$19,(ISEVEN(F87)=TRUE),(ISEVEN(Start!$D$8)=TRUE))=TRUE,F87+1,(IF(AND(F87&gt;Start!$C$20,F87+1&lt;Start!$D$20,F87&lt;Start!$D$20,(ISEVEN(F87)=TRUE),(ISEVEN(Start!$D$8)=TRUE))=TRUE,F87+1,(IF(AND(F87&gt;Start!$C$22,F87+3&lt;Start!$D$22,F87&lt;Start!$D$22,(ISODD(F87)=TRUE))=TRUE,F87+3,(IF(AND(F87&gt;Start!$C$23,F87+3&lt;Start!$D$23,F87&lt;Start!$D$23,(ISODD(F87)=TRUE))=TRUE,F87+3,(IF(AND(F87&gt;Start!$C$24,F87+3&lt;Start!$D$24,F87&lt;Start!$D$24,(ISODD(F87)=TRUE))=TRUE,F87+3,(IF(AND(F87&gt;Start!$C$22,F87+1&lt;Start!$D$22,F87&lt;Start!$D$22,(ISEVEN(F87)=TRUE))=TRUE,F87+1,(IF(AND(F87&gt;Start!$C$23,F87+1&lt;Start!$D$23,F87&lt;Start!$D$23,(ISEVEN(F87)=TRUE))=TRUE,F87+1,(IF(AND(F87&gt;Start!$C$24,F87+1&lt;Start!$D$24,F87&lt;Start!$D$24,(ISEVEN(F87)=TRUE))=TRUE,F87+1,(IF(AND(Start!$F$8=4,(ISEVEN(F87)=TRUE))=TRUE,F87-7,(IF(AND(Start!$D$8=4,(ISODD(F87)=TRUE))=TRUE,F87-5,(IF(AND(Start!$D$8=5,(ISEVEN(F87)=TRUE))=TRUE,F87-9,F87-7)))))))))))))))))))))))))))))))</f>
        <v>10</v>
      </c>
    </row>
    <row r="88" spans="1:7" ht="18.75">
      <c r="A88" s="72" t="str">
        <f>Input!B20</f>
        <v>CC</v>
      </c>
      <c r="B88" s="173" t="str">
        <f>Input!C20</f>
        <v>Sterling Heights Stevenson</v>
      </c>
      <c r="C88" s="173" t="str">
        <f>Input!D20</f>
        <v>Dylan Rainko</v>
      </c>
      <c r="D88" s="72">
        <f>Input!$A$21</f>
        <v>4</v>
      </c>
      <c r="E88" s="73">
        <f>IF(D88=" "," ",(IF(AND(D88&gt;Start!$C$18,D88+3&lt;Start!$D$18,D88&lt;Start!$D$18,(ISODD(D88)=TRUE))=TRUE,D88+3,(IF(AND(D88&gt;Start!$C$19,D88+3&lt;Start!$D$19,D88&lt;Start!$D$19,(ISODD(D88)=TRUE),(ISEVEN(Start!$D$8))=TRUE)=TRUE,D88+3,(IF(AND(D88&gt;Start!$C$20,D88+3&lt;Start!$D$20,D88&lt;Start!$D$20,(ISODD(D88)=TRUE),(ISEVEN(Start!$D$8)=TRUE))=TRUE,D88+3,(IF(AND(D88&gt;Start!$C$18,D88+1&lt;Start!$D$18,D88&lt;Start!$D$18,(ISEVEN(D88)=TRUE),(ISEVEN(Start!$D$8)=TRUE))=TRUE,D88+1,(IF(AND(D88&gt;Start!$C$19,D88+1&lt;Start!$D$19,D88&lt;Start!$D$19,(ISEVEN(D88)=TRUE),(ISEVEN(Start!$D$8)=TRUE))=TRUE,D88+1,(IF(AND(D88&gt;Start!$C$20,D88+1&lt;Start!$D$20,D88&lt;Start!$D$20,(ISEVEN(D88)=TRUE),(ISEVEN(Start!$D$8)=TRUE))=TRUE,D88+1,(IF(AND(D88&gt;Start!$C$22,D88+3&lt;Start!$D$22,D88&lt;Start!$D$22,(ISODD(D88)=TRUE))=TRUE,D88+3,(IF(AND(D88&gt;Start!$C$23,D88+3&lt;Start!$D$23,D88&lt;Start!$D$23,(ISODD(D88)=TRUE))=TRUE,D88+3,(IF(AND(D88&gt;Start!$C$24,D88+3&lt;Start!$D$24,D88&lt;Start!$D$24,(ISODD(D88)=TRUE))=TRUE,D88+3,(IF(AND(D88&gt;Start!$C$22,D88+1&lt;Start!$D$22,D88&lt;Start!$D$22,(ISEVEN(D88)=TRUE))=TRUE,D88+1,(IF(AND(D88&gt;Start!$C$23,D88+1&lt;Start!$D$23,D88&lt;Start!$D$23,(ISEVEN(D88)=TRUE))=TRUE,D88+1,(IF(AND(D88&gt;Start!$C$24,D88+1&lt;Start!$D$24,D88&lt;Start!$D$24,(ISEVEN(D88)=TRUE))=TRUE,D88+1,(IF(AND(Start!$F$8=4,(ISEVEN(D88)=TRUE))=TRUE,D88-7,(IF(AND(Start!$D$8=4,(ISODD(D88)=TRUE))=TRUE,D88-5,(IF(AND(Start!$D$8=5,(ISEVEN(D88)=TRUE))=TRUE,D88-9,D88-7)))))))))))))))))))))))))))))))</f>
        <v>5</v>
      </c>
      <c r="F88" s="73">
        <f>IF(E88=" "," ",(IF(AND(E88&gt;Start!$C$18,E88+3&lt;Start!$D$18,E88&lt;Start!$D$18,(ISODD(E88)=TRUE))=TRUE,E88+3,(IF(AND(E88&gt;Start!$C$19,E88+3&lt;Start!$D$19,E88&lt;Start!$D$19,(ISODD(E88)=TRUE),(ISEVEN(Start!$D$8))=TRUE)=TRUE,E88+3,(IF(AND(E88&gt;Start!$C$20,E88+3&lt;Start!$D$20,E88&lt;Start!$D$20,(ISODD(E88)=TRUE),(ISEVEN(Start!$D$8)=TRUE))=TRUE,E88+3,(IF(AND(E88&gt;Start!$C$18,E88+1&lt;Start!$D$18,E88&lt;Start!$D$18,(ISEVEN(E88)=TRUE),(ISEVEN(Start!$D$8)=TRUE))=TRUE,E88+1,(IF(AND(E88&gt;Start!$C$19,E88+1&lt;Start!$D$19,E88&lt;Start!$D$19,(ISEVEN(E88)=TRUE),(ISEVEN(Start!$D$8)=TRUE))=TRUE,E88+1,(IF(AND(E88&gt;Start!$C$20,E88+1&lt;Start!$D$20,E88&lt;Start!$D$20,(ISEVEN(E88)=TRUE),(ISEVEN(Start!$D$8)=TRUE))=TRUE,E88+1,(IF(AND(E88&gt;Start!$C$22,E88+3&lt;Start!$D$22,E88&lt;Start!$D$22,(ISODD(E88)=TRUE))=TRUE,E88+3,(IF(AND(E88&gt;Start!$C$23,E88+3&lt;Start!$D$23,E88&lt;Start!$D$23,(ISODD(E88)=TRUE))=TRUE,E88+3,(IF(AND(E88&gt;Start!$C$24,E88+3&lt;Start!$D$24,E88&lt;Start!$D$24,(ISODD(E88)=TRUE))=TRUE,E88+3,(IF(AND(E88&gt;Start!$C$22,E88+1&lt;Start!$D$22,E88&lt;Start!$D$22,(ISEVEN(E88)=TRUE))=TRUE,E88+1,(IF(AND(E88&gt;Start!$C$23,E88+1&lt;Start!$D$23,E88&lt;Start!$D$23,(ISEVEN(E88)=TRUE))=TRUE,E88+1,(IF(AND(E88&gt;Start!$C$24,E88+1&lt;Start!$D$24,E88&lt;Start!$D$24,(ISEVEN(E88)=TRUE))=TRUE,E88+1,(IF(AND(Start!$F$8=4,(ISEVEN(E88)=TRUE))=TRUE,E88-7,(IF(AND(Start!$D$8=4,(ISODD(E88)=TRUE))=TRUE,E88-5,(IF(AND(Start!$D$8=5,(ISEVEN(E88)=TRUE))=TRUE,E88-9,E88-7)))))))))))))))))))))))))))))))</f>
        <v>8</v>
      </c>
      <c r="G88" s="73">
        <f>IF(F88=" "," ",(IF(AND(F88&gt;Start!$C$18,F88+3&lt;Start!$D$18,F88&lt;Start!$D$18,(ISODD(F88)=TRUE))=TRUE,F88+3,(IF(AND(F88&gt;Start!$C$19,F88+3&lt;Start!$D$19,F88&lt;Start!$D$19,(ISODD(F88)=TRUE),(ISEVEN(Start!$D$8))=TRUE)=TRUE,F88+3,(IF(AND(F88&gt;Start!$C$20,F88+3&lt;Start!$D$20,F88&lt;Start!$D$20,(ISODD(F88)=TRUE),(ISEVEN(Start!$D$8)=TRUE))=TRUE,F88+3,(IF(AND(F88&gt;Start!$C$18,F88+1&lt;Start!$D$18,F88&lt;Start!$D$18,(ISEVEN(F88)=TRUE),(ISEVEN(Start!$D$8)=TRUE))=TRUE,F88+1,(IF(AND(F88&gt;Start!$C$19,F88+1&lt;Start!$D$19,F88&lt;Start!$D$19,(ISEVEN(F88)=TRUE),(ISEVEN(Start!$D$8)=TRUE))=TRUE,F88+1,(IF(AND(F88&gt;Start!$C$20,F88+1&lt;Start!$D$20,F88&lt;Start!$D$20,(ISEVEN(F88)=TRUE),(ISEVEN(Start!$D$8)=TRUE))=TRUE,F88+1,(IF(AND(F88&gt;Start!$C$22,F88+3&lt;Start!$D$22,F88&lt;Start!$D$22,(ISODD(F88)=TRUE))=TRUE,F88+3,(IF(AND(F88&gt;Start!$C$23,F88+3&lt;Start!$D$23,F88&lt;Start!$D$23,(ISODD(F88)=TRUE))=TRUE,F88+3,(IF(AND(F88&gt;Start!$C$24,F88+3&lt;Start!$D$24,F88&lt;Start!$D$24,(ISODD(F88)=TRUE))=TRUE,F88+3,(IF(AND(F88&gt;Start!$C$22,F88+1&lt;Start!$D$22,F88&lt;Start!$D$22,(ISEVEN(F88)=TRUE))=TRUE,F88+1,(IF(AND(F88&gt;Start!$C$23,F88+1&lt;Start!$D$23,F88&lt;Start!$D$23,(ISEVEN(F88)=TRUE))=TRUE,F88+1,(IF(AND(F88&gt;Start!$C$24,F88+1&lt;Start!$D$24,F88&lt;Start!$D$24,(ISEVEN(F88)=TRUE))=TRUE,F88+1,(IF(AND(Start!$F$8=4,(ISEVEN(F88)=TRUE))=TRUE,F88-7,(IF(AND(Start!$D$8=4,(ISODD(F88)=TRUE))=TRUE,F88-5,(IF(AND(Start!$D$8=5,(ISEVEN(F88)=TRUE))=TRUE,F88-9,F88-7)))))))))))))))))))))))))))))))</f>
        <v>9</v>
      </c>
    </row>
    <row r="89" spans="1:7" ht="18.75">
      <c r="A89" s="72" t="str">
        <f>Input!B44</f>
        <v>B</v>
      </c>
      <c r="B89" s="173" t="str">
        <f>Input!C44</f>
        <v>Sterling Heights Stevenson</v>
      </c>
      <c r="C89" s="173" t="str">
        <f>Input!D44</f>
        <v>Jacob Furtney</v>
      </c>
      <c r="D89" s="72">
        <f>Input!$A$46</f>
        <v>9</v>
      </c>
      <c r="E89" s="73">
        <f>IF(D89=" "," ",(IF(AND(D89&gt;Start!$C$18,D89+3&lt;Start!$D$18,D89&lt;Start!$D$18,(ISODD(D89)=TRUE))=TRUE,D89+3,(IF(AND(D89&gt;Start!$C$19,D89+3&lt;Start!$D$19,D89&lt;Start!$D$19,(ISODD(D89)=TRUE),(ISEVEN(Start!$D$8))=TRUE)=TRUE,D89+3,(IF(AND(D89&gt;Start!$C$20,D89+3&lt;Start!$D$20,D89&lt;Start!$D$20,(ISODD(D89)=TRUE),(ISEVEN(Start!$D$8)=TRUE))=TRUE,D89+3,(IF(AND(D89&gt;Start!$C$18,D89+1&lt;Start!$D$18,D89&lt;Start!$D$18,(ISEVEN(D89)=TRUE),(ISEVEN(Start!$D$8)=TRUE))=TRUE,D89+1,(IF(AND(D89&gt;Start!$C$19,D89+1&lt;Start!$D$19,D89&lt;Start!$D$19,(ISEVEN(D89)=TRUE),(ISEVEN(Start!$D$8)=TRUE))=TRUE,D89+1,(IF(AND(D89&gt;Start!$C$20,D89+1&lt;Start!$D$20,D89&lt;Start!$D$20,(ISEVEN(D89)=TRUE),(ISEVEN(Start!$D$8)=TRUE))=TRUE,D89+1,(IF(AND(D89&gt;Start!$C$22,D89+3&lt;Start!$D$22,D89&lt;Start!$D$22,(ISODD(D89)=TRUE))=TRUE,D89+3,(IF(AND(D89&gt;Start!$C$23,D89+3&lt;Start!$D$23,D89&lt;Start!$D$23,(ISODD(D89)=TRUE))=TRUE,D89+3,(IF(AND(D89&gt;Start!$C$24,D89+3&lt;Start!$D$24,D89&lt;Start!$D$24,(ISODD(D89)=TRUE))=TRUE,D89+3,(IF(AND(D89&gt;Start!$C$22,D89+1&lt;Start!$D$22,D89&lt;Start!$D$22,(ISEVEN(D89)=TRUE))=TRUE,D89+1,(IF(AND(D89&gt;Start!$C$23,D89+1&lt;Start!$D$23,D89&lt;Start!$D$23,(ISEVEN(D89)=TRUE))=TRUE,D89+1,(IF(AND(D89&gt;Start!$C$24,D89+1&lt;Start!$D$24,D89&lt;Start!$D$24,(ISEVEN(D89)=TRUE))=TRUE,D89+1,(IF(AND(Start!$F$8=4,(ISEVEN(D89)=TRUE))=TRUE,D89-7,(IF(AND(Start!$D$8=4,(ISODD(D89)=TRUE))=TRUE,D89-5,(IF(AND(Start!$D$8=5,(ISEVEN(D89)=TRUE))=TRUE,D89-9,D89-7)))))))))))))))))))))))))))))))</f>
        <v>2</v>
      </c>
      <c r="F89" s="73">
        <f>IF(E89=" "," ",(IF(AND(E89&gt;Start!$C$18,E89+3&lt;Start!$D$18,E89&lt;Start!$D$18,(ISODD(E89)=TRUE))=TRUE,E89+3,(IF(AND(E89&gt;Start!$C$19,E89+3&lt;Start!$D$19,E89&lt;Start!$D$19,(ISODD(E89)=TRUE),(ISEVEN(Start!$D$8))=TRUE)=TRUE,E89+3,(IF(AND(E89&gt;Start!$C$20,E89+3&lt;Start!$D$20,E89&lt;Start!$D$20,(ISODD(E89)=TRUE),(ISEVEN(Start!$D$8)=TRUE))=TRUE,E89+3,(IF(AND(E89&gt;Start!$C$18,E89+1&lt;Start!$D$18,E89&lt;Start!$D$18,(ISEVEN(E89)=TRUE),(ISEVEN(Start!$D$8)=TRUE))=TRUE,E89+1,(IF(AND(E89&gt;Start!$C$19,E89+1&lt;Start!$D$19,E89&lt;Start!$D$19,(ISEVEN(E89)=TRUE),(ISEVEN(Start!$D$8)=TRUE))=TRUE,E89+1,(IF(AND(E89&gt;Start!$C$20,E89+1&lt;Start!$D$20,E89&lt;Start!$D$20,(ISEVEN(E89)=TRUE),(ISEVEN(Start!$D$8)=TRUE))=TRUE,E89+1,(IF(AND(E89&gt;Start!$C$22,E89+3&lt;Start!$D$22,E89&lt;Start!$D$22,(ISODD(E89)=TRUE))=TRUE,E89+3,(IF(AND(E89&gt;Start!$C$23,E89+3&lt;Start!$D$23,E89&lt;Start!$D$23,(ISODD(E89)=TRUE))=TRUE,E89+3,(IF(AND(E89&gt;Start!$C$24,E89+3&lt;Start!$D$24,E89&lt;Start!$D$24,(ISODD(E89)=TRUE))=TRUE,E89+3,(IF(AND(E89&gt;Start!$C$22,E89+1&lt;Start!$D$22,E89&lt;Start!$D$22,(ISEVEN(E89)=TRUE))=TRUE,E89+1,(IF(AND(E89&gt;Start!$C$23,E89+1&lt;Start!$D$23,E89&lt;Start!$D$23,(ISEVEN(E89)=TRUE))=TRUE,E89+1,(IF(AND(E89&gt;Start!$C$24,E89+1&lt;Start!$D$24,E89&lt;Start!$D$24,(ISEVEN(E89)=TRUE))=TRUE,E89+1,(IF(AND(Start!$F$8=4,(ISEVEN(E89)=TRUE))=TRUE,E89-7,(IF(AND(Start!$D$8=4,(ISODD(E89)=TRUE))=TRUE,E89-5,(IF(AND(Start!$D$8=5,(ISEVEN(E89)=TRUE))=TRUE,E89-9,E89-7)))))))))))))))))))))))))))))))</f>
        <v>3</v>
      </c>
      <c r="G89" s="73">
        <f>IF(F89=" "," ",(IF(AND(F89&gt;Start!$C$18,F89+3&lt;Start!$D$18,F89&lt;Start!$D$18,(ISODD(F89)=TRUE))=TRUE,F89+3,(IF(AND(F89&gt;Start!$C$19,F89+3&lt;Start!$D$19,F89&lt;Start!$D$19,(ISODD(F89)=TRUE),(ISEVEN(Start!$D$8))=TRUE)=TRUE,F89+3,(IF(AND(F89&gt;Start!$C$20,F89+3&lt;Start!$D$20,F89&lt;Start!$D$20,(ISODD(F89)=TRUE),(ISEVEN(Start!$D$8)=TRUE))=TRUE,F89+3,(IF(AND(F89&gt;Start!$C$18,F89+1&lt;Start!$D$18,F89&lt;Start!$D$18,(ISEVEN(F89)=TRUE),(ISEVEN(Start!$D$8)=TRUE))=TRUE,F89+1,(IF(AND(F89&gt;Start!$C$19,F89+1&lt;Start!$D$19,F89&lt;Start!$D$19,(ISEVEN(F89)=TRUE),(ISEVEN(Start!$D$8)=TRUE))=TRUE,F89+1,(IF(AND(F89&gt;Start!$C$20,F89+1&lt;Start!$D$20,F89&lt;Start!$D$20,(ISEVEN(F89)=TRUE),(ISEVEN(Start!$D$8)=TRUE))=TRUE,F89+1,(IF(AND(F89&gt;Start!$C$22,F89+3&lt;Start!$D$22,F89&lt;Start!$D$22,(ISODD(F89)=TRUE))=TRUE,F89+3,(IF(AND(F89&gt;Start!$C$23,F89+3&lt;Start!$D$23,F89&lt;Start!$D$23,(ISODD(F89)=TRUE))=TRUE,F89+3,(IF(AND(F89&gt;Start!$C$24,F89+3&lt;Start!$D$24,F89&lt;Start!$D$24,(ISODD(F89)=TRUE))=TRUE,F89+3,(IF(AND(F89&gt;Start!$C$22,F89+1&lt;Start!$D$22,F89&lt;Start!$D$22,(ISEVEN(F89)=TRUE))=TRUE,F89+1,(IF(AND(F89&gt;Start!$C$23,F89+1&lt;Start!$D$23,F89&lt;Start!$D$23,(ISEVEN(F89)=TRUE))=TRUE,F89+1,(IF(AND(F89&gt;Start!$C$24,F89+1&lt;Start!$D$24,F89&lt;Start!$D$24,(ISEVEN(F89)=TRUE))=TRUE,F89+1,(IF(AND(Start!$F$8=4,(ISEVEN(F89)=TRUE))=TRUE,F89-7,(IF(AND(Start!$D$8=4,(ISODD(F89)=TRUE))=TRUE,F89-5,(IF(AND(Start!$D$8=5,(ISEVEN(F89)=TRUE))=TRUE,F89-9,F89-7)))))))))))))))))))))))))))))))</f>
        <v>6</v>
      </c>
    </row>
    <row r="90" spans="1:7" ht="18.75">
      <c r="A90" s="72" t="str">
        <f>Input!B49</f>
        <v>BB</v>
      </c>
      <c r="B90" s="173" t="str">
        <f>Input!C49</f>
        <v>Sterling Heights Stevenson</v>
      </c>
      <c r="C90" s="173" t="str">
        <f>Input!D49</f>
        <v>Davis Keena</v>
      </c>
      <c r="D90" s="72">
        <f>Input!$A$51</f>
        <v>10</v>
      </c>
      <c r="E90" s="73">
        <f>IF(D90=" "," ",(IF(AND(D90&gt;Start!$C$18,D90+3&lt;Start!$D$18,D90&lt;Start!$D$18,(ISODD(D90)=TRUE))=TRUE,D90+3,(IF(AND(D90&gt;Start!$C$19,D90+3&lt;Start!$D$19,D90&lt;Start!$D$19,(ISODD(D90)=TRUE),(ISEVEN(Start!$D$8))=TRUE)=TRUE,D90+3,(IF(AND(D90&gt;Start!$C$20,D90+3&lt;Start!$D$20,D90&lt;Start!$D$20,(ISODD(D90)=TRUE),(ISEVEN(Start!$D$8)=TRUE))=TRUE,D90+3,(IF(AND(D90&gt;Start!$C$18,D90+1&lt;Start!$D$18,D90&lt;Start!$D$18,(ISEVEN(D90)=TRUE),(ISEVEN(Start!$D$8)=TRUE))=TRUE,D90+1,(IF(AND(D90&gt;Start!$C$19,D90+1&lt;Start!$D$19,D90&lt;Start!$D$19,(ISEVEN(D90)=TRUE),(ISEVEN(Start!$D$8)=TRUE))=TRUE,D90+1,(IF(AND(D90&gt;Start!$C$20,D90+1&lt;Start!$D$20,D90&lt;Start!$D$20,(ISEVEN(D90)=TRUE),(ISEVEN(Start!$D$8)=TRUE))=TRUE,D90+1,(IF(AND(D90&gt;Start!$C$22,D90+3&lt;Start!$D$22,D90&lt;Start!$D$22,(ISODD(D90)=TRUE))=TRUE,D90+3,(IF(AND(D90&gt;Start!$C$23,D90+3&lt;Start!$D$23,D90&lt;Start!$D$23,(ISODD(D90)=TRUE))=TRUE,D90+3,(IF(AND(D90&gt;Start!$C$24,D90+3&lt;Start!$D$24,D90&lt;Start!$D$24,(ISODD(D90)=TRUE))=TRUE,D90+3,(IF(AND(D90&gt;Start!$C$22,D90+1&lt;Start!$D$22,D90&lt;Start!$D$22,(ISEVEN(D90)=TRUE))=TRUE,D90+1,(IF(AND(D90&gt;Start!$C$23,D90+1&lt;Start!$D$23,D90&lt;Start!$D$23,(ISEVEN(D90)=TRUE))=TRUE,D90+1,(IF(AND(D90&gt;Start!$C$24,D90+1&lt;Start!$D$24,D90&lt;Start!$D$24,(ISEVEN(D90)=TRUE))=TRUE,D90+1,(IF(AND(Start!$F$8=4,(ISEVEN(D90)=TRUE))=TRUE,D90-7,(IF(AND(Start!$D$8=4,(ISODD(D90)=TRUE))=TRUE,D90-5,(IF(AND(Start!$D$8=5,(ISEVEN(D90)=TRUE))=TRUE,D90-9,D90-7)))))))))))))))))))))))))))))))</f>
        <v>1</v>
      </c>
      <c r="F90" s="73">
        <f>IF(E90=" "," ",(IF(AND(E90&gt;Start!$C$18,E90+3&lt;Start!$D$18,E90&lt;Start!$D$18,(ISODD(E90)=TRUE))=TRUE,E90+3,(IF(AND(E90&gt;Start!$C$19,E90+3&lt;Start!$D$19,E90&lt;Start!$D$19,(ISODD(E90)=TRUE),(ISEVEN(Start!$D$8))=TRUE)=TRUE,E90+3,(IF(AND(E90&gt;Start!$C$20,E90+3&lt;Start!$D$20,E90&lt;Start!$D$20,(ISODD(E90)=TRUE),(ISEVEN(Start!$D$8)=TRUE))=TRUE,E90+3,(IF(AND(E90&gt;Start!$C$18,E90+1&lt;Start!$D$18,E90&lt;Start!$D$18,(ISEVEN(E90)=TRUE),(ISEVEN(Start!$D$8)=TRUE))=TRUE,E90+1,(IF(AND(E90&gt;Start!$C$19,E90+1&lt;Start!$D$19,E90&lt;Start!$D$19,(ISEVEN(E90)=TRUE),(ISEVEN(Start!$D$8)=TRUE))=TRUE,E90+1,(IF(AND(E90&gt;Start!$C$20,E90+1&lt;Start!$D$20,E90&lt;Start!$D$20,(ISEVEN(E90)=TRUE),(ISEVEN(Start!$D$8)=TRUE))=TRUE,E90+1,(IF(AND(E90&gt;Start!$C$22,E90+3&lt;Start!$D$22,E90&lt;Start!$D$22,(ISODD(E90)=TRUE))=TRUE,E90+3,(IF(AND(E90&gt;Start!$C$23,E90+3&lt;Start!$D$23,E90&lt;Start!$D$23,(ISODD(E90)=TRUE))=TRUE,E90+3,(IF(AND(E90&gt;Start!$C$24,E90+3&lt;Start!$D$24,E90&lt;Start!$D$24,(ISODD(E90)=TRUE))=TRUE,E90+3,(IF(AND(E90&gt;Start!$C$22,E90+1&lt;Start!$D$22,E90&lt;Start!$D$22,(ISEVEN(E90)=TRUE))=TRUE,E90+1,(IF(AND(E90&gt;Start!$C$23,E90+1&lt;Start!$D$23,E90&lt;Start!$D$23,(ISEVEN(E90)=TRUE))=TRUE,E90+1,(IF(AND(E90&gt;Start!$C$24,E90+1&lt;Start!$D$24,E90&lt;Start!$D$24,(ISEVEN(E90)=TRUE))=TRUE,E90+1,(IF(AND(Start!$F$8=4,(ISEVEN(E90)=TRUE))=TRUE,E90-7,(IF(AND(Start!$D$8=4,(ISODD(E90)=TRUE))=TRUE,E90-5,(IF(AND(Start!$D$8=5,(ISEVEN(E90)=TRUE))=TRUE,E90-9,E90-7)))))))))))))))))))))))))))))))</f>
        <v>4</v>
      </c>
      <c r="G90" s="73">
        <f>IF(F90=" "," ",(IF(AND(F90&gt;Start!$C$18,F90+3&lt;Start!$D$18,F90&lt;Start!$D$18,(ISODD(F90)=TRUE))=TRUE,F90+3,(IF(AND(F90&gt;Start!$C$19,F90+3&lt;Start!$D$19,F90&lt;Start!$D$19,(ISODD(F90)=TRUE),(ISEVEN(Start!$D$8))=TRUE)=TRUE,F90+3,(IF(AND(F90&gt;Start!$C$20,F90+3&lt;Start!$D$20,F90&lt;Start!$D$20,(ISODD(F90)=TRUE),(ISEVEN(Start!$D$8)=TRUE))=TRUE,F90+3,(IF(AND(F90&gt;Start!$C$18,F90+1&lt;Start!$D$18,F90&lt;Start!$D$18,(ISEVEN(F90)=TRUE),(ISEVEN(Start!$D$8)=TRUE))=TRUE,F90+1,(IF(AND(F90&gt;Start!$C$19,F90+1&lt;Start!$D$19,F90&lt;Start!$D$19,(ISEVEN(F90)=TRUE),(ISEVEN(Start!$D$8)=TRUE))=TRUE,F90+1,(IF(AND(F90&gt;Start!$C$20,F90+1&lt;Start!$D$20,F90&lt;Start!$D$20,(ISEVEN(F90)=TRUE),(ISEVEN(Start!$D$8)=TRUE))=TRUE,F90+1,(IF(AND(F90&gt;Start!$C$22,F90+3&lt;Start!$D$22,F90&lt;Start!$D$22,(ISODD(F90)=TRUE))=TRUE,F90+3,(IF(AND(F90&gt;Start!$C$23,F90+3&lt;Start!$D$23,F90&lt;Start!$D$23,(ISODD(F90)=TRUE))=TRUE,F90+3,(IF(AND(F90&gt;Start!$C$24,F90+3&lt;Start!$D$24,F90&lt;Start!$D$24,(ISODD(F90)=TRUE))=TRUE,F90+3,(IF(AND(F90&gt;Start!$C$22,F90+1&lt;Start!$D$22,F90&lt;Start!$D$22,(ISEVEN(F90)=TRUE))=TRUE,F90+1,(IF(AND(F90&gt;Start!$C$23,F90+1&lt;Start!$D$23,F90&lt;Start!$D$23,(ISEVEN(F90)=TRUE))=TRUE,F90+1,(IF(AND(F90&gt;Start!$C$24,F90+1&lt;Start!$D$24,F90&lt;Start!$D$24,(ISEVEN(F90)=TRUE))=TRUE,F90+1,(IF(AND(Start!$F$8=4,(ISEVEN(F90)=TRUE))=TRUE,F90-7,(IF(AND(Start!$D$8=4,(ISODD(F90)=TRUE))=TRUE,F90-5,(IF(AND(Start!$D$8=5,(ISEVEN(F90)=TRUE))=TRUE,F90-9,F90-7)))))))))))))))))))))))))))))))</f>
        <v>5</v>
      </c>
    </row>
    <row r="91" spans="1:7" ht="18.75">
      <c r="A91" s="72" t="str">
        <f>Input!B6</f>
        <v>D</v>
      </c>
      <c r="B91" s="173" t="str">
        <f>Input!C6</f>
        <v>Utica</v>
      </c>
      <c r="C91" s="173" t="str">
        <f>Input!D6</f>
        <v>Joe Mazza</v>
      </c>
      <c r="D91" s="72">
        <f>Input!$A$6</f>
        <v>1</v>
      </c>
      <c r="E91" s="73">
        <f>IF(D91=" "," ",(IF(AND(D91&gt;Start!$C$18,D91+3&lt;Start!$D$18,D91&lt;Start!$D$18,(ISODD(D91)=TRUE))=TRUE,D91+3,(IF(AND(D91&gt;Start!$C$19,D91+3&lt;Start!$D$19,D91&lt;Start!$D$19,(ISODD(D91)=TRUE),(ISEVEN(Start!$D$8))=TRUE)=TRUE,D91+3,(IF(AND(D91&gt;Start!$C$20,D91+3&lt;Start!$D$20,D91&lt;Start!$D$20,(ISODD(D91)=TRUE),(ISEVEN(Start!$D$8)=TRUE))=TRUE,D91+3,(IF(AND(D91&gt;Start!$C$18,D91+1&lt;Start!$D$18,D91&lt;Start!$D$18,(ISEVEN(D91)=TRUE),(ISEVEN(Start!$D$8)=TRUE))=TRUE,D91+1,(IF(AND(D91&gt;Start!$C$19,D91+1&lt;Start!$D$19,D91&lt;Start!$D$19,(ISEVEN(D91)=TRUE),(ISEVEN(Start!$D$8)=TRUE))=TRUE,D91+1,(IF(AND(D91&gt;Start!$C$20,D91+1&lt;Start!$D$20,D91&lt;Start!$D$20,(ISEVEN(D91)=TRUE),(ISEVEN(Start!$D$8)=TRUE))=TRUE,D91+1,(IF(AND(D91&gt;Start!$C$22,D91+3&lt;Start!$D$22,D91&lt;Start!$D$22,(ISODD(D91)=TRUE))=TRUE,D91+3,(IF(AND(D91&gt;Start!$C$23,D91+3&lt;Start!$D$23,D91&lt;Start!$D$23,(ISODD(D91)=TRUE))=TRUE,D91+3,(IF(AND(D91&gt;Start!$C$24,D91+3&lt;Start!$D$24,D91&lt;Start!$D$24,(ISODD(D91)=TRUE))=TRUE,D91+3,(IF(AND(D91&gt;Start!$C$22,D91+1&lt;Start!$D$22,D91&lt;Start!$D$22,(ISEVEN(D91)=TRUE))=TRUE,D91+1,(IF(AND(D91&gt;Start!$C$23,D91+1&lt;Start!$D$23,D91&lt;Start!$D$23,(ISEVEN(D91)=TRUE))=TRUE,D91+1,(IF(AND(D91&gt;Start!$C$24,D91+1&lt;Start!$D$24,D91&lt;Start!$D$24,(ISEVEN(D91)=TRUE))=TRUE,D91+1,(IF(AND(Start!$F$8=4,(ISEVEN(D91)=TRUE))=TRUE,D91-7,(IF(AND(Start!$D$8=4,(ISODD(D91)=TRUE))=TRUE,D91-5,(IF(AND(Start!$D$8=5,(ISEVEN(D91)=TRUE))=TRUE,D91-9,D91-7)))))))))))))))))))))))))))))))</f>
        <v>4</v>
      </c>
      <c r="F91" s="73">
        <f>IF(E91=" "," ",(IF(AND(E91&gt;Start!$C$18,E91+3&lt;Start!$D$18,E91&lt;Start!$D$18,(ISODD(E91)=TRUE))=TRUE,E91+3,(IF(AND(E91&gt;Start!$C$19,E91+3&lt;Start!$D$19,E91&lt;Start!$D$19,(ISODD(E91)=TRUE),(ISEVEN(Start!$D$8))=TRUE)=TRUE,E91+3,(IF(AND(E91&gt;Start!$C$20,E91+3&lt;Start!$D$20,E91&lt;Start!$D$20,(ISODD(E91)=TRUE),(ISEVEN(Start!$D$8)=TRUE))=TRUE,E91+3,(IF(AND(E91&gt;Start!$C$18,E91+1&lt;Start!$D$18,E91&lt;Start!$D$18,(ISEVEN(E91)=TRUE),(ISEVEN(Start!$D$8)=TRUE))=TRUE,E91+1,(IF(AND(E91&gt;Start!$C$19,E91+1&lt;Start!$D$19,E91&lt;Start!$D$19,(ISEVEN(E91)=TRUE),(ISEVEN(Start!$D$8)=TRUE))=TRUE,E91+1,(IF(AND(E91&gt;Start!$C$20,E91+1&lt;Start!$D$20,E91&lt;Start!$D$20,(ISEVEN(E91)=TRUE),(ISEVEN(Start!$D$8)=TRUE))=TRUE,E91+1,(IF(AND(E91&gt;Start!$C$22,E91+3&lt;Start!$D$22,E91&lt;Start!$D$22,(ISODD(E91)=TRUE))=TRUE,E91+3,(IF(AND(E91&gt;Start!$C$23,E91+3&lt;Start!$D$23,E91&lt;Start!$D$23,(ISODD(E91)=TRUE))=TRUE,E91+3,(IF(AND(E91&gt;Start!$C$24,E91+3&lt;Start!$D$24,E91&lt;Start!$D$24,(ISODD(E91)=TRUE))=TRUE,E91+3,(IF(AND(E91&gt;Start!$C$22,E91+1&lt;Start!$D$22,E91&lt;Start!$D$22,(ISEVEN(E91)=TRUE))=TRUE,E91+1,(IF(AND(E91&gt;Start!$C$23,E91+1&lt;Start!$D$23,E91&lt;Start!$D$23,(ISEVEN(E91)=TRUE))=TRUE,E91+1,(IF(AND(E91&gt;Start!$C$24,E91+1&lt;Start!$D$24,E91&lt;Start!$D$24,(ISEVEN(E91)=TRUE))=TRUE,E91+1,(IF(AND(Start!$F$8=4,(ISEVEN(E91)=TRUE))=TRUE,E91-7,(IF(AND(Start!$D$8=4,(ISODD(E91)=TRUE))=TRUE,E91-5,(IF(AND(Start!$D$8=5,(ISEVEN(E91)=TRUE))=TRUE,E91-9,E91-7)))))))))))))))))))))))))))))))</f>
        <v>5</v>
      </c>
      <c r="G91" s="73">
        <f>IF(F91=" "," ",(IF(AND(F91&gt;Start!$C$18,F91+3&lt;Start!$D$18,F91&lt;Start!$D$18,(ISODD(F91)=TRUE))=TRUE,F91+3,(IF(AND(F91&gt;Start!$C$19,F91+3&lt;Start!$D$19,F91&lt;Start!$D$19,(ISODD(F91)=TRUE),(ISEVEN(Start!$D$8))=TRUE)=TRUE,F91+3,(IF(AND(F91&gt;Start!$C$20,F91+3&lt;Start!$D$20,F91&lt;Start!$D$20,(ISODD(F91)=TRUE),(ISEVEN(Start!$D$8)=TRUE))=TRUE,F91+3,(IF(AND(F91&gt;Start!$C$18,F91+1&lt;Start!$D$18,F91&lt;Start!$D$18,(ISEVEN(F91)=TRUE),(ISEVEN(Start!$D$8)=TRUE))=TRUE,F91+1,(IF(AND(F91&gt;Start!$C$19,F91+1&lt;Start!$D$19,F91&lt;Start!$D$19,(ISEVEN(F91)=TRUE),(ISEVEN(Start!$D$8)=TRUE))=TRUE,F91+1,(IF(AND(F91&gt;Start!$C$20,F91+1&lt;Start!$D$20,F91&lt;Start!$D$20,(ISEVEN(F91)=TRUE),(ISEVEN(Start!$D$8)=TRUE))=TRUE,F91+1,(IF(AND(F91&gt;Start!$C$22,F91+3&lt;Start!$D$22,F91&lt;Start!$D$22,(ISODD(F91)=TRUE))=TRUE,F91+3,(IF(AND(F91&gt;Start!$C$23,F91+3&lt;Start!$D$23,F91&lt;Start!$D$23,(ISODD(F91)=TRUE))=TRUE,F91+3,(IF(AND(F91&gt;Start!$C$24,F91+3&lt;Start!$D$24,F91&lt;Start!$D$24,(ISODD(F91)=TRUE))=TRUE,F91+3,(IF(AND(F91&gt;Start!$C$22,F91+1&lt;Start!$D$22,F91&lt;Start!$D$22,(ISEVEN(F91)=TRUE))=TRUE,F91+1,(IF(AND(F91&gt;Start!$C$23,F91+1&lt;Start!$D$23,F91&lt;Start!$D$23,(ISEVEN(F91)=TRUE))=TRUE,F91+1,(IF(AND(F91&gt;Start!$C$24,F91+1&lt;Start!$D$24,F91&lt;Start!$D$24,(ISEVEN(F91)=TRUE))=TRUE,F91+1,(IF(AND(Start!$F$8=4,(ISEVEN(F91)=TRUE))=TRUE,F91-7,(IF(AND(Start!$D$8=4,(ISODD(F91)=TRUE))=TRUE,F91-5,(IF(AND(Start!$D$8=5,(ISEVEN(F91)=TRUE))=TRUE,F91-9,F91-7)))))))))))))))))))))))))))))))</f>
        <v>8</v>
      </c>
    </row>
    <row r="92" spans="1:7" ht="18.75">
      <c r="A92" s="72" t="str">
        <f>Input!B11</f>
        <v>DD</v>
      </c>
      <c r="B92" s="173" t="str">
        <f>Input!C11</f>
        <v>Utica</v>
      </c>
      <c r="C92" s="173" t="str">
        <f>Input!D11</f>
        <v>Andrew Venturini</v>
      </c>
      <c r="D92" s="72">
        <f>Input!$A$11</f>
        <v>2</v>
      </c>
      <c r="E92" s="73">
        <f>IF(D92=" "," ",(IF(AND(D92&gt;Start!$C$18,D92+3&lt;Start!$D$18,D92&lt;Start!$D$18,(ISODD(D92)=TRUE))=TRUE,D92+3,(IF(AND(D92&gt;Start!$C$19,D92+3&lt;Start!$D$19,D92&lt;Start!$D$19,(ISODD(D92)=TRUE),(ISEVEN(Start!$D$8))=TRUE)=TRUE,D92+3,(IF(AND(D92&gt;Start!$C$20,D92+3&lt;Start!$D$20,D92&lt;Start!$D$20,(ISODD(D92)=TRUE),(ISEVEN(Start!$D$8)=TRUE))=TRUE,D92+3,(IF(AND(D92&gt;Start!$C$18,D92+1&lt;Start!$D$18,D92&lt;Start!$D$18,(ISEVEN(D92)=TRUE),(ISEVEN(Start!$D$8)=TRUE))=TRUE,D92+1,(IF(AND(D92&gt;Start!$C$19,D92+1&lt;Start!$D$19,D92&lt;Start!$D$19,(ISEVEN(D92)=TRUE),(ISEVEN(Start!$D$8)=TRUE))=TRUE,D92+1,(IF(AND(D92&gt;Start!$C$20,D92+1&lt;Start!$D$20,D92&lt;Start!$D$20,(ISEVEN(D92)=TRUE),(ISEVEN(Start!$D$8)=TRUE))=TRUE,D92+1,(IF(AND(D92&gt;Start!$C$22,D92+3&lt;Start!$D$22,D92&lt;Start!$D$22,(ISODD(D92)=TRUE))=TRUE,D92+3,(IF(AND(D92&gt;Start!$C$23,D92+3&lt;Start!$D$23,D92&lt;Start!$D$23,(ISODD(D92)=TRUE))=TRUE,D92+3,(IF(AND(D92&gt;Start!$C$24,D92+3&lt;Start!$D$24,D92&lt;Start!$D$24,(ISODD(D92)=TRUE))=TRUE,D92+3,(IF(AND(D92&gt;Start!$C$22,D92+1&lt;Start!$D$22,D92&lt;Start!$D$22,(ISEVEN(D92)=TRUE))=TRUE,D92+1,(IF(AND(D92&gt;Start!$C$23,D92+1&lt;Start!$D$23,D92&lt;Start!$D$23,(ISEVEN(D92)=TRUE))=TRUE,D92+1,(IF(AND(D92&gt;Start!$C$24,D92+1&lt;Start!$D$24,D92&lt;Start!$D$24,(ISEVEN(D92)=TRUE))=TRUE,D92+1,(IF(AND(Start!$F$8=4,(ISEVEN(D92)=TRUE))=TRUE,D92-7,(IF(AND(Start!$D$8=4,(ISODD(D92)=TRUE))=TRUE,D92-5,(IF(AND(Start!$D$8=5,(ISEVEN(D92)=TRUE))=TRUE,D92-9,D92-7)))))))))))))))))))))))))))))))</f>
        <v>3</v>
      </c>
      <c r="F92" s="73">
        <f>IF(E92=" "," ",(IF(AND(E92&gt;Start!$C$18,E92+3&lt;Start!$D$18,E92&lt;Start!$D$18,(ISODD(E92)=TRUE))=TRUE,E92+3,(IF(AND(E92&gt;Start!$C$19,E92+3&lt;Start!$D$19,E92&lt;Start!$D$19,(ISODD(E92)=TRUE),(ISEVEN(Start!$D$8))=TRUE)=TRUE,E92+3,(IF(AND(E92&gt;Start!$C$20,E92+3&lt;Start!$D$20,E92&lt;Start!$D$20,(ISODD(E92)=TRUE),(ISEVEN(Start!$D$8)=TRUE))=TRUE,E92+3,(IF(AND(E92&gt;Start!$C$18,E92+1&lt;Start!$D$18,E92&lt;Start!$D$18,(ISEVEN(E92)=TRUE),(ISEVEN(Start!$D$8)=TRUE))=TRUE,E92+1,(IF(AND(E92&gt;Start!$C$19,E92+1&lt;Start!$D$19,E92&lt;Start!$D$19,(ISEVEN(E92)=TRUE),(ISEVEN(Start!$D$8)=TRUE))=TRUE,E92+1,(IF(AND(E92&gt;Start!$C$20,E92+1&lt;Start!$D$20,E92&lt;Start!$D$20,(ISEVEN(E92)=TRUE),(ISEVEN(Start!$D$8)=TRUE))=TRUE,E92+1,(IF(AND(E92&gt;Start!$C$22,E92+3&lt;Start!$D$22,E92&lt;Start!$D$22,(ISODD(E92)=TRUE))=TRUE,E92+3,(IF(AND(E92&gt;Start!$C$23,E92+3&lt;Start!$D$23,E92&lt;Start!$D$23,(ISODD(E92)=TRUE))=TRUE,E92+3,(IF(AND(E92&gt;Start!$C$24,E92+3&lt;Start!$D$24,E92&lt;Start!$D$24,(ISODD(E92)=TRUE))=TRUE,E92+3,(IF(AND(E92&gt;Start!$C$22,E92+1&lt;Start!$D$22,E92&lt;Start!$D$22,(ISEVEN(E92)=TRUE))=TRUE,E92+1,(IF(AND(E92&gt;Start!$C$23,E92+1&lt;Start!$D$23,E92&lt;Start!$D$23,(ISEVEN(E92)=TRUE))=TRUE,E92+1,(IF(AND(E92&gt;Start!$C$24,E92+1&lt;Start!$D$24,E92&lt;Start!$D$24,(ISEVEN(E92)=TRUE))=TRUE,E92+1,(IF(AND(Start!$F$8=4,(ISEVEN(E92)=TRUE))=TRUE,E92-7,(IF(AND(Start!$D$8=4,(ISODD(E92)=TRUE))=TRUE,E92-5,(IF(AND(Start!$D$8=5,(ISEVEN(E92)=TRUE))=TRUE,E92-9,E92-7)))))))))))))))))))))))))))))))</f>
        <v>6</v>
      </c>
      <c r="G92" s="73">
        <f>IF(F92=" "," ",(IF(AND(F92&gt;Start!$C$18,F92+3&lt;Start!$D$18,F92&lt;Start!$D$18,(ISODD(F92)=TRUE))=TRUE,F92+3,(IF(AND(F92&gt;Start!$C$19,F92+3&lt;Start!$D$19,F92&lt;Start!$D$19,(ISODD(F92)=TRUE),(ISEVEN(Start!$D$8))=TRUE)=TRUE,F92+3,(IF(AND(F92&gt;Start!$C$20,F92+3&lt;Start!$D$20,F92&lt;Start!$D$20,(ISODD(F92)=TRUE),(ISEVEN(Start!$D$8)=TRUE))=TRUE,F92+3,(IF(AND(F92&gt;Start!$C$18,F92+1&lt;Start!$D$18,F92&lt;Start!$D$18,(ISEVEN(F92)=TRUE),(ISEVEN(Start!$D$8)=TRUE))=TRUE,F92+1,(IF(AND(F92&gt;Start!$C$19,F92+1&lt;Start!$D$19,F92&lt;Start!$D$19,(ISEVEN(F92)=TRUE),(ISEVEN(Start!$D$8)=TRUE))=TRUE,F92+1,(IF(AND(F92&gt;Start!$C$20,F92+1&lt;Start!$D$20,F92&lt;Start!$D$20,(ISEVEN(F92)=TRUE),(ISEVEN(Start!$D$8)=TRUE))=TRUE,F92+1,(IF(AND(F92&gt;Start!$C$22,F92+3&lt;Start!$D$22,F92&lt;Start!$D$22,(ISODD(F92)=TRUE))=TRUE,F92+3,(IF(AND(F92&gt;Start!$C$23,F92+3&lt;Start!$D$23,F92&lt;Start!$D$23,(ISODD(F92)=TRUE))=TRUE,F92+3,(IF(AND(F92&gt;Start!$C$24,F92+3&lt;Start!$D$24,F92&lt;Start!$D$24,(ISODD(F92)=TRUE))=TRUE,F92+3,(IF(AND(F92&gt;Start!$C$22,F92+1&lt;Start!$D$22,F92&lt;Start!$D$22,(ISEVEN(F92)=TRUE))=TRUE,F92+1,(IF(AND(F92&gt;Start!$C$23,F92+1&lt;Start!$D$23,F92&lt;Start!$D$23,(ISEVEN(F92)=TRUE))=TRUE,F92+1,(IF(AND(F92&gt;Start!$C$24,F92+1&lt;Start!$D$24,F92&lt;Start!$D$24,(ISEVEN(F92)=TRUE))=TRUE,F92+1,(IF(AND(Start!$F$8=4,(ISEVEN(F92)=TRUE))=TRUE,F92-7,(IF(AND(Start!$D$8=4,(ISODD(F92)=TRUE))=TRUE,F92-5,(IF(AND(Start!$D$8=5,(ISEVEN(F92)=TRUE))=TRUE,F92-9,F92-7)))))))))))))))))))))))))))))))</f>
        <v>7</v>
      </c>
    </row>
    <row r="93" spans="1:7" ht="18.75">
      <c r="A93" s="72" t="str">
        <f>Input!B16</f>
        <v>D</v>
      </c>
      <c r="B93" s="173" t="str">
        <f>Input!C16</f>
        <v>Utica</v>
      </c>
      <c r="C93" s="173" t="str">
        <f>Input!D16</f>
        <v>Adam McNeil</v>
      </c>
      <c r="D93" s="72">
        <f>Input!$A$16</f>
        <v>3</v>
      </c>
      <c r="E93" s="73">
        <f>IF(D93=" "," ",(IF(AND(D93&gt;Start!$C$18,D93+3&lt;Start!$D$18,D93&lt;Start!$D$18,(ISODD(D93)=TRUE))=TRUE,D93+3,(IF(AND(D93&gt;Start!$C$19,D93+3&lt;Start!$D$19,D93&lt;Start!$D$19,(ISODD(D93)=TRUE),(ISEVEN(Start!$D$8))=TRUE)=TRUE,D93+3,(IF(AND(D93&gt;Start!$C$20,D93+3&lt;Start!$D$20,D93&lt;Start!$D$20,(ISODD(D93)=TRUE),(ISEVEN(Start!$D$8)=TRUE))=TRUE,D93+3,(IF(AND(D93&gt;Start!$C$18,D93+1&lt;Start!$D$18,D93&lt;Start!$D$18,(ISEVEN(D93)=TRUE),(ISEVEN(Start!$D$8)=TRUE))=TRUE,D93+1,(IF(AND(D93&gt;Start!$C$19,D93+1&lt;Start!$D$19,D93&lt;Start!$D$19,(ISEVEN(D93)=TRUE),(ISEVEN(Start!$D$8)=TRUE))=TRUE,D93+1,(IF(AND(D93&gt;Start!$C$20,D93+1&lt;Start!$D$20,D93&lt;Start!$D$20,(ISEVEN(D93)=TRUE),(ISEVEN(Start!$D$8)=TRUE))=TRUE,D93+1,(IF(AND(D93&gt;Start!$C$22,D93+3&lt;Start!$D$22,D93&lt;Start!$D$22,(ISODD(D93)=TRUE))=TRUE,D93+3,(IF(AND(D93&gt;Start!$C$23,D93+3&lt;Start!$D$23,D93&lt;Start!$D$23,(ISODD(D93)=TRUE))=TRUE,D93+3,(IF(AND(D93&gt;Start!$C$24,D93+3&lt;Start!$D$24,D93&lt;Start!$D$24,(ISODD(D93)=TRUE))=TRUE,D93+3,(IF(AND(D93&gt;Start!$C$22,D93+1&lt;Start!$D$22,D93&lt;Start!$D$22,(ISEVEN(D93)=TRUE))=TRUE,D93+1,(IF(AND(D93&gt;Start!$C$23,D93+1&lt;Start!$D$23,D93&lt;Start!$D$23,(ISEVEN(D93)=TRUE))=TRUE,D93+1,(IF(AND(D93&gt;Start!$C$24,D93+1&lt;Start!$D$24,D93&lt;Start!$D$24,(ISEVEN(D93)=TRUE))=TRUE,D93+1,(IF(AND(Start!$F$8=4,(ISEVEN(D93)=TRUE))=TRUE,D93-7,(IF(AND(Start!$D$8=4,(ISODD(D93)=TRUE))=TRUE,D93-5,(IF(AND(Start!$D$8=5,(ISEVEN(D93)=TRUE))=TRUE,D93-9,D93-7)))))))))))))))))))))))))))))))</f>
        <v>6</v>
      </c>
      <c r="F93" s="73">
        <f>IF(E93=" "," ",(IF(AND(E93&gt;Start!$C$18,E93+3&lt;Start!$D$18,E93&lt;Start!$D$18,(ISODD(E93)=TRUE))=TRUE,E93+3,(IF(AND(E93&gt;Start!$C$19,E93+3&lt;Start!$D$19,E93&lt;Start!$D$19,(ISODD(E93)=TRUE),(ISEVEN(Start!$D$8))=TRUE)=TRUE,E93+3,(IF(AND(E93&gt;Start!$C$20,E93+3&lt;Start!$D$20,E93&lt;Start!$D$20,(ISODD(E93)=TRUE),(ISEVEN(Start!$D$8)=TRUE))=TRUE,E93+3,(IF(AND(E93&gt;Start!$C$18,E93+1&lt;Start!$D$18,E93&lt;Start!$D$18,(ISEVEN(E93)=TRUE),(ISEVEN(Start!$D$8)=TRUE))=TRUE,E93+1,(IF(AND(E93&gt;Start!$C$19,E93+1&lt;Start!$D$19,E93&lt;Start!$D$19,(ISEVEN(E93)=TRUE),(ISEVEN(Start!$D$8)=TRUE))=TRUE,E93+1,(IF(AND(E93&gt;Start!$C$20,E93+1&lt;Start!$D$20,E93&lt;Start!$D$20,(ISEVEN(E93)=TRUE),(ISEVEN(Start!$D$8)=TRUE))=TRUE,E93+1,(IF(AND(E93&gt;Start!$C$22,E93+3&lt;Start!$D$22,E93&lt;Start!$D$22,(ISODD(E93)=TRUE))=TRUE,E93+3,(IF(AND(E93&gt;Start!$C$23,E93+3&lt;Start!$D$23,E93&lt;Start!$D$23,(ISODD(E93)=TRUE))=TRUE,E93+3,(IF(AND(E93&gt;Start!$C$24,E93+3&lt;Start!$D$24,E93&lt;Start!$D$24,(ISODD(E93)=TRUE))=TRUE,E93+3,(IF(AND(E93&gt;Start!$C$22,E93+1&lt;Start!$D$22,E93&lt;Start!$D$22,(ISEVEN(E93)=TRUE))=TRUE,E93+1,(IF(AND(E93&gt;Start!$C$23,E93+1&lt;Start!$D$23,E93&lt;Start!$D$23,(ISEVEN(E93)=TRUE))=TRUE,E93+1,(IF(AND(E93&gt;Start!$C$24,E93+1&lt;Start!$D$24,E93&lt;Start!$D$24,(ISEVEN(E93)=TRUE))=TRUE,E93+1,(IF(AND(Start!$F$8=4,(ISEVEN(E93)=TRUE))=TRUE,E93-7,(IF(AND(Start!$D$8=4,(ISODD(E93)=TRUE))=TRUE,E93-5,(IF(AND(Start!$D$8=5,(ISEVEN(E93)=TRUE))=TRUE,E93-9,E93-7)))))))))))))))))))))))))))))))</f>
        <v>7</v>
      </c>
      <c r="G93" s="73">
        <f>IF(F93=" "," ",(IF(AND(F93&gt;Start!$C$18,F93+3&lt;Start!$D$18,F93&lt;Start!$D$18,(ISODD(F93)=TRUE))=TRUE,F93+3,(IF(AND(F93&gt;Start!$C$19,F93+3&lt;Start!$D$19,F93&lt;Start!$D$19,(ISODD(F93)=TRUE),(ISEVEN(Start!$D$8))=TRUE)=TRUE,F93+3,(IF(AND(F93&gt;Start!$C$20,F93+3&lt;Start!$D$20,F93&lt;Start!$D$20,(ISODD(F93)=TRUE),(ISEVEN(Start!$D$8)=TRUE))=TRUE,F93+3,(IF(AND(F93&gt;Start!$C$18,F93+1&lt;Start!$D$18,F93&lt;Start!$D$18,(ISEVEN(F93)=TRUE),(ISEVEN(Start!$D$8)=TRUE))=TRUE,F93+1,(IF(AND(F93&gt;Start!$C$19,F93+1&lt;Start!$D$19,F93&lt;Start!$D$19,(ISEVEN(F93)=TRUE),(ISEVEN(Start!$D$8)=TRUE))=TRUE,F93+1,(IF(AND(F93&gt;Start!$C$20,F93+1&lt;Start!$D$20,F93&lt;Start!$D$20,(ISEVEN(F93)=TRUE),(ISEVEN(Start!$D$8)=TRUE))=TRUE,F93+1,(IF(AND(F93&gt;Start!$C$22,F93+3&lt;Start!$D$22,F93&lt;Start!$D$22,(ISODD(F93)=TRUE))=TRUE,F93+3,(IF(AND(F93&gt;Start!$C$23,F93+3&lt;Start!$D$23,F93&lt;Start!$D$23,(ISODD(F93)=TRUE))=TRUE,F93+3,(IF(AND(F93&gt;Start!$C$24,F93+3&lt;Start!$D$24,F93&lt;Start!$D$24,(ISODD(F93)=TRUE))=TRUE,F93+3,(IF(AND(F93&gt;Start!$C$22,F93+1&lt;Start!$D$22,F93&lt;Start!$D$22,(ISEVEN(F93)=TRUE))=TRUE,F93+1,(IF(AND(F93&gt;Start!$C$23,F93+1&lt;Start!$D$23,F93&lt;Start!$D$23,(ISEVEN(F93)=TRUE))=TRUE,F93+1,(IF(AND(F93&gt;Start!$C$24,F93+1&lt;Start!$D$24,F93&lt;Start!$D$24,(ISEVEN(F93)=TRUE))=TRUE,F93+1,(IF(AND(Start!$F$8=4,(ISEVEN(F93)=TRUE))=TRUE,F93-7,(IF(AND(Start!$D$8=4,(ISODD(F93)=TRUE))=TRUE,F93-5,(IF(AND(Start!$D$8=5,(ISEVEN(F93)=TRUE))=TRUE,F93-9,F93-7)))))))))))))))))))))))))))))))</f>
        <v>10</v>
      </c>
    </row>
    <row r="94" spans="1:7" ht="18.75">
      <c r="A94" s="72" t="str">
        <f>Input!B21</f>
        <v>DD</v>
      </c>
      <c r="B94" s="173" t="str">
        <f>Input!C21</f>
        <v>Utica</v>
      </c>
      <c r="C94" s="173" t="str">
        <f>Input!D21</f>
        <v>Joey McNeil</v>
      </c>
      <c r="D94" s="72">
        <f>Input!$A$21</f>
        <v>4</v>
      </c>
      <c r="E94" s="73">
        <f>IF(D94=" "," ",(IF(AND(D94&gt;Start!$C$18,D94+3&lt;Start!$D$18,D94&lt;Start!$D$18,(ISODD(D94)=TRUE))=TRUE,D94+3,(IF(AND(D94&gt;Start!$C$19,D94+3&lt;Start!$D$19,D94&lt;Start!$D$19,(ISODD(D94)=TRUE),(ISEVEN(Start!$D$8))=TRUE)=TRUE,D94+3,(IF(AND(D94&gt;Start!$C$20,D94+3&lt;Start!$D$20,D94&lt;Start!$D$20,(ISODD(D94)=TRUE),(ISEVEN(Start!$D$8)=TRUE))=TRUE,D94+3,(IF(AND(D94&gt;Start!$C$18,D94+1&lt;Start!$D$18,D94&lt;Start!$D$18,(ISEVEN(D94)=TRUE),(ISEVEN(Start!$D$8)=TRUE))=TRUE,D94+1,(IF(AND(D94&gt;Start!$C$19,D94+1&lt;Start!$D$19,D94&lt;Start!$D$19,(ISEVEN(D94)=TRUE),(ISEVEN(Start!$D$8)=TRUE))=TRUE,D94+1,(IF(AND(D94&gt;Start!$C$20,D94+1&lt;Start!$D$20,D94&lt;Start!$D$20,(ISEVEN(D94)=TRUE),(ISEVEN(Start!$D$8)=TRUE))=TRUE,D94+1,(IF(AND(D94&gt;Start!$C$22,D94+3&lt;Start!$D$22,D94&lt;Start!$D$22,(ISODD(D94)=TRUE))=TRUE,D94+3,(IF(AND(D94&gt;Start!$C$23,D94+3&lt;Start!$D$23,D94&lt;Start!$D$23,(ISODD(D94)=TRUE))=TRUE,D94+3,(IF(AND(D94&gt;Start!$C$24,D94+3&lt;Start!$D$24,D94&lt;Start!$D$24,(ISODD(D94)=TRUE))=TRUE,D94+3,(IF(AND(D94&gt;Start!$C$22,D94+1&lt;Start!$D$22,D94&lt;Start!$D$22,(ISEVEN(D94)=TRUE))=TRUE,D94+1,(IF(AND(D94&gt;Start!$C$23,D94+1&lt;Start!$D$23,D94&lt;Start!$D$23,(ISEVEN(D94)=TRUE))=TRUE,D94+1,(IF(AND(D94&gt;Start!$C$24,D94+1&lt;Start!$D$24,D94&lt;Start!$D$24,(ISEVEN(D94)=TRUE))=TRUE,D94+1,(IF(AND(Start!$F$8=4,(ISEVEN(D94)=TRUE))=TRUE,D94-7,(IF(AND(Start!$D$8=4,(ISODD(D94)=TRUE))=TRUE,D94-5,(IF(AND(Start!$D$8=5,(ISEVEN(D94)=TRUE))=TRUE,D94-9,D94-7)))))))))))))))))))))))))))))))</f>
        <v>5</v>
      </c>
      <c r="F94" s="73">
        <f>IF(E94=" "," ",(IF(AND(E94&gt;Start!$C$18,E94+3&lt;Start!$D$18,E94&lt;Start!$D$18,(ISODD(E94)=TRUE))=TRUE,E94+3,(IF(AND(E94&gt;Start!$C$19,E94+3&lt;Start!$D$19,E94&lt;Start!$D$19,(ISODD(E94)=TRUE),(ISEVEN(Start!$D$8))=TRUE)=TRUE,E94+3,(IF(AND(E94&gt;Start!$C$20,E94+3&lt;Start!$D$20,E94&lt;Start!$D$20,(ISODD(E94)=TRUE),(ISEVEN(Start!$D$8)=TRUE))=TRUE,E94+3,(IF(AND(E94&gt;Start!$C$18,E94+1&lt;Start!$D$18,E94&lt;Start!$D$18,(ISEVEN(E94)=TRUE),(ISEVEN(Start!$D$8)=TRUE))=TRUE,E94+1,(IF(AND(E94&gt;Start!$C$19,E94+1&lt;Start!$D$19,E94&lt;Start!$D$19,(ISEVEN(E94)=TRUE),(ISEVEN(Start!$D$8)=TRUE))=TRUE,E94+1,(IF(AND(E94&gt;Start!$C$20,E94+1&lt;Start!$D$20,E94&lt;Start!$D$20,(ISEVEN(E94)=TRUE),(ISEVEN(Start!$D$8)=TRUE))=TRUE,E94+1,(IF(AND(E94&gt;Start!$C$22,E94+3&lt;Start!$D$22,E94&lt;Start!$D$22,(ISODD(E94)=TRUE))=TRUE,E94+3,(IF(AND(E94&gt;Start!$C$23,E94+3&lt;Start!$D$23,E94&lt;Start!$D$23,(ISODD(E94)=TRUE))=TRUE,E94+3,(IF(AND(E94&gt;Start!$C$24,E94+3&lt;Start!$D$24,E94&lt;Start!$D$24,(ISODD(E94)=TRUE))=TRUE,E94+3,(IF(AND(E94&gt;Start!$C$22,E94+1&lt;Start!$D$22,E94&lt;Start!$D$22,(ISEVEN(E94)=TRUE))=TRUE,E94+1,(IF(AND(E94&gt;Start!$C$23,E94+1&lt;Start!$D$23,E94&lt;Start!$D$23,(ISEVEN(E94)=TRUE))=TRUE,E94+1,(IF(AND(E94&gt;Start!$C$24,E94+1&lt;Start!$D$24,E94&lt;Start!$D$24,(ISEVEN(E94)=TRUE))=TRUE,E94+1,(IF(AND(Start!$F$8=4,(ISEVEN(E94)=TRUE))=TRUE,E94-7,(IF(AND(Start!$D$8=4,(ISODD(E94)=TRUE))=TRUE,E94-5,(IF(AND(Start!$D$8=5,(ISEVEN(E94)=TRUE))=TRUE,E94-9,E94-7)))))))))))))))))))))))))))))))</f>
        <v>8</v>
      </c>
      <c r="G94" s="73">
        <f>IF(F94=" "," ",(IF(AND(F94&gt;Start!$C$18,F94+3&lt;Start!$D$18,F94&lt;Start!$D$18,(ISODD(F94)=TRUE))=TRUE,F94+3,(IF(AND(F94&gt;Start!$C$19,F94+3&lt;Start!$D$19,F94&lt;Start!$D$19,(ISODD(F94)=TRUE),(ISEVEN(Start!$D$8))=TRUE)=TRUE,F94+3,(IF(AND(F94&gt;Start!$C$20,F94+3&lt;Start!$D$20,F94&lt;Start!$D$20,(ISODD(F94)=TRUE),(ISEVEN(Start!$D$8)=TRUE))=TRUE,F94+3,(IF(AND(F94&gt;Start!$C$18,F94+1&lt;Start!$D$18,F94&lt;Start!$D$18,(ISEVEN(F94)=TRUE),(ISEVEN(Start!$D$8)=TRUE))=TRUE,F94+1,(IF(AND(F94&gt;Start!$C$19,F94+1&lt;Start!$D$19,F94&lt;Start!$D$19,(ISEVEN(F94)=TRUE),(ISEVEN(Start!$D$8)=TRUE))=TRUE,F94+1,(IF(AND(F94&gt;Start!$C$20,F94+1&lt;Start!$D$20,F94&lt;Start!$D$20,(ISEVEN(F94)=TRUE),(ISEVEN(Start!$D$8)=TRUE))=TRUE,F94+1,(IF(AND(F94&gt;Start!$C$22,F94+3&lt;Start!$D$22,F94&lt;Start!$D$22,(ISODD(F94)=TRUE))=TRUE,F94+3,(IF(AND(F94&gt;Start!$C$23,F94+3&lt;Start!$D$23,F94&lt;Start!$D$23,(ISODD(F94)=TRUE))=TRUE,F94+3,(IF(AND(F94&gt;Start!$C$24,F94+3&lt;Start!$D$24,F94&lt;Start!$D$24,(ISODD(F94)=TRUE))=TRUE,F94+3,(IF(AND(F94&gt;Start!$C$22,F94+1&lt;Start!$D$22,F94&lt;Start!$D$22,(ISEVEN(F94)=TRUE))=TRUE,F94+1,(IF(AND(F94&gt;Start!$C$23,F94+1&lt;Start!$D$23,F94&lt;Start!$D$23,(ISEVEN(F94)=TRUE))=TRUE,F94+1,(IF(AND(F94&gt;Start!$C$24,F94+1&lt;Start!$D$24,F94&lt;Start!$D$24,(ISEVEN(F94)=TRUE))=TRUE,F94+1,(IF(AND(Start!$F$8=4,(ISEVEN(F94)=TRUE))=TRUE,F94-7,(IF(AND(Start!$D$8=4,(ISODD(F94)=TRUE))=TRUE,F94-5,(IF(AND(Start!$D$8=5,(ISEVEN(F94)=TRUE))=TRUE,F94-9,F94-7)))))))))))))))))))))))))))))))</f>
        <v>9</v>
      </c>
    </row>
    <row r="95" spans="1:7" ht="18.75">
      <c r="A95" s="72" t="str">
        <f>Input!B26</f>
        <v>D</v>
      </c>
      <c r="B95" s="173" t="str">
        <f>Input!C26</f>
        <v>Utica</v>
      </c>
      <c r="C95" s="173" t="str">
        <f>Input!D26</f>
        <v>Tyler Hood</v>
      </c>
      <c r="D95" s="72">
        <f>Input!$A$26</f>
        <v>5</v>
      </c>
      <c r="E95" s="73">
        <f>IF(D95=" "," ",(IF(AND(D95&gt;Start!$C$18,D95+3&lt;Start!$D$18,D95&lt;Start!$D$18,(ISODD(D95)=TRUE))=TRUE,D95+3,(IF(AND(D95&gt;Start!$C$19,D95+3&lt;Start!$D$19,D95&lt;Start!$D$19,(ISODD(D95)=TRUE),(ISEVEN(Start!$D$8))=TRUE)=TRUE,D95+3,(IF(AND(D95&gt;Start!$C$20,D95+3&lt;Start!$D$20,D95&lt;Start!$D$20,(ISODD(D95)=TRUE),(ISEVEN(Start!$D$8)=TRUE))=TRUE,D95+3,(IF(AND(D95&gt;Start!$C$18,D95+1&lt;Start!$D$18,D95&lt;Start!$D$18,(ISEVEN(D95)=TRUE),(ISEVEN(Start!$D$8)=TRUE))=TRUE,D95+1,(IF(AND(D95&gt;Start!$C$19,D95+1&lt;Start!$D$19,D95&lt;Start!$D$19,(ISEVEN(D95)=TRUE),(ISEVEN(Start!$D$8)=TRUE))=TRUE,D95+1,(IF(AND(D95&gt;Start!$C$20,D95+1&lt;Start!$D$20,D95&lt;Start!$D$20,(ISEVEN(D95)=TRUE),(ISEVEN(Start!$D$8)=TRUE))=TRUE,D95+1,(IF(AND(D95&gt;Start!$C$22,D95+3&lt;Start!$D$22,D95&lt;Start!$D$22,(ISODD(D95)=TRUE))=TRUE,D95+3,(IF(AND(D95&gt;Start!$C$23,D95+3&lt;Start!$D$23,D95&lt;Start!$D$23,(ISODD(D95)=TRUE))=TRUE,D95+3,(IF(AND(D95&gt;Start!$C$24,D95+3&lt;Start!$D$24,D95&lt;Start!$D$24,(ISODD(D95)=TRUE))=TRUE,D95+3,(IF(AND(D95&gt;Start!$C$22,D95+1&lt;Start!$D$22,D95&lt;Start!$D$22,(ISEVEN(D95)=TRUE))=TRUE,D95+1,(IF(AND(D95&gt;Start!$C$23,D95+1&lt;Start!$D$23,D95&lt;Start!$D$23,(ISEVEN(D95)=TRUE))=TRUE,D95+1,(IF(AND(D95&gt;Start!$C$24,D95+1&lt;Start!$D$24,D95&lt;Start!$D$24,(ISEVEN(D95)=TRUE))=TRUE,D95+1,(IF(AND(Start!$F$8=4,(ISEVEN(D95)=TRUE))=TRUE,D95-7,(IF(AND(Start!$D$8=4,(ISODD(D95)=TRUE))=TRUE,D95-5,(IF(AND(Start!$D$8=5,(ISEVEN(D95)=TRUE))=TRUE,D95-9,D95-7)))))))))))))))))))))))))))))))</f>
        <v>8</v>
      </c>
      <c r="F95" s="73">
        <f>IF(E95=" "," ",(IF(AND(E95&gt;Start!$C$18,E95+3&lt;Start!$D$18,E95&lt;Start!$D$18,(ISODD(E95)=TRUE))=TRUE,E95+3,(IF(AND(E95&gt;Start!$C$19,E95+3&lt;Start!$D$19,E95&lt;Start!$D$19,(ISODD(E95)=TRUE),(ISEVEN(Start!$D$8))=TRUE)=TRUE,E95+3,(IF(AND(E95&gt;Start!$C$20,E95+3&lt;Start!$D$20,E95&lt;Start!$D$20,(ISODD(E95)=TRUE),(ISEVEN(Start!$D$8)=TRUE))=TRUE,E95+3,(IF(AND(E95&gt;Start!$C$18,E95+1&lt;Start!$D$18,E95&lt;Start!$D$18,(ISEVEN(E95)=TRUE),(ISEVEN(Start!$D$8)=TRUE))=TRUE,E95+1,(IF(AND(E95&gt;Start!$C$19,E95+1&lt;Start!$D$19,E95&lt;Start!$D$19,(ISEVEN(E95)=TRUE),(ISEVEN(Start!$D$8)=TRUE))=TRUE,E95+1,(IF(AND(E95&gt;Start!$C$20,E95+1&lt;Start!$D$20,E95&lt;Start!$D$20,(ISEVEN(E95)=TRUE),(ISEVEN(Start!$D$8)=TRUE))=TRUE,E95+1,(IF(AND(E95&gt;Start!$C$22,E95+3&lt;Start!$D$22,E95&lt;Start!$D$22,(ISODD(E95)=TRUE))=TRUE,E95+3,(IF(AND(E95&gt;Start!$C$23,E95+3&lt;Start!$D$23,E95&lt;Start!$D$23,(ISODD(E95)=TRUE))=TRUE,E95+3,(IF(AND(E95&gt;Start!$C$24,E95+3&lt;Start!$D$24,E95&lt;Start!$D$24,(ISODD(E95)=TRUE))=TRUE,E95+3,(IF(AND(E95&gt;Start!$C$22,E95+1&lt;Start!$D$22,E95&lt;Start!$D$22,(ISEVEN(E95)=TRUE))=TRUE,E95+1,(IF(AND(E95&gt;Start!$C$23,E95+1&lt;Start!$D$23,E95&lt;Start!$D$23,(ISEVEN(E95)=TRUE))=TRUE,E95+1,(IF(AND(E95&gt;Start!$C$24,E95+1&lt;Start!$D$24,E95&lt;Start!$D$24,(ISEVEN(E95)=TRUE))=TRUE,E95+1,(IF(AND(Start!$F$8=4,(ISEVEN(E95)=TRUE))=TRUE,E95-7,(IF(AND(Start!$D$8=4,(ISODD(E95)=TRUE))=TRUE,E95-5,(IF(AND(Start!$D$8=5,(ISEVEN(E95)=TRUE))=TRUE,E95-9,E95-7)))))))))))))))))))))))))))))))</f>
        <v>9</v>
      </c>
      <c r="G95" s="73">
        <f>IF(F95=" "," ",(IF(AND(F95&gt;Start!$C$18,F95+3&lt;Start!$D$18,F95&lt;Start!$D$18,(ISODD(F95)=TRUE))=TRUE,F95+3,(IF(AND(F95&gt;Start!$C$19,F95+3&lt;Start!$D$19,F95&lt;Start!$D$19,(ISODD(F95)=TRUE),(ISEVEN(Start!$D$8))=TRUE)=TRUE,F95+3,(IF(AND(F95&gt;Start!$C$20,F95+3&lt;Start!$D$20,F95&lt;Start!$D$20,(ISODD(F95)=TRUE),(ISEVEN(Start!$D$8)=TRUE))=TRUE,F95+3,(IF(AND(F95&gt;Start!$C$18,F95+1&lt;Start!$D$18,F95&lt;Start!$D$18,(ISEVEN(F95)=TRUE),(ISEVEN(Start!$D$8)=TRUE))=TRUE,F95+1,(IF(AND(F95&gt;Start!$C$19,F95+1&lt;Start!$D$19,F95&lt;Start!$D$19,(ISEVEN(F95)=TRUE),(ISEVEN(Start!$D$8)=TRUE))=TRUE,F95+1,(IF(AND(F95&gt;Start!$C$20,F95+1&lt;Start!$D$20,F95&lt;Start!$D$20,(ISEVEN(F95)=TRUE),(ISEVEN(Start!$D$8)=TRUE))=TRUE,F95+1,(IF(AND(F95&gt;Start!$C$22,F95+3&lt;Start!$D$22,F95&lt;Start!$D$22,(ISODD(F95)=TRUE))=TRUE,F95+3,(IF(AND(F95&gt;Start!$C$23,F95+3&lt;Start!$D$23,F95&lt;Start!$D$23,(ISODD(F95)=TRUE))=TRUE,F95+3,(IF(AND(F95&gt;Start!$C$24,F95+3&lt;Start!$D$24,F95&lt;Start!$D$24,(ISODD(F95)=TRUE))=TRUE,F95+3,(IF(AND(F95&gt;Start!$C$22,F95+1&lt;Start!$D$22,F95&lt;Start!$D$22,(ISEVEN(F95)=TRUE))=TRUE,F95+1,(IF(AND(F95&gt;Start!$C$23,F95+1&lt;Start!$D$23,F95&lt;Start!$D$23,(ISEVEN(F95)=TRUE))=TRUE,F95+1,(IF(AND(F95&gt;Start!$C$24,F95+1&lt;Start!$D$24,F95&lt;Start!$D$24,(ISEVEN(F95)=TRUE))=TRUE,F95+1,(IF(AND(Start!$F$8=4,(ISEVEN(F95)=TRUE))=TRUE,F95-7,(IF(AND(Start!$D$8=4,(ISODD(F95)=TRUE))=TRUE,F95-5,(IF(AND(Start!$D$8=5,(ISEVEN(F95)=TRUE))=TRUE,F95-9,F95-7)))))))))))))))))))))))))))))))</f>
        <v>2</v>
      </c>
    </row>
    <row r="96" spans="1:7" ht="18.75">
      <c r="A96" s="72" t="str">
        <f>Input!B31</f>
        <v>DD</v>
      </c>
      <c r="B96" s="173" t="str">
        <f>Input!C31</f>
        <v>Utica</v>
      </c>
      <c r="C96" s="173" t="str">
        <f>Input!D31</f>
        <v>Taran Heersma</v>
      </c>
      <c r="D96" s="72">
        <f>Input!$A$31</f>
        <v>6</v>
      </c>
      <c r="E96" s="73">
        <f>IF(D96=" "," ",(IF(AND(D96&gt;Start!$C$18,D96+3&lt;Start!$D$18,D96&lt;Start!$D$18,(ISODD(D96)=TRUE))=TRUE,D96+3,(IF(AND(D96&gt;Start!$C$19,D96+3&lt;Start!$D$19,D96&lt;Start!$D$19,(ISODD(D96)=TRUE),(ISEVEN(Start!$D$8))=TRUE)=TRUE,D96+3,(IF(AND(D96&gt;Start!$C$20,D96+3&lt;Start!$D$20,D96&lt;Start!$D$20,(ISODD(D96)=TRUE),(ISEVEN(Start!$D$8)=TRUE))=TRUE,D96+3,(IF(AND(D96&gt;Start!$C$18,D96+1&lt;Start!$D$18,D96&lt;Start!$D$18,(ISEVEN(D96)=TRUE),(ISEVEN(Start!$D$8)=TRUE))=TRUE,D96+1,(IF(AND(D96&gt;Start!$C$19,D96+1&lt;Start!$D$19,D96&lt;Start!$D$19,(ISEVEN(D96)=TRUE),(ISEVEN(Start!$D$8)=TRUE))=TRUE,D96+1,(IF(AND(D96&gt;Start!$C$20,D96+1&lt;Start!$D$20,D96&lt;Start!$D$20,(ISEVEN(D96)=TRUE),(ISEVEN(Start!$D$8)=TRUE))=TRUE,D96+1,(IF(AND(D96&gt;Start!$C$22,D96+3&lt;Start!$D$22,D96&lt;Start!$D$22,(ISODD(D96)=TRUE))=TRUE,D96+3,(IF(AND(D96&gt;Start!$C$23,D96+3&lt;Start!$D$23,D96&lt;Start!$D$23,(ISODD(D96)=TRUE))=TRUE,D96+3,(IF(AND(D96&gt;Start!$C$24,D96+3&lt;Start!$D$24,D96&lt;Start!$D$24,(ISODD(D96)=TRUE))=TRUE,D96+3,(IF(AND(D96&gt;Start!$C$22,D96+1&lt;Start!$D$22,D96&lt;Start!$D$22,(ISEVEN(D96)=TRUE))=TRUE,D96+1,(IF(AND(D96&gt;Start!$C$23,D96+1&lt;Start!$D$23,D96&lt;Start!$D$23,(ISEVEN(D96)=TRUE))=TRUE,D96+1,(IF(AND(D96&gt;Start!$C$24,D96+1&lt;Start!$D$24,D96&lt;Start!$D$24,(ISEVEN(D96)=TRUE))=TRUE,D96+1,(IF(AND(Start!$F$8=4,(ISEVEN(D96)=TRUE))=TRUE,D96-7,(IF(AND(Start!$D$8=4,(ISODD(D96)=TRUE))=TRUE,D96-5,(IF(AND(Start!$D$8=5,(ISEVEN(D96)=TRUE))=TRUE,D96-9,D96-7)))))))))))))))))))))))))))))))</f>
        <v>7</v>
      </c>
      <c r="F96" s="73">
        <f>IF(E96=" "," ",(IF(AND(E96&gt;Start!$C$18,E96+3&lt;Start!$D$18,E96&lt;Start!$D$18,(ISODD(E96)=TRUE))=TRUE,E96+3,(IF(AND(E96&gt;Start!$C$19,E96+3&lt;Start!$D$19,E96&lt;Start!$D$19,(ISODD(E96)=TRUE),(ISEVEN(Start!$D$8))=TRUE)=TRUE,E96+3,(IF(AND(E96&gt;Start!$C$20,E96+3&lt;Start!$D$20,E96&lt;Start!$D$20,(ISODD(E96)=TRUE),(ISEVEN(Start!$D$8)=TRUE))=TRUE,E96+3,(IF(AND(E96&gt;Start!$C$18,E96+1&lt;Start!$D$18,E96&lt;Start!$D$18,(ISEVEN(E96)=TRUE),(ISEVEN(Start!$D$8)=TRUE))=TRUE,E96+1,(IF(AND(E96&gt;Start!$C$19,E96+1&lt;Start!$D$19,E96&lt;Start!$D$19,(ISEVEN(E96)=TRUE),(ISEVEN(Start!$D$8)=TRUE))=TRUE,E96+1,(IF(AND(E96&gt;Start!$C$20,E96+1&lt;Start!$D$20,E96&lt;Start!$D$20,(ISEVEN(E96)=TRUE),(ISEVEN(Start!$D$8)=TRUE))=TRUE,E96+1,(IF(AND(E96&gt;Start!$C$22,E96+3&lt;Start!$D$22,E96&lt;Start!$D$22,(ISODD(E96)=TRUE))=TRUE,E96+3,(IF(AND(E96&gt;Start!$C$23,E96+3&lt;Start!$D$23,E96&lt;Start!$D$23,(ISODD(E96)=TRUE))=TRUE,E96+3,(IF(AND(E96&gt;Start!$C$24,E96+3&lt;Start!$D$24,E96&lt;Start!$D$24,(ISODD(E96)=TRUE))=TRUE,E96+3,(IF(AND(E96&gt;Start!$C$22,E96+1&lt;Start!$D$22,E96&lt;Start!$D$22,(ISEVEN(E96)=TRUE))=TRUE,E96+1,(IF(AND(E96&gt;Start!$C$23,E96+1&lt;Start!$D$23,E96&lt;Start!$D$23,(ISEVEN(E96)=TRUE))=TRUE,E96+1,(IF(AND(E96&gt;Start!$C$24,E96+1&lt;Start!$D$24,E96&lt;Start!$D$24,(ISEVEN(E96)=TRUE))=TRUE,E96+1,(IF(AND(Start!$F$8=4,(ISEVEN(E96)=TRUE))=TRUE,E96-7,(IF(AND(Start!$D$8=4,(ISODD(E96)=TRUE))=TRUE,E96-5,(IF(AND(Start!$D$8=5,(ISEVEN(E96)=TRUE))=TRUE,E96-9,E96-7)))))))))))))))))))))))))))))))</f>
        <v>10</v>
      </c>
      <c r="G96" s="73">
        <f>IF(F96=" "," ",(IF(AND(F96&gt;Start!$C$18,F96+3&lt;Start!$D$18,F96&lt;Start!$D$18,(ISODD(F96)=TRUE))=TRUE,F96+3,(IF(AND(F96&gt;Start!$C$19,F96+3&lt;Start!$D$19,F96&lt;Start!$D$19,(ISODD(F96)=TRUE),(ISEVEN(Start!$D$8))=TRUE)=TRUE,F96+3,(IF(AND(F96&gt;Start!$C$20,F96+3&lt;Start!$D$20,F96&lt;Start!$D$20,(ISODD(F96)=TRUE),(ISEVEN(Start!$D$8)=TRUE))=TRUE,F96+3,(IF(AND(F96&gt;Start!$C$18,F96+1&lt;Start!$D$18,F96&lt;Start!$D$18,(ISEVEN(F96)=TRUE),(ISEVEN(Start!$D$8)=TRUE))=TRUE,F96+1,(IF(AND(F96&gt;Start!$C$19,F96+1&lt;Start!$D$19,F96&lt;Start!$D$19,(ISEVEN(F96)=TRUE),(ISEVEN(Start!$D$8)=TRUE))=TRUE,F96+1,(IF(AND(F96&gt;Start!$C$20,F96+1&lt;Start!$D$20,F96&lt;Start!$D$20,(ISEVEN(F96)=TRUE),(ISEVEN(Start!$D$8)=TRUE))=TRUE,F96+1,(IF(AND(F96&gt;Start!$C$22,F96+3&lt;Start!$D$22,F96&lt;Start!$D$22,(ISODD(F96)=TRUE))=TRUE,F96+3,(IF(AND(F96&gt;Start!$C$23,F96+3&lt;Start!$D$23,F96&lt;Start!$D$23,(ISODD(F96)=TRUE))=TRUE,F96+3,(IF(AND(F96&gt;Start!$C$24,F96+3&lt;Start!$D$24,F96&lt;Start!$D$24,(ISODD(F96)=TRUE))=TRUE,F96+3,(IF(AND(F96&gt;Start!$C$22,F96+1&lt;Start!$D$22,F96&lt;Start!$D$22,(ISEVEN(F96)=TRUE))=TRUE,F96+1,(IF(AND(F96&gt;Start!$C$23,F96+1&lt;Start!$D$23,F96&lt;Start!$D$23,(ISEVEN(F96)=TRUE))=TRUE,F96+1,(IF(AND(F96&gt;Start!$C$24,F96+1&lt;Start!$D$24,F96&lt;Start!$D$24,(ISEVEN(F96)=TRUE))=TRUE,F96+1,(IF(AND(Start!$F$8=4,(ISEVEN(F96)=TRUE))=TRUE,F96-7,(IF(AND(Start!$D$8=4,(ISODD(F96)=TRUE))=TRUE,F96-5,(IF(AND(Start!$D$8=5,(ISEVEN(F96)=TRUE))=TRUE,F96-9,F96-7)))))))))))))))))))))))))))))))</f>
        <v>1</v>
      </c>
    </row>
    <row r="97" spans="1:7" ht="18.75">
      <c r="A97" s="72" t="str">
        <f>Input!B64</f>
        <v>B</v>
      </c>
      <c r="B97" s="173" t="str">
        <f>Input!C64</f>
        <v>Utica Eisenhower</v>
      </c>
      <c r="C97" s="173" t="str">
        <f>Input!D64</f>
        <v>Chris Ireland</v>
      </c>
      <c r="D97" s="72">
        <f>Input!$A$66</f>
        <v>13</v>
      </c>
      <c r="E97" s="73">
        <f>IF(D97=" "," ",(IF(AND(D97&gt;Start!$C$18,D97+3&lt;Start!$D$18,D97&lt;Start!$D$18,(ISODD(D97)=TRUE))=TRUE,D97+3,(IF(AND(D97&gt;Start!$C$19,D97+3&lt;Start!$D$19,D97&lt;Start!$D$19,(ISODD(D97)=TRUE),(ISEVEN(Start!$D$8))=TRUE)=TRUE,D97+3,(IF(AND(D97&gt;Start!$C$20,D97+3&lt;Start!$D$20,D97&lt;Start!$D$20,(ISODD(D97)=TRUE),(ISEVEN(Start!$D$8)=TRUE))=TRUE,D97+3,(IF(AND(D97&gt;Start!$C$18,D97+1&lt;Start!$D$18,D97&lt;Start!$D$18,(ISEVEN(D97)=TRUE),(ISEVEN(Start!$D$8)=TRUE))=TRUE,D97+1,(IF(AND(D97&gt;Start!$C$19,D97+1&lt;Start!$D$19,D97&lt;Start!$D$19,(ISEVEN(D97)=TRUE),(ISEVEN(Start!$D$8)=TRUE))=TRUE,D97+1,(IF(AND(D97&gt;Start!$C$20,D97+1&lt;Start!$D$20,D97&lt;Start!$D$20,(ISEVEN(D97)=TRUE),(ISEVEN(Start!$D$8)=TRUE))=TRUE,D97+1,(IF(AND(D97&gt;Start!$C$22,D97+3&lt;Start!$D$22,D97&lt;Start!$D$22,(ISODD(D97)=TRUE))=TRUE,D97+3,(IF(AND(D97&gt;Start!$C$23,D97+3&lt;Start!$D$23,D97&lt;Start!$D$23,(ISODD(D97)=TRUE))=TRUE,D97+3,(IF(AND(D97&gt;Start!$C$24,D97+3&lt;Start!$D$24,D97&lt;Start!$D$24,(ISODD(D97)=TRUE))=TRUE,D97+3,(IF(AND(D97&gt;Start!$C$22,D97+1&lt;Start!$D$22,D97&lt;Start!$D$22,(ISEVEN(D97)=TRUE))=TRUE,D97+1,(IF(AND(D97&gt;Start!$C$23,D97+1&lt;Start!$D$23,D97&lt;Start!$D$23,(ISEVEN(D97)=TRUE))=TRUE,D97+1,(IF(AND(D97&gt;Start!$C$24,D97+1&lt;Start!$D$24,D97&lt;Start!$D$24,(ISEVEN(D97)=TRUE))=TRUE,D97+1,(IF(AND(Start!$F$8=4,(ISEVEN(D97)=TRUE))=TRUE,D97-7,(IF(AND(Start!$D$8=4,(ISODD(D97)=TRUE))=TRUE,D97-5,(IF(AND(Start!$D$8=5,(ISEVEN(D97)=TRUE))=TRUE,D97-9,D97-7)))))))))))))))))))))))))))))))</f>
        <v>16</v>
      </c>
      <c r="F97" s="73">
        <f>IF(E97=" "," ",(IF(AND(E97&gt;Start!$C$18,E97+3&lt;Start!$D$18,E97&lt;Start!$D$18,(ISODD(E97)=TRUE))=TRUE,E97+3,(IF(AND(E97&gt;Start!$C$19,E97+3&lt;Start!$D$19,E97&lt;Start!$D$19,(ISODD(E97)=TRUE),(ISEVEN(Start!$D$8))=TRUE)=TRUE,E97+3,(IF(AND(E97&gt;Start!$C$20,E97+3&lt;Start!$D$20,E97&lt;Start!$D$20,(ISODD(E97)=TRUE),(ISEVEN(Start!$D$8)=TRUE))=TRUE,E97+3,(IF(AND(E97&gt;Start!$C$18,E97+1&lt;Start!$D$18,E97&lt;Start!$D$18,(ISEVEN(E97)=TRUE),(ISEVEN(Start!$D$8)=TRUE))=TRUE,E97+1,(IF(AND(E97&gt;Start!$C$19,E97+1&lt;Start!$D$19,E97&lt;Start!$D$19,(ISEVEN(E97)=TRUE),(ISEVEN(Start!$D$8)=TRUE))=TRUE,E97+1,(IF(AND(E97&gt;Start!$C$20,E97+1&lt;Start!$D$20,E97&lt;Start!$D$20,(ISEVEN(E97)=TRUE),(ISEVEN(Start!$D$8)=TRUE))=TRUE,E97+1,(IF(AND(E97&gt;Start!$C$22,E97+3&lt;Start!$D$22,E97&lt;Start!$D$22,(ISODD(E97)=TRUE))=TRUE,E97+3,(IF(AND(E97&gt;Start!$C$23,E97+3&lt;Start!$D$23,E97&lt;Start!$D$23,(ISODD(E97)=TRUE))=TRUE,E97+3,(IF(AND(E97&gt;Start!$C$24,E97+3&lt;Start!$D$24,E97&lt;Start!$D$24,(ISODD(E97)=TRUE))=TRUE,E97+3,(IF(AND(E97&gt;Start!$C$22,E97+1&lt;Start!$D$22,E97&lt;Start!$D$22,(ISEVEN(E97)=TRUE))=TRUE,E97+1,(IF(AND(E97&gt;Start!$C$23,E97+1&lt;Start!$D$23,E97&lt;Start!$D$23,(ISEVEN(E97)=TRUE))=TRUE,E97+1,(IF(AND(E97&gt;Start!$C$24,E97+1&lt;Start!$D$24,E97&lt;Start!$D$24,(ISEVEN(E97)=TRUE))=TRUE,E97+1,(IF(AND(Start!$F$8=4,(ISEVEN(E97)=TRUE))=TRUE,E97-7,(IF(AND(Start!$D$8=4,(ISODD(E97)=TRUE))=TRUE,E97-5,(IF(AND(Start!$D$8=5,(ISEVEN(E97)=TRUE))=TRUE,E97-9,E97-7)))))))))))))))))))))))))))))))</f>
        <v>17</v>
      </c>
      <c r="G97" s="73">
        <f>IF(F97=" "," ",(IF(AND(F97&gt;Start!$C$18,F97+3&lt;Start!$D$18,F97&lt;Start!$D$18,(ISODD(F97)=TRUE))=TRUE,F97+3,(IF(AND(F97&gt;Start!$C$19,F97+3&lt;Start!$D$19,F97&lt;Start!$D$19,(ISODD(F97)=TRUE),(ISEVEN(Start!$D$8))=TRUE)=TRUE,F97+3,(IF(AND(F97&gt;Start!$C$20,F97+3&lt;Start!$D$20,F97&lt;Start!$D$20,(ISODD(F97)=TRUE),(ISEVEN(Start!$D$8)=TRUE))=TRUE,F97+3,(IF(AND(F97&gt;Start!$C$18,F97+1&lt;Start!$D$18,F97&lt;Start!$D$18,(ISEVEN(F97)=TRUE),(ISEVEN(Start!$D$8)=TRUE))=TRUE,F97+1,(IF(AND(F97&gt;Start!$C$19,F97+1&lt;Start!$D$19,F97&lt;Start!$D$19,(ISEVEN(F97)=TRUE),(ISEVEN(Start!$D$8)=TRUE))=TRUE,F97+1,(IF(AND(F97&gt;Start!$C$20,F97+1&lt;Start!$D$20,F97&lt;Start!$D$20,(ISEVEN(F97)=TRUE),(ISEVEN(Start!$D$8)=TRUE))=TRUE,F97+1,(IF(AND(F97&gt;Start!$C$22,F97+3&lt;Start!$D$22,F97&lt;Start!$D$22,(ISODD(F97)=TRUE))=TRUE,F97+3,(IF(AND(F97&gt;Start!$C$23,F97+3&lt;Start!$D$23,F97&lt;Start!$D$23,(ISODD(F97)=TRUE))=TRUE,F97+3,(IF(AND(F97&gt;Start!$C$24,F97+3&lt;Start!$D$24,F97&lt;Start!$D$24,(ISODD(F97)=TRUE))=TRUE,F97+3,(IF(AND(F97&gt;Start!$C$22,F97+1&lt;Start!$D$22,F97&lt;Start!$D$22,(ISEVEN(F97)=TRUE))=TRUE,F97+1,(IF(AND(F97&gt;Start!$C$23,F97+1&lt;Start!$D$23,F97&lt;Start!$D$23,(ISEVEN(F97)=TRUE))=TRUE,F97+1,(IF(AND(F97&gt;Start!$C$24,F97+1&lt;Start!$D$24,F97&lt;Start!$D$24,(ISEVEN(F97)=TRUE))=TRUE,F97+1,(IF(AND(Start!$F$8=4,(ISEVEN(F97)=TRUE))=TRUE,F97-7,(IF(AND(Start!$D$8=4,(ISODD(F97)=TRUE))=TRUE,F97-5,(IF(AND(Start!$D$8=5,(ISEVEN(F97)=TRUE))=TRUE,F97-9,F97-7)))))))))))))))))))))))))))))))</f>
        <v>20</v>
      </c>
    </row>
    <row r="98" spans="1:7" ht="18.75">
      <c r="A98" s="72" t="str">
        <f>Input!B69</f>
        <v>BB</v>
      </c>
      <c r="B98" s="173" t="str">
        <f>Input!C69</f>
        <v>Utica Eisenhower</v>
      </c>
      <c r="C98" s="173" t="str">
        <f>Input!D69</f>
        <v>Kyle Driscoll</v>
      </c>
      <c r="D98" s="72">
        <f>Input!$A$71</f>
        <v>14</v>
      </c>
      <c r="E98" s="73">
        <f>IF(D98=" "," ",(IF(AND(D98&gt;Start!$C$18,D98+3&lt;Start!$D$18,D98&lt;Start!$D$18,(ISODD(D98)=TRUE))=TRUE,D98+3,(IF(AND(D98&gt;Start!$C$19,D98+3&lt;Start!$D$19,D98&lt;Start!$D$19,(ISODD(D98)=TRUE),(ISEVEN(Start!$D$8))=TRUE)=TRUE,D98+3,(IF(AND(D98&gt;Start!$C$20,D98+3&lt;Start!$D$20,D98&lt;Start!$D$20,(ISODD(D98)=TRUE),(ISEVEN(Start!$D$8)=TRUE))=TRUE,D98+3,(IF(AND(D98&gt;Start!$C$18,D98+1&lt;Start!$D$18,D98&lt;Start!$D$18,(ISEVEN(D98)=TRUE),(ISEVEN(Start!$D$8)=TRUE))=TRUE,D98+1,(IF(AND(D98&gt;Start!$C$19,D98+1&lt;Start!$D$19,D98&lt;Start!$D$19,(ISEVEN(D98)=TRUE),(ISEVEN(Start!$D$8)=TRUE))=TRUE,D98+1,(IF(AND(D98&gt;Start!$C$20,D98+1&lt;Start!$D$20,D98&lt;Start!$D$20,(ISEVEN(D98)=TRUE),(ISEVEN(Start!$D$8)=TRUE))=TRUE,D98+1,(IF(AND(D98&gt;Start!$C$22,D98+3&lt;Start!$D$22,D98&lt;Start!$D$22,(ISODD(D98)=TRUE))=TRUE,D98+3,(IF(AND(D98&gt;Start!$C$23,D98+3&lt;Start!$D$23,D98&lt;Start!$D$23,(ISODD(D98)=TRUE))=TRUE,D98+3,(IF(AND(D98&gt;Start!$C$24,D98+3&lt;Start!$D$24,D98&lt;Start!$D$24,(ISODD(D98)=TRUE))=TRUE,D98+3,(IF(AND(D98&gt;Start!$C$22,D98+1&lt;Start!$D$22,D98&lt;Start!$D$22,(ISEVEN(D98)=TRUE))=TRUE,D98+1,(IF(AND(D98&gt;Start!$C$23,D98+1&lt;Start!$D$23,D98&lt;Start!$D$23,(ISEVEN(D98)=TRUE))=TRUE,D98+1,(IF(AND(D98&gt;Start!$C$24,D98+1&lt;Start!$D$24,D98&lt;Start!$D$24,(ISEVEN(D98)=TRUE))=TRUE,D98+1,(IF(AND(Start!$F$8=4,(ISEVEN(D98)=TRUE))=TRUE,D98-7,(IF(AND(Start!$D$8=4,(ISODD(D98)=TRUE))=TRUE,D98-5,(IF(AND(Start!$D$8=5,(ISEVEN(D98)=TRUE))=TRUE,D98-9,D98-7)))))))))))))))))))))))))))))))</f>
        <v>15</v>
      </c>
      <c r="F98" s="73">
        <f>IF(E98=" "," ",(IF(AND(E98&gt;Start!$C$18,E98+3&lt;Start!$D$18,E98&lt;Start!$D$18,(ISODD(E98)=TRUE))=TRUE,E98+3,(IF(AND(E98&gt;Start!$C$19,E98+3&lt;Start!$D$19,E98&lt;Start!$D$19,(ISODD(E98)=TRUE),(ISEVEN(Start!$D$8))=TRUE)=TRUE,E98+3,(IF(AND(E98&gt;Start!$C$20,E98+3&lt;Start!$D$20,E98&lt;Start!$D$20,(ISODD(E98)=TRUE),(ISEVEN(Start!$D$8)=TRUE))=TRUE,E98+3,(IF(AND(E98&gt;Start!$C$18,E98+1&lt;Start!$D$18,E98&lt;Start!$D$18,(ISEVEN(E98)=TRUE),(ISEVEN(Start!$D$8)=TRUE))=TRUE,E98+1,(IF(AND(E98&gt;Start!$C$19,E98+1&lt;Start!$D$19,E98&lt;Start!$D$19,(ISEVEN(E98)=TRUE),(ISEVEN(Start!$D$8)=TRUE))=TRUE,E98+1,(IF(AND(E98&gt;Start!$C$20,E98+1&lt;Start!$D$20,E98&lt;Start!$D$20,(ISEVEN(E98)=TRUE),(ISEVEN(Start!$D$8)=TRUE))=TRUE,E98+1,(IF(AND(E98&gt;Start!$C$22,E98+3&lt;Start!$D$22,E98&lt;Start!$D$22,(ISODD(E98)=TRUE))=TRUE,E98+3,(IF(AND(E98&gt;Start!$C$23,E98+3&lt;Start!$D$23,E98&lt;Start!$D$23,(ISODD(E98)=TRUE))=TRUE,E98+3,(IF(AND(E98&gt;Start!$C$24,E98+3&lt;Start!$D$24,E98&lt;Start!$D$24,(ISODD(E98)=TRUE))=TRUE,E98+3,(IF(AND(E98&gt;Start!$C$22,E98+1&lt;Start!$D$22,E98&lt;Start!$D$22,(ISEVEN(E98)=TRUE))=TRUE,E98+1,(IF(AND(E98&gt;Start!$C$23,E98+1&lt;Start!$D$23,E98&lt;Start!$D$23,(ISEVEN(E98)=TRUE))=TRUE,E98+1,(IF(AND(E98&gt;Start!$C$24,E98+1&lt;Start!$D$24,E98&lt;Start!$D$24,(ISEVEN(E98)=TRUE))=TRUE,E98+1,(IF(AND(Start!$F$8=4,(ISEVEN(E98)=TRUE))=TRUE,E98-7,(IF(AND(Start!$D$8=4,(ISODD(E98)=TRUE))=TRUE,E98-5,(IF(AND(Start!$D$8=5,(ISEVEN(E98)=TRUE))=TRUE,E98-9,E98-7)))))))))))))))))))))))))))))))</f>
        <v>18</v>
      </c>
      <c r="G98" s="73">
        <f>IF(F98=" "," ",(IF(AND(F98&gt;Start!$C$18,F98+3&lt;Start!$D$18,F98&lt;Start!$D$18,(ISODD(F98)=TRUE))=TRUE,F98+3,(IF(AND(F98&gt;Start!$C$19,F98+3&lt;Start!$D$19,F98&lt;Start!$D$19,(ISODD(F98)=TRUE),(ISEVEN(Start!$D$8))=TRUE)=TRUE,F98+3,(IF(AND(F98&gt;Start!$C$20,F98+3&lt;Start!$D$20,F98&lt;Start!$D$20,(ISODD(F98)=TRUE),(ISEVEN(Start!$D$8)=TRUE))=TRUE,F98+3,(IF(AND(F98&gt;Start!$C$18,F98+1&lt;Start!$D$18,F98&lt;Start!$D$18,(ISEVEN(F98)=TRUE),(ISEVEN(Start!$D$8)=TRUE))=TRUE,F98+1,(IF(AND(F98&gt;Start!$C$19,F98+1&lt;Start!$D$19,F98&lt;Start!$D$19,(ISEVEN(F98)=TRUE),(ISEVEN(Start!$D$8)=TRUE))=TRUE,F98+1,(IF(AND(F98&gt;Start!$C$20,F98+1&lt;Start!$D$20,F98&lt;Start!$D$20,(ISEVEN(F98)=TRUE),(ISEVEN(Start!$D$8)=TRUE))=TRUE,F98+1,(IF(AND(F98&gt;Start!$C$22,F98+3&lt;Start!$D$22,F98&lt;Start!$D$22,(ISODD(F98)=TRUE))=TRUE,F98+3,(IF(AND(F98&gt;Start!$C$23,F98+3&lt;Start!$D$23,F98&lt;Start!$D$23,(ISODD(F98)=TRUE))=TRUE,F98+3,(IF(AND(F98&gt;Start!$C$24,F98+3&lt;Start!$D$24,F98&lt;Start!$D$24,(ISODD(F98)=TRUE))=TRUE,F98+3,(IF(AND(F98&gt;Start!$C$22,F98+1&lt;Start!$D$22,F98&lt;Start!$D$22,(ISEVEN(F98)=TRUE))=TRUE,F98+1,(IF(AND(F98&gt;Start!$C$23,F98+1&lt;Start!$D$23,F98&lt;Start!$D$23,(ISEVEN(F98)=TRUE))=TRUE,F98+1,(IF(AND(F98&gt;Start!$C$24,F98+1&lt;Start!$D$24,F98&lt;Start!$D$24,(ISEVEN(F98)=TRUE))=TRUE,F98+1,(IF(AND(Start!$F$8=4,(ISEVEN(F98)=TRUE))=TRUE,F98-7,(IF(AND(Start!$D$8=4,(ISODD(F98)=TRUE))=TRUE,F98-5,(IF(AND(Start!$D$8=5,(ISEVEN(F98)=TRUE))=TRUE,F98-9,F98-7)))))))))))))))))))))))))))))))</f>
        <v>19</v>
      </c>
    </row>
    <row r="99" spans="1:7" ht="18.75">
      <c r="A99" s="72" t="str">
        <f>Input!B74</f>
        <v>B</v>
      </c>
      <c r="B99" s="173" t="str">
        <f>Input!C74</f>
        <v>Utica Eisenhower</v>
      </c>
      <c r="C99" s="173" t="str">
        <f>Input!D74</f>
        <v>Nicholas Krett</v>
      </c>
      <c r="D99" s="72">
        <f>Input!$A$76</f>
        <v>15</v>
      </c>
      <c r="E99" s="73">
        <f>IF(D99=" "," ",(IF(AND(D99&gt;Start!$C$18,D99+3&lt;Start!$D$18,D99&lt;Start!$D$18,(ISODD(D99)=TRUE))=TRUE,D99+3,(IF(AND(D99&gt;Start!$C$19,D99+3&lt;Start!$D$19,D99&lt;Start!$D$19,(ISODD(D99)=TRUE),(ISEVEN(Start!$D$8))=TRUE)=TRUE,D99+3,(IF(AND(D99&gt;Start!$C$20,D99+3&lt;Start!$D$20,D99&lt;Start!$D$20,(ISODD(D99)=TRUE),(ISEVEN(Start!$D$8)=TRUE))=TRUE,D99+3,(IF(AND(D99&gt;Start!$C$18,D99+1&lt;Start!$D$18,D99&lt;Start!$D$18,(ISEVEN(D99)=TRUE),(ISEVEN(Start!$D$8)=TRUE))=TRUE,D99+1,(IF(AND(D99&gt;Start!$C$19,D99+1&lt;Start!$D$19,D99&lt;Start!$D$19,(ISEVEN(D99)=TRUE),(ISEVEN(Start!$D$8)=TRUE))=TRUE,D99+1,(IF(AND(D99&gt;Start!$C$20,D99+1&lt;Start!$D$20,D99&lt;Start!$D$20,(ISEVEN(D99)=TRUE),(ISEVEN(Start!$D$8)=TRUE))=TRUE,D99+1,(IF(AND(D99&gt;Start!$C$22,D99+3&lt;Start!$D$22,D99&lt;Start!$D$22,(ISODD(D99)=TRUE))=TRUE,D99+3,(IF(AND(D99&gt;Start!$C$23,D99+3&lt;Start!$D$23,D99&lt;Start!$D$23,(ISODD(D99)=TRUE))=TRUE,D99+3,(IF(AND(D99&gt;Start!$C$24,D99+3&lt;Start!$D$24,D99&lt;Start!$D$24,(ISODD(D99)=TRUE))=TRUE,D99+3,(IF(AND(D99&gt;Start!$C$22,D99+1&lt;Start!$D$22,D99&lt;Start!$D$22,(ISEVEN(D99)=TRUE))=TRUE,D99+1,(IF(AND(D99&gt;Start!$C$23,D99+1&lt;Start!$D$23,D99&lt;Start!$D$23,(ISEVEN(D99)=TRUE))=TRUE,D99+1,(IF(AND(D99&gt;Start!$C$24,D99+1&lt;Start!$D$24,D99&lt;Start!$D$24,(ISEVEN(D99)=TRUE))=TRUE,D99+1,(IF(AND(Start!$F$8=4,(ISEVEN(D99)=TRUE))=TRUE,D99-7,(IF(AND(Start!$D$8=4,(ISODD(D99)=TRUE))=TRUE,D99-5,(IF(AND(Start!$D$8=5,(ISEVEN(D99)=TRUE))=TRUE,D99-9,D99-7)))))))))))))))))))))))))))))))</f>
        <v>18</v>
      </c>
      <c r="F99" s="73">
        <f>IF(E99=" "," ",(IF(AND(E99&gt;Start!$C$18,E99+3&lt;Start!$D$18,E99&lt;Start!$D$18,(ISODD(E99)=TRUE))=TRUE,E99+3,(IF(AND(E99&gt;Start!$C$19,E99+3&lt;Start!$D$19,E99&lt;Start!$D$19,(ISODD(E99)=TRUE),(ISEVEN(Start!$D$8))=TRUE)=TRUE,E99+3,(IF(AND(E99&gt;Start!$C$20,E99+3&lt;Start!$D$20,E99&lt;Start!$D$20,(ISODD(E99)=TRUE),(ISEVEN(Start!$D$8)=TRUE))=TRUE,E99+3,(IF(AND(E99&gt;Start!$C$18,E99+1&lt;Start!$D$18,E99&lt;Start!$D$18,(ISEVEN(E99)=TRUE),(ISEVEN(Start!$D$8)=TRUE))=TRUE,E99+1,(IF(AND(E99&gt;Start!$C$19,E99+1&lt;Start!$D$19,E99&lt;Start!$D$19,(ISEVEN(E99)=TRUE),(ISEVEN(Start!$D$8)=TRUE))=TRUE,E99+1,(IF(AND(E99&gt;Start!$C$20,E99+1&lt;Start!$D$20,E99&lt;Start!$D$20,(ISEVEN(E99)=TRUE),(ISEVEN(Start!$D$8)=TRUE))=TRUE,E99+1,(IF(AND(E99&gt;Start!$C$22,E99+3&lt;Start!$D$22,E99&lt;Start!$D$22,(ISODD(E99)=TRUE))=TRUE,E99+3,(IF(AND(E99&gt;Start!$C$23,E99+3&lt;Start!$D$23,E99&lt;Start!$D$23,(ISODD(E99)=TRUE))=TRUE,E99+3,(IF(AND(E99&gt;Start!$C$24,E99+3&lt;Start!$D$24,E99&lt;Start!$D$24,(ISODD(E99)=TRUE))=TRUE,E99+3,(IF(AND(E99&gt;Start!$C$22,E99+1&lt;Start!$D$22,E99&lt;Start!$D$22,(ISEVEN(E99)=TRUE))=TRUE,E99+1,(IF(AND(E99&gt;Start!$C$23,E99+1&lt;Start!$D$23,E99&lt;Start!$D$23,(ISEVEN(E99)=TRUE))=TRUE,E99+1,(IF(AND(E99&gt;Start!$C$24,E99+1&lt;Start!$D$24,E99&lt;Start!$D$24,(ISEVEN(E99)=TRUE))=TRUE,E99+1,(IF(AND(Start!$F$8=4,(ISEVEN(E99)=TRUE))=TRUE,E99-7,(IF(AND(Start!$D$8=4,(ISODD(E99)=TRUE))=TRUE,E99-5,(IF(AND(Start!$D$8=5,(ISEVEN(E99)=TRUE))=TRUE,E99-9,E99-7)))))))))))))))))))))))))))))))</f>
        <v>19</v>
      </c>
      <c r="G99" s="73">
        <f>IF(F99=" "," ",(IF(AND(F99&gt;Start!$C$18,F99+3&lt;Start!$D$18,F99&lt;Start!$D$18,(ISODD(F99)=TRUE))=TRUE,F99+3,(IF(AND(F99&gt;Start!$C$19,F99+3&lt;Start!$D$19,F99&lt;Start!$D$19,(ISODD(F99)=TRUE),(ISEVEN(Start!$D$8))=TRUE)=TRUE,F99+3,(IF(AND(F99&gt;Start!$C$20,F99+3&lt;Start!$D$20,F99&lt;Start!$D$20,(ISODD(F99)=TRUE),(ISEVEN(Start!$D$8)=TRUE))=TRUE,F99+3,(IF(AND(F99&gt;Start!$C$18,F99+1&lt;Start!$D$18,F99&lt;Start!$D$18,(ISEVEN(F99)=TRUE),(ISEVEN(Start!$D$8)=TRUE))=TRUE,F99+1,(IF(AND(F99&gt;Start!$C$19,F99+1&lt;Start!$D$19,F99&lt;Start!$D$19,(ISEVEN(F99)=TRUE),(ISEVEN(Start!$D$8)=TRUE))=TRUE,F99+1,(IF(AND(F99&gt;Start!$C$20,F99+1&lt;Start!$D$20,F99&lt;Start!$D$20,(ISEVEN(F99)=TRUE),(ISEVEN(Start!$D$8)=TRUE))=TRUE,F99+1,(IF(AND(F99&gt;Start!$C$22,F99+3&lt;Start!$D$22,F99&lt;Start!$D$22,(ISODD(F99)=TRUE))=TRUE,F99+3,(IF(AND(F99&gt;Start!$C$23,F99+3&lt;Start!$D$23,F99&lt;Start!$D$23,(ISODD(F99)=TRUE))=TRUE,F99+3,(IF(AND(F99&gt;Start!$C$24,F99+3&lt;Start!$D$24,F99&lt;Start!$D$24,(ISODD(F99)=TRUE))=TRUE,F99+3,(IF(AND(F99&gt;Start!$C$22,F99+1&lt;Start!$D$22,F99&lt;Start!$D$22,(ISEVEN(F99)=TRUE))=TRUE,F99+1,(IF(AND(F99&gt;Start!$C$23,F99+1&lt;Start!$D$23,F99&lt;Start!$D$23,(ISEVEN(F99)=TRUE))=TRUE,F99+1,(IF(AND(F99&gt;Start!$C$24,F99+1&lt;Start!$D$24,F99&lt;Start!$D$24,(ISEVEN(F99)=TRUE))=TRUE,F99+1,(IF(AND(Start!$F$8=4,(ISEVEN(F99)=TRUE))=TRUE,F99-7,(IF(AND(Start!$D$8=4,(ISODD(F99)=TRUE))=TRUE,F99-5,(IF(AND(Start!$D$8=5,(ISEVEN(F99)=TRUE))=TRUE,F99-9,F99-7)))))))))))))))))))))))))))))))</f>
        <v>12</v>
      </c>
    </row>
    <row r="100" spans="1:7" ht="18.75">
      <c r="A100" s="72" t="str">
        <f>Input!B79</f>
        <v>BB</v>
      </c>
      <c r="B100" s="173" t="str">
        <f>Input!C79</f>
        <v>Utica Eisenhower</v>
      </c>
      <c r="C100" s="173" t="str">
        <f>Input!D79</f>
        <v>Nicholas Nevorski</v>
      </c>
      <c r="D100" s="72">
        <f>Input!$A$81</f>
        <v>16</v>
      </c>
      <c r="E100" s="73">
        <f>IF(D100=" "," ",(IF(AND(D100&gt;Start!$C$18,D100+3&lt;Start!$D$18,D100&lt;Start!$D$18,(ISODD(D100)=TRUE))=TRUE,D100+3,(IF(AND(D100&gt;Start!$C$19,D100+3&lt;Start!$D$19,D100&lt;Start!$D$19,(ISODD(D100)=TRUE),(ISEVEN(Start!$D$8))=TRUE)=TRUE,D100+3,(IF(AND(D100&gt;Start!$C$20,D100+3&lt;Start!$D$20,D100&lt;Start!$D$20,(ISODD(D100)=TRUE),(ISEVEN(Start!$D$8)=TRUE))=TRUE,D100+3,(IF(AND(D100&gt;Start!$C$18,D100+1&lt;Start!$D$18,D100&lt;Start!$D$18,(ISEVEN(D100)=TRUE),(ISEVEN(Start!$D$8)=TRUE))=TRUE,D100+1,(IF(AND(D100&gt;Start!$C$19,D100+1&lt;Start!$D$19,D100&lt;Start!$D$19,(ISEVEN(D100)=TRUE),(ISEVEN(Start!$D$8)=TRUE))=TRUE,D100+1,(IF(AND(D100&gt;Start!$C$20,D100+1&lt;Start!$D$20,D100&lt;Start!$D$20,(ISEVEN(D100)=TRUE),(ISEVEN(Start!$D$8)=TRUE))=TRUE,D100+1,(IF(AND(D100&gt;Start!$C$22,D100+3&lt;Start!$D$22,D100&lt;Start!$D$22,(ISODD(D100)=TRUE))=TRUE,D100+3,(IF(AND(D100&gt;Start!$C$23,D100+3&lt;Start!$D$23,D100&lt;Start!$D$23,(ISODD(D100)=TRUE))=TRUE,D100+3,(IF(AND(D100&gt;Start!$C$24,D100+3&lt;Start!$D$24,D100&lt;Start!$D$24,(ISODD(D100)=TRUE))=TRUE,D100+3,(IF(AND(D100&gt;Start!$C$22,D100+1&lt;Start!$D$22,D100&lt;Start!$D$22,(ISEVEN(D100)=TRUE))=TRUE,D100+1,(IF(AND(D100&gt;Start!$C$23,D100+1&lt;Start!$D$23,D100&lt;Start!$D$23,(ISEVEN(D100)=TRUE))=TRUE,D100+1,(IF(AND(D100&gt;Start!$C$24,D100+1&lt;Start!$D$24,D100&lt;Start!$D$24,(ISEVEN(D100)=TRUE))=TRUE,D100+1,(IF(AND(Start!$F$8=4,(ISEVEN(D100)=TRUE))=TRUE,D100-7,(IF(AND(Start!$D$8=4,(ISODD(D100)=TRUE))=TRUE,D100-5,(IF(AND(Start!$D$8=5,(ISEVEN(D100)=TRUE))=TRUE,D100-9,D100-7)))))))))))))))))))))))))))))))</f>
        <v>17</v>
      </c>
      <c r="F100" s="73">
        <f>IF(E100=" "," ",(IF(AND(E100&gt;Start!$C$18,E100+3&lt;Start!$D$18,E100&lt;Start!$D$18,(ISODD(E100)=TRUE))=TRUE,E100+3,(IF(AND(E100&gt;Start!$C$19,E100+3&lt;Start!$D$19,E100&lt;Start!$D$19,(ISODD(E100)=TRUE),(ISEVEN(Start!$D$8))=TRUE)=TRUE,E100+3,(IF(AND(E100&gt;Start!$C$20,E100+3&lt;Start!$D$20,E100&lt;Start!$D$20,(ISODD(E100)=TRUE),(ISEVEN(Start!$D$8)=TRUE))=TRUE,E100+3,(IF(AND(E100&gt;Start!$C$18,E100+1&lt;Start!$D$18,E100&lt;Start!$D$18,(ISEVEN(E100)=TRUE),(ISEVEN(Start!$D$8)=TRUE))=TRUE,E100+1,(IF(AND(E100&gt;Start!$C$19,E100+1&lt;Start!$D$19,E100&lt;Start!$D$19,(ISEVEN(E100)=TRUE),(ISEVEN(Start!$D$8)=TRUE))=TRUE,E100+1,(IF(AND(E100&gt;Start!$C$20,E100+1&lt;Start!$D$20,E100&lt;Start!$D$20,(ISEVEN(E100)=TRUE),(ISEVEN(Start!$D$8)=TRUE))=TRUE,E100+1,(IF(AND(E100&gt;Start!$C$22,E100+3&lt;Start!$D$22,E100&lt;Start!$D$22,(ISODD(E100)=TRUE))=TRUE,E100+3,(IF(AND(E100&gt;Start!$C$23,E100+3&lt;Start!$D$23,E100&lt;Start!$D$23,(ISODD(E100)=TRUE))=TRUE,E100+3,(IF(AND(E100&gt;Start!$C$24,E100+3&lt;Start!$D$24,E100&lt;Start!$D$24,(ISODD(E100)=TRUE))=TRUE,E100+3,(IF(AND(E100&gt;Start!$C$22,E100+1&lt;Start!$D$22,E100&lt;Start!$D$22,(ISEVEN(E100)=TRUE))=TRUE,E100+1,(IF(AND(E100&gt;Start!$C$23,E100+1&lt;Start!$D$23,E100&lt;Start!$D$23,(ISEVEN(E100)=TRUE))=TRUE,E100+1,(IF(AND(E100&gt;Start!$C$24,E100+1&lt;Start!$D$24,E100&lt;Start!$D$24,(ISEVEN(E100)=TRUE))=TRUE,E100+1,(IF(AND(Start!$F$8=4,(ISEVEN(E100)=TRUE))=TRUE,E100-7,(IF(AND(Start!$D$8=4,(ISODD(E100)=TRUE))=TRUE,E100-5,(IF(AND(Start!$D$8=5,(ISEVEN(E100)=TRUE))=TRUE,E100-9,E100-7)))))))))))))))))))))))))))))))</f>
        <v>20</v>
      </c>
      <c r="G100" s="73">
        <f>IF(F100=" "," ",(IF(AND(F100&gt;Start!$C$18,F100+3&lt;Start!$D$18,F100&lt;Start!$D$18,(ISODD(F100)=TRUE))=TRUE,F100+3,(IF(AND(F100&gt;Start!$C$19,F100+3&lt;Start!$D$19,F100&lt;Start!$D$19,(ISODD(F100)=TRUE),(ISEVEN(Start!$D$8))=TRUE)=TRUE,F100+3,(IF(AND(F100&gt;Start!$C$20,F100+3&lt;Start!$D$20,F100&lt;Start!$D$20,(ISODD(F100)=TRUE),(ISEVEN(Start!$D$8)=TRUE))=TRUE,F100+3,(IF(AND(F100&gt;Start!$C$18,F100+1&lt;Start!$D$18,F100&lt;Start!$D$18,(ISEVEN(F100)=TRUE),(ISEVEN(Start!$D$8)=TRUE))=TRUE,F100+1,(IF(AND(F100&gt;Start!$C$19,F100+1&lt;Start!$D$19,F100&lt;Start!$D$19,(ISEVEN(F100)=TRUE),(ISEVEN(Start!$D$8)=TRUE))=TRUE,F100+1,(IF(AND(F100&gt;Start!$C$20,F100+1&lt;Start!$D$20,F100&lt;Start!$D$20,(ISEVEN(F100)=TRUE),(ISEVEN(Start!$D$8)=TRUE))=TRUE,F100+1,(IF(AND(F100&gt;Start!$C$22,F100+3&lt;Start!$D$22,F100&lt;Start!$D$22,(ISODD(F100)=TRUE))=TRUE,F100+3,(IF(AND(F100&gt;Start!$C$23,F100+3&lt;Start!$D$23,F100&lt;Start!$D$23,(ISODD(F100)=TRUE))=TRUE,F100+3,(IF(AND(F100&gt;Start!$C$24,F100+3&lt;Start!$D$24,F100&lt;Start!$D$24,(ISODD(F100)=TRUE))=TRUE,F100+3,(IF(AND(F100&gt;Start!$C$22,F100+1&lt;Start!$D$22,F100&lt;Start!$D$22,(ISEVEN(F100)=TRUE))=TRUE,F100+1,(IF(AND(F100&gt;Start!$C$23,F100+1&lt;Start!$D$23,F100&lt;Start!$D$23,(ISEVEN(F100)=TRUE))=TRUE,F100+1,(IF(AND(F100&gt;Start!$C$24,F100+1&lt;Start!$D$24,F100&lt;Start!$D$24,(ISEVEN(F100)=TRUE))=TRUE,F100+1,(IF(AND(Start!$F$8=4,(ISEVEN(F100)=TRUE))=TRUE,F100-7,(IF(AND(Start!$D$8=4,(ISODD(F100)=TRUE))=TRUE,F100-5,(IF(AND(Start!$D$8=5,(ISEVEN(F100)=TRUE))=TRUE,F100-9,F100-7)))))))))))))))))))))))))))))))</f>
        <v>11</v>
      </c>
    </row>
    <row r="101" spans="1:7" ht="18.75">
      <c r="A101" s="72" t="str">
        <f>Input!B84</f>
        <v>B</v>
      </c>
      <c r="B101" s="173" t="str">
        <f>Input!C84</f>
        <v>Utica Eisenhower</v>
      </c>
      <c r="C101" s="173" t="str">
        <f>Input!D84</f>
        <v>Kevin Craft</v>
      </c>
      <c r="D101" s="72">
        <f>Input!$A$86</f>
        <v>17</v>
      </c>
      <c r="E101" s="73">
        <f>IF(D101=" "," ",(IF(AND(D101&gt;Start!$C$18,D101+3&lt;Start!$D$18,D101&lt;Start!$D$18,(ISODD(D101)=TRUE))=TRUE,D101+3,(IF(AND(D101&gt;Start!$C$19,D101+3&lt;Start!$D$19,D101&lt;Start!$D$19,(ISODD(D101)=TRUE),(ISEVEN(Start!$D$8))=TRUE)=TRUE,D101+3,(IF(AND(D101&gt;Start!$C$20,D101+3&lt;Start!$D$20,D101&lt;Start!$D$20,(ISODD(D101)=TRUE),(ISEVEN(Start!$D$8)=TRUE))=TRUE,D101+3,(IF(AND(D101&gt;Start!$C$18,D101+1&lt;Start!$D$18,D101&lt;Start!$D$18,(ISEVEN(D101)=TRUE),(ISEVEN(Start!$D$8)=TRUE))=TRUE,D101+1,(IF(AND(D101&gt;Start!$C$19,D101+1&lt;Start!$D$19,D101&lt;Start!$D$19,(ISEVEN(D101)=TRUE),(ISEVEN(Start!$D$8)=TRUE))=TRUE,D101+1,(IF(AND(D101&gt;Start!$C$20,D101+1&lt;Start!$D$20,D101&lt;Start!$D$20,(ISEVEN(D101)=TRUE),(ISEVEN(Start!$D$8)=TRUE))=TRUE,D101+1,(IF(AND(D101&gt;Start!$C$22,D101+3&lt;Start!$D$22,D101&lt;Start!$D$22,(ISODD(D101)=TRUE))=TRUE,D101+3,(IF(AND(D101&gt;Start!$C$23,D101+3&lt;Start!$D$23,D101&lt;Start!$D$23,(ISODD(D101)=TRUE))=TRUE,D101+3,(IF(AND(D101&gt;Start!$C$24,D101+3&lt;Start!$D$24,D101&lt;Start!$D$24,(ISODD(D101)=TRUE))=TRUE,D101+3,(IF(AND(D101&gt;Start!$C$22,D101+1&lt;Start!$D$22,D101&lt;Start!$D$22,(ISEVEN(D101)=TRUE))=TRUE,D101+1,(IF(AND(D101&gt;Start!$C$23,D101+1&lt;Start!$D$23,D101&lt;Start!$D$23,(ISEVEN(D101)=TRUE))=TRUE,D101+1,(IF(AND(D101&gt;Start!$C$24,D101+1&lt;Start!$D$24,D101&lt;Start!$D$24,(ISEVEN(D101)=TRUE))=TRUE,D101+1,(IF(AND(Start!$F$8=4,(ISEVEN(D101)=TRUE))=TRUE,D101-7,(IF(AND(Start!$D$8=4,(ISODD(D101)=TRUE))=TRUE,D101-5,(IF(AND(Start!$D$8=5,(ISEVEN(D101)=TRUE))=TRUE,D101-9,D101-7)))))))))))))))))))))))))))))))</f>
        <v>20</v>
      </c>
      <c r="F101" s="73">
        <f>IF(E101=" "," ",(IF(AND(E101&gt;Start!$C$18,E101+3&lt;Start!$D$18,E101&lt;Start!$D$18,(ISODD(E101)=TRUE))=TRUE,E101+3,(IF(AND(E101&gt;Start!$C$19,E101+3&lt;Start!$D$19,E101&lt;Start!$D$19,(ISODD(E101)=TRUE),(ISEVEN(Start!$D$8))=TRUE)=TRUE,E101+3,(IF(AND(E101&gt;Start!$C$20,E101+3&lt;Start!$D$20,E101&lt;Start!$D$20,(ISODD(E101)=TRUE),(ISEVEN(Start!$D$8)=TRUE))=TRUE,E101+3,(IF(AND(E101&gt;Start!$C$18,E101+1&lt;Start!$D$18,E101&lt;Start!$D$18,(ISEVEN(E101)=TRUE),(ISEVEN(Start!$D$8)=TRUE))=TRUE,E101+1,(IF(AND(E101&gt;Start!$C$19,E101+1&lt;Start!$D$19,E101&lt;Start!$D$19,(ISEVEN(E101)=TRUE),(ISEVEN(Start!$D$8)=TRUE))=TRUE,E101+1,(IF(AND(E101&gt;Start!$C$20,E101+1&lt;Start!$D$20,E101&lt;Start!$D$20,(ISEVEN(E101)=TRUE),(ISEVEN(Start!$D$8)=TRUE))=TRUE,E101+1,(IF(AND(E101&gt;Start!$C$22,E101+3&lt;Start!$D$22,E101&lt;Start!$D$22,(ISODD(E101)=TRUE))=TRUE,E101+3,(IF(AND(E101&gt;Start!$C$23,E101+3&lt;Start!$D$23,E101&lt;Start!$D$23,(ISODD(E101)=TRUE))=TRUE,E101+3,(IF(AND(E101&gt;Start!$C$24,E101+3&lt;Start!$D$24,E101&lt;Start!$D$24,(ISODD(E101)=TRUE))=TRUE,E101+3,(IF(AND(E101&gt;Start!$C$22,E101+1&lt;Start!$D$22,E101&lt;Start!$D$22,(ISEVEN(E101)=TRUE))=TRUE,E101+1,(IF(AND(E101&gt;Start!$C$23,E101+1&lt;Start!$D$23,E101&lt;Start!$D$23,(ISEVEN(E101)=TRUE))=TRUE,E101+1,(IF(AND(E101&gt;Start!$C$24,E101+1&lt;Start!$D$24,E101&lt;Start!$D$24,(ISEVEN(E101)=TRUE))=TRUE,E101+1,(IF(AND(Start!$F$8=4,(ISEVEN(E101)=TRUE))=TRUE,E101-7,(IF(AND(Start!$D$8=4,(ISODD(E101)=TRUE))=TRUE,E101-5,(IF(AND(Start!$D$8=5,(ISEVEN(E101)=TRUE))=TRUE,E101-9,E101-7)))))))))))))))))))))))))))))))</f>
        <v>11</v>
      </c>
      <c r="G101" s="73">
        <f>IF(F101=" "," ",(IF(AND(F101&gt;Start!$C$18,F101+3&lt;Start!$D$18,F101&lt;Start!$D$18,(ISODD(F101)=TRUE))=TRUE,F101+3,(IF(AND(F101&gt;Start!$C$19,F101+3&lt;Start!$D$19,F101&lt;Start!$D$19,(ISODD(F101)=TRUE),(ISEVEN(Start!$D$8))=TRUE)=TRUE,F101+3,(IF(AND(F101&gt;Start!$C$20,F101+3&lt;Start!$D$20,F101&lt;Start!$D$20,(ISODD(F101)=TRUE),(ISEVEN(Start!$D$8)=TRUE))=TRUE,F101+3,(IF(AND(F101&gt;Start!$C$18,F101+1&lt;Start!$D$18,F101&lt;Start!$D$18,(ISEVEN(F101)=TRUE),(ISEVEN(Start!$D$8)=TRUE))=TRUE,F101+1,(IF(AND(F101&gt;Start!$C$19,F101+1&lt;Start!$D$19,F101&lt;Start!$D$19,(ISEVEN(F101)=TRUE),(ISEVEN(Start!$D$8)=TRUE))=TRUE,F101+1,(IF(AND(F101&gt;Start!$C$20,F101+1&lt;Start!$D$20,F101&lt;Start!$D$20,(ISEVEN(F101)=TRUE),(ISEVEN(Start!$D$8)=TRUE))=TRUE,F101+1,(IF(AND(F101&gt;Start!$C$22,F101+3&lt;Start!$D$22,F101&lt;Start!$D$22,(ISODD(F101)=TRUE))=TRUE,F101+3,(IF(AND(F101&gt;Start!$C$23,F101+3&lt;Start!$D$23,F101&lt;Start!$D$23,(ISODD(F101)=TRUE))=TRUE,F101+3,(IF(AND(F101&gt;Start!$C$24,F101+3&lt;Start!$D$24,F101&lt;Start!$D$24,(ISODD(F101)=TRUE))=TRUE,F101+3,(IF(AND(F101&gt;Start!$C$22,F101+1&lt;Start!$D$22,F101&lt;Start!$D$22,(ISEVEN(F101)=TRUE))=TRUE,F101+1,(IF(AND(F101&gt;Start!$C$23,F101+1&lt;Start!$D$23,F101&lt;Start!$D$23,(ISEVEN(F101)=TRUE))=TRUE,F101+1,(IF(AND(F101&gt;Start!$C$24,F101+1&lt;Start!$D$24,F101&lt;Start!$D$24,(ISEVEN(F101)=TRUE))=TRUE,F101+1,(IF(AND(Start!$F$8=4,(ISEVEN(F101)=TRUE))=TRUE,F101-7,(IF(AND(Start!$D$8=4,(ISODD(F101)=TRUE))=TRUE,F101-5,(IF(AND(Start!$D$8=5,(ISEVEN(F101)=TRUE))=TRUE,F101-9,F101-7)))))))))))))))))))))))))))))))</f>
        <v>14</v>
      </c>
    </row>
    <row r="102" spans="1:7" ht="18.75">
      <c r="A102" s="72" t="str">
        <f>Input!B89</f>
        <v>BB</v>
      </c>
      <c r="B102" s="173" t="str">
        <f>Input!C89</f>
        <v>Utica Eisenhower</v>
      </c>
      <c r="C102" s="173" t="str">
        <f>Input!D89</f>
        <v>Sander Mizuki</v>
      </c>
      <c r="D102" s="72">
        <f>Input!$A$91</f>
        <v>18</v>
      </c>
      <c r="E102" s="73">
        <f>IF(D102=" "," ",(IF(AND(D102&gt;Start!$C$18,D102+3&lt;Start!$D$18,D102&lt;Start!$D$18,(ISODD(D102)=TRUE))=TRUE,D102+3,(IF(AND(D102&gt;Start!$C$19,D102+3&lt;Start!$D$19,D102&lt;Start!$D$19,(ISODD(D102)=TRUE),(ISEVEN(Start!$D$8))=TRUE)=TRUE,D102+3,(IF(AND(D102&gt;Start!$C$20,D102+3&lt;Start!$D$20,D102&lt;Start!$D$20,(ISODD(D102)=TRUE),(ISEVEN(Start!$D$8)=TRUE))=TRUE,D102+3,(IF(AND(D102&gt;Start!$C$18,D102+1&lt;Start!$D$18,D102&lt;Start!$D$18,(ISEVEN(D102)=TRUE),(ISEVEN(Start!$D$8)=TRUE))=TRUE,D102+1,(IF(AND(D102&gt;Start!$C$19,D102+1&lt;Start!$D$19,D102&lt;Start!$D$19,(ISEVEN(D102)=TRUE),(ISEVEN(Start!$D$8)=TRUE))=TRUE,D102+1,(IF(AND(D102&gt;Start!$C$20,D102+1&lt;Start!$D$20,D102&lt;Start!$D$20,(ISEVEN(D102)=TRUE),(ISEVEN(Start!$D$8)=TRUE))=TRUE,D102+1,(IF(AND(D102&gt;Start!$C$22,D102+3&lt;Start!$D$22,D102&lt;Start!$D$22,(ISODD(D102)=TRUE))=TRUE,D102+3,(IF(AND(D102&gt;Start!$C$23,D102+3&lt;Start!$D$23,D102&lt;Start!$D$23,(ISODD(D102)=TRUE))=TRUE,D102+3,(IF(AND(D102&gt;Start!$C$24,D102+3&lt;Start!$D$24,D102&lt;Start!$D$24,(ISODD(D102)=TRUE))=TRUE,D102+3,(IF(AND(D102&gt;Start!$C$22,D102+1&lt;Start!$D$22,D102&lt;Start!$D$22,(ISEVEN(D102)=TRUE))=TRUE,D102+1,(IF(AND(D102&gt;Start!$C$23,D102+1&lt;Start!$D$23,D102&lt;Start!$D$23,(ISEVEN(D102)=TRUE))=TRUE,D102+1,(IF(AND(D102&gt;Start!$C$24,D102+1&lt;Start!$D$24,D102&lt;Start!$D$24,(ISEVEN(D102)=TRUE))=TRUE,D102+1,(IF(AND(Start!$F$8=4,(ISEVEN(D102)=TRUE))=TRUE,D102-7,(IF(AND(Start!$D$8=4,(ISODD(D102)=TRUE))=TRUE,D102-5,(IF(AND(Start!$D$8=5,(ISEVEN(D102)=TRUE))=TRUE,D102-9,D102-7)))))))))))))))))))))))))))))))</f>
        <v>19</v>
      </c>
      <c r="F102" s="73">
        <f>IF(E102=" "," ",(IF(AND(E102&gt;Start!$C$18,E102+3&lt;Start!$D$18,E102&lt;Start!$D$18,(ISODD(E102)=TRUE))=TRUE,E102+3,(IF(AND(E102&gt;Start!$C$19,E102+3&lt;Start!$D$19,E102&lt;Start!$D$19,(ISODD(E102)=TRUE),(ISEVEN(Start!$D$8))=TRUE)=TRUE,E102+3,(IF(AND(E102&gt;Start!$C$20,E102+3&lt;Start!$D$20,E102&lt;Start!$D$20,(ISODD(E102)=TRUE),(ISEVEN(Start!$D$8)=TRUE))=TRUE,E102+3,(IF(AND(E102&gt;Start!$C$18,E102+1&lt;Start!$D$18,E102&lt;Start!$D$18,(ISEVEN(E102)=TRUE),(ISEVEN(Start!$D$8)=TRUE))=TRUE,E102+1,(IF(AND(E102&gt;Start!$C$19,E102+1&lt;Start!$D$19,E102&lt;Start!$D$19,(ISEVEN(E102)=TRUE),(ISEVEN(Start!$D$8)=TRUE))=TRUE,E102+1,(IF(AND(E102&gt;Start!$C$20,E102+1&lt;Start!$D$20,E102&lt;Start!$D$20,(ISEVEN(E102)=TRUE),(ISEVEN(Start!$D$8)=TRUE))=TRUE,E102+1,(IF(AND(E102&gt;Start!$C$22,E102+3&lt;Start!$D$22,E102&lt;Start!$D$22,(ISODD(E102)=TRUE))=TRUE,E102+3,(IF(AND(E102&gt;Start!$C$23,E102+3&lt;Start!$D$23,E102&lt;Start!$D$23,(ISODD(E102)=TRUE))=TRUE,E102+3,(IF(AND(E102&gt;Start!$C$24,E102+3&lt;Start!$D$24,E102&lt;Start!$D$24,(ISODD(E102)=TRUE))=TRUE,E102+3,(IF(AND(E102&gt;Start!$C$22,E102+1&lt;Start!$D$22,E102&lt;Start!$D$22,(ISEVEN(E102)=TRUE))=TRUE,E102+1,(IF(AND(E102&gt;Start!$C$23,E102+1&lt;Start!$D$23,E102&lt;Start!$D$23,(ISEVEN(E102)=TRUE))=TRUE,E102+1,(IF(AND(E102&gt;Start!$C$24,E102+1&lt;Start!$D$24,E102&lt;Start!$D$24,(ISEVEN(E102)=TRUE))=TRUE,E102+1,(IF(AND(Start!$F$8=4,(ISEVEN(E102)=TRUE))=TRUE,E102-7,(IF(AND(Start!$D$8=4,(ISODD(E102)=TRUE))=TRUE,E102-5,(IF(AND(Start!$D$8=5,(ISEVEN(E102)=TRUE))=TRUE,E102-9,E102-7)))))))))))))))))))))))))))))))</f>
        <v>12</v>
      </c>
      <c r="G102" s="73">
        <f>IF(F102=" "," ",(IF(AND(F102&gt;Start!$C$18,F102+3&lt;Start!$D$18,F102&lt;Start!$D$18,(ISODD(F102)=TRUE))=TRUE,F102+3,(IF(AND(F102&gt;Start!$C$19,F102+3&lt;Start!$D$19,F102&lt;Start!$D$19,(ISODD(F102)=TRUE),(ISEVEN(Start!$D$8))=TRUE)=TRUE,F102+3,(IF(AND(F102&gt;Start!$C$20,F102+3&lt;Start!$D$20,F102&lt;Start!$D$20,(ISODD(F102)=TRUE),(ISEVEN(Start!$D$8)=TRUE))=TRUE,F102+3,(IF(AND(F102&gt;Start!$C$18,F102+1&lt;Start!$D$18,F102&lt;Start!$D$18,(ISEVEN(F102)=TRUE),(ISEVEN(Start!$D$8)=TRUE))=TRUE,F102+1,(IF(AND(F102&gt;Start!$C$19,F102+1&lt;Start!$D$19,F102&lt;Start!$D$19,(ISEVEN(F102)=TRUE),(ISEVEN(Start!$D$8)=TRUE))=TRUE,F102+1,(IF(AND(F102&gt;Start!$C$20,F102+1&lt;Start!$D$20,F102&lt;Start!$D$20,(ISEVEN(F102)=TRUE),(ISEVEN(Start!$D$8)=TRUE))=TRUE,F102+1,(IF(AND(F102&gt;Start!$C$22,F102+3&lt;Start!$D$22,F102&lt;Start!$D$22,(ISODD(F102)=TRUE))=TRUE,F102+3,(IF(AND(F102&gt;Start!$C$23,F102+3&lt;Start!$D$23,F102&lt;Start!$D$23,(ISODD(F102)=TRUE))=TRUE,F102+3,(IF(AND(F102&gt;Start!$C$24,F102+3&lt;Start!$D$24,F102&lt;Start!$D$24,(ISODD(F102)=TRUE))=TRUE,F102+3,(IF(AND(F102&gt;Start!$C$22,F102+1&lt;Start!$D$22,F102&lt;Start!$D$22,(ISEVEN(F102)=TRUE))=TRUE,F102+1,(IF(AND(F102&gt;Start!$C$23,F102+1&lt;Start!$D$23,F102&lt;Start!$D$23,(ISEVEN(F102)=TRUE))=TRUE,F102+1,(IF(AND(F102&gt;Start!$C$24,F102+1&lt;Start!$D$24,F102&lt;Start!$D$24,(ISEVEN(F102)=TRUE))=TRUE,F102+1,(IF(AND(Start!$F$8=4,(ISEVEN(F102)=TRUE))=TRUE,F102-7,(IF(AND(Start!$D$8=4,(ISODD(F102)=TRUE))=TRUE,F102-5,(IF(AND(Start!$D$8=5,(ISEVEN(F102)=TRUE))=TRUE,F102-9,F102-7)))))))))))))))))))))))))))))))</f>
        <v>13</v>
      </c>
    </row>
    <row r="103" spans="1:7" ht="18.75">
      <c r="A103" s="72" t="str">
        <f>Input!B3</f>
        <v>A</v>
      </c>
      <c r="B103" s="173" t="str">
        <f>Input!C3</f>
        <v xml:space="preserve">Utica Henry Ford II </v>
      </c>
      <c r="C103" s="173" t="str">
        <f>Input!D3</f>
        <v>James Gray</v>
      </c>
      <c r="D103" s="72">
        <f>Input!$A$6</f>
        <v>1</v>
      </c>
      <c r="E103" s="73">
        <f>IF(D103=" "," ",(IF(AND(D103&gt;Start!$C$18,D103+3&lt;Start!$D$18,D103&lt;Start!$D$18,(ISODD(D103)=TRUE))=TRUE,D103+3,(IF(AND(D103&gt;Start!$C$19,D103+3&lt;Start!$D$19,D103&lt;Start!$D$19,(ISODD(D103)=TRUE),(ISEVEN(Start!$D$8))=TRUE)=TRUE,D103+3,(IF(AND(D103&gt;Start!$C$20,D103+3&lt;Start!$D$20,D103&lt;Start!$D$20,(ISODD(D103)=TRUE),(ISEVEN(Start!$D$8)=TRUE))=TRUE,D103+3,(IF(AND(D103&gt;Start!$C$18,D103+1&lt;Start!$D$18,D103&lt;Start!$D$18,(ISEVEN(D103)=TRUE),(ISEVEN(Start!$D$8)=TRUE))=TRUE,D103+1,(IF(AND(D103&gt;Start!$C$19,D103+1&lt;Start!$D$19,D103&lt;Start!$D$19,(ISEVEN(D103)=TRUE),(ISEVEN(Start!$D$8)=TRUE))=TRUE,D103+1,(IF(AND(D103&gt;Start!$C$20,D103+1&lt;Start!$D$20,D103&lt;Start!$D$20,(ISEVEN(D103)=TRUE),(ISEVEN(Start!$D$8)=TRUE))=TRUE,D103+1,(IF(AND(D103&gt;Start!$C$22,D103+3&lt;Start!$D$22,D103&lt;Start!$D$22,(ISODD(D103)=TRUE))=TRUE,D103+3,(IF(AND(D103&gt;Start!$C$23,D103+3&lt;Start!$D$23,D103&lt;Start!$D$23,(ISODD(D103)=TRUE))=TRUE,D103+3,(IF(AND(D103&gt;Start!$C$24,D103+3&lt;Start!$D$24,D103&lt;Start!$D$24,(ISODD(D103)=TRUE))=TRUE,D103+3,(IF(AND(D103&gt;Start!$C$22,D103+1&lt;Start!$D$22,D103&lt;Start!$D$22,(ISEVEN(D103)=TRUE))=TRUE,D103+1,(IF(AND(D103&gt;Start!$C$23,D103+1&lt;Start!$D$23,D103&lt;Start!$D$23,(ISEVEN(D103)=TRUE))=TRUE,D103+1,(IF(AND(D103&gt;Start!$C$24,D103+1&lt;Start!$D$24,D103&lt;Start!$D$24,(ISEVEN(D103)=TRUE))=TRUE,D103+1,(IF(AND(Start!$F$8=4,(ISEVEN(D103)=TRUE))=TRUE,D103-7,(IF(AND(Start!$D$8=4,(ISODD(D103)=TRUE))=TRUE,D103-5,(IF(AND(Start!$D$8=5,(ISEVEN(D103)=TRUE))=TRUE,D103-9,D103-7)))))))))))))))))))))))))))))))</f>
        <v>4</v>
      </c>
      <c r="F103" s="73">
        <f>IF(E103=" "," ",(IF(AND(E103&gt;Start!$C$18,E103+3&lt;Start!$D$18,E103&lt;Start!$D$18,(ISODD(E103)=TRUE))=TRUE,E103+3,(IF(AND(E103&gt;Start!$C$19,E103+3&lt;Start!$D$19,E103&lt;Start!$D$19,(ISODD(E103)=TRUE),(ISEVEN(Start!$D$8))=TRUE)=TRUE,E103+3,(IF(AND(E103&gt;Start!$C$20,E103+3&lt;Start!$D$20,E103&lt;Start!$D$20,(ISODD(E103)=TRUE),(ISEVEN(Start!$D$8)=TRUE))=TRUE,E103+3,(IF(AND(E103&gt;Start!$C$18,E103+1&lt;Start!$D$18,E103&lt;Start!$D$18,(ISEVEN(E103)=TRUE),(ISEVEN(Start!$D$8)=TRUE))=TRUE,E103+1,(IF(AND(E103&gt;Start!$C$19,E103+1&lt;Start!$D$19,E103&lt;Start!$D$19,(ISEVEN(E103)=TRUE),(ISEVEN(Start!$D$8)=TRUE))=TRUE,E103+1,(IF(AND(E103&gt;Start!$C$20,E103+1&lt;Start!$D$20,E103&lt;Start!$D$20,(ISEVEN(E103)=TRUE),(ISEVEN(Start!$D$8)=TRUE))=TRUE,E103+1,(IF(AND(E103&gt;Start!$C$22,E103+3&lt;Start!$D$22,E103&lt;Start!$D$22,(ISODD(E103)=TRUE))=TRUE,E103+3,(IF(AND(E103&gt;Start!$C$23,E103+3&lt;Start!$D$23,E103&lt;Start!$D$23,(ISODD(E103)=TRUE))=TRUE,E103+3,(IF(AND(E103&gt;Start!$C$24,E103+3&lt;Start!$D$24,E103&lt;Start!$D$24,(ISODD(E103)=TRUE))=TRUE,E103+3,(IF(AND(E103&gt;Start!$C$22,E103+1&lt;Start!$D$22,E103&lt;Start!$D$22,(ISEVEN(E103)=TRUE))=TRUE,E103+1,(IF(AND(E103&gt;Start!$C$23,E103+1&lt;Start!$D$23,E103&lt;Start!$D$23,(ISEVEN(E103)=TRUE))=TRUE,E103+1,(IF(AND(E103&gt;Start!$C$24,E103+1&lt;Start!$D$24,E103&lt;Start!$D$24,(ISEVEN(E103)=TRUE))=TRUE,E103+1,(IF(AND(Start!$F$8=4,(ISEVEN(E103)=TRUE))=TRUE,E103-7,(IF(AND(Start!$D$8=4,(ISODD(E103)=TRUE))=TRUE,E103-5,(IF(AND(Start!$D$8=5,(ISEVEN(E103)=TRUE))=TRUE,E103-9,E103-7)))))))))))))))))))))))))))))))</f>
        <v>5</v>
      </c>
      <c r="G103" s="73">
        <f>IF(F103=" "," ",(IF(AND(F103&gt;Start!$C$18,F103+3&lt;Start!$D$18,F103&lt;Start!$D$18,(ISODD(F103)=TRUE))=TRUE,F103+3,(IF(AND(F103&gt;Start!$C$19,F103+3&lt;Start!$D$19,F103&lt;Start!$D$19,(ISODD(F103)=TRUE),(ISEVEN(Start!$D$8))=TRUE)=TRUE,F103+3,(IF(AND(F103&gt;Start!$C$20,F103+3&lt;Start!$D$20,F103&lt;Start!$D$20,(ISODD(F103)=TRUE),(ISEVEN(Start!$D$8)=TRUE))=TRUE,F103+3,(IF(AND(F103&gt;Start!$C$18,F103+1&lt;Start!$D$18,F103&lt;Start!$D$18,(ISEVEN(F103)=TRUE),(ISEVEN(Start!$D$8)=TRUE))=TRUE,F103+1,(IF(AND(F103&gt;Start!$C$19,F103+1&lt;Start!$D$19,F103&lt;Start!$D$19,(ISEVEN(F103)=TRUE),(ISEVEN(Start!$D$8)=TRUE))=TRUE,F103+1,(IF(AND(F103&gt;Start!$C$20,F103+1&lt;Start!$D$20,F103&lt;Start!$D$20,(ISEVEN(F103)=TRUE),(ISEVEN(Start!$D$8)=TRUE))=TRUE,F103+1,(IF(AND(F103&gt;Start!$C$22,F103+3&lt;Start!$D$22,F103&lt;Start!$D$22,(ISODD(F103)=TRUE))=TRUE,F103+3,(IF(AND(F103&gt;Start!$C$23,F103+3&lt;Start!$D$23,F103&lt;Start!$D$23,(ISODD(F103)=TRUE))=TRUE,F103+3,(IF(AND(F103&gt;Start!$C$24,F103+3&lt;Start!$D$24,F103&lt;Start!$D$24,(ISODD(F103)=TRUE))=TRUE,F103+3,(IF(AND(F103&gt;Start!$C$22,F103+1&lt;Start!$D$22,F103&lt;Start!$D$22,(ISEVEN(F103)=TRUE))=TRUE,F103+1,(IF(AND(F103&gt;Start!$C$23,F103+1&lt;Start!$D$23,F103&lt;Start!$D$23,(ISEVEN(F103)=TRUE))=TRUE,F103+1,(IF(AND(F103&gt;Start!$C$24,F103+1&lt;Start!$D$24,F103&lt;Start!$D$24,(ISEVEN(F103)=TRUE))=TRUE,F103+1,(IF(AND(Start!$F$8=4,(ISEVEN(F103)=TRUE))=TRUE,F103-7,(IF(AND(Start!$D$8=4,(ISODD(F103)=TRUE))=TRUE,F103-5,(IF(AND(Start!$D$8=5,(ISEVEN(F103)=TRUE))=TRUE,F103-9,F103-7)))))))))))))))))))))))))))))))</f>
        <v>8</v>
      </c>
    </row>
    <row r="104" spans="1:7" ht="18.75">
      <c r="A104" s="72" t="str">
        <f>Input!B8</f>
        <v>AA</v>
      </c>
      <c r="B104" s="173" t="str">
        <f>Input!C8</f>
        <v xml:space="preserve">Utica Henry Ford II </v>
      </c>
      <c r="C104" s="173" t="str">
        <f>Input!D8</f>
        <v>Kyle Blaszczyk</v>
      </c>
      <c r="D104" s="72">
        <f>Input!$A$11</f>
        <v>2</v>
      </c>
      <c r="E104" s="73">
        <f>IF(D104=" "," ",(IF(AND(D104&gt;Start!$C$18,D104+3&lt;Start!$D$18,D104&lt;Start!$D$18,(ISODD(D104)=TRUE))=TRUE,D104+3,(IF(AND(D104&gt;Start!$C$19,D104+3&lt;Start!$D$19,D104&lt;Start!$D$19,(ISODD(D104)=TRUE),(ISEVEN(Start!$D$8))=TRUE)=TRUE,D104+3,(IF(AND(D104&gt;Start!$C$20,D104+3&lt;Start!$D$20,D104&lt;Start!$D$20,(ISODD(D104)=TRUE),(ISEVEN(Start!$D$8)=TRUE))=TRUE,D104+3,(IF(AND(D104&gt;Start!$C$18,D104+1&lt;Start!$D$18,D104&lt;Start!$D$18,(ISEVEN(D104)=TRUE),(ISEVEN(Start!$D$8)=TRUE))=TRUE,D104+1,(IF(AND(D104&gt;Start!$C$19,D104+1&lt;Start!$D$19,D104&lt;Start!$D$19,(ISEVEN(D104)=TRUE),(ISEVEN(Start!$D$8)=TRUE))=TRUE,D104+1,(IF(AND(D104&gt;Start!$C$20,D104+1&lt;Start!$D$20,D104&lt;Start!$D$20,(ISEVEN(D104)=TRUE),(ISEVEN(Start!$D$8)=TRUE))=TRUE,D104+1,(IF(AND(D104&gt;Start!$C$22,D104+3&lt;Start!$D$22,D104&lt;Start!$D$22,(ISODD(D104)=TRUE))=TRUE,D104+3,(IF(AND(D104&gt;Start!$C$23,D104+3&lt;Start!$D$23,D104&lt;Start!$D$23,(ISODD(D104)=TRUE))=TRUE,D104+3,(IF(AND(D104&gt;Start!$C$24,D104+3&lt;Start!$D$24,D104&lt;Start!$D$24,(ISODD(D104)=TRUE))=TRUE,D104+3,(IF(AND(D104&gt;Start!$C$22,D104+1&lt;Start!$D$22,D104&lt;Start!$D$22,(ISEVEN(D104)=TRUE))=TRUE,D104+1,(IF(AND(D104&gt;Start!$C$23,D104+1&lt;Start!$D$23,D104&lt;Start!$D$23,(ISEVEN(D104)=TRUE))=TRUE,D104+1,(IF(AND(D104&gt;Start!$C$24,D104+1&lt;Start!$D$24,D104&lt;Start!$D$24,(ISEVEN(D104)=TRUE))=TRUE,D104+1,(IF(AND(Start!$F$8=4,(ISEVEN(D104)=TRUE))=TRUE,D104-7,(IF(AND(Start!$D$8=4,(ISODD(D104)=TRUE))=TRUE,D104-5,(IF(AND(Start!$D$8=5,(ISEVEN(D104)=TRUE))=TRUE,D104-9,D104-7)))))))))))))))))))))))))))))))</f>
        <v>3</v>
      </c>
      <c r="F104" s="73">
        <f>IF(E104=" "," ",(IF(AND(E104&gt;Start!$C$18,E104+3&lt;Start!$D$18,E104&lt;Start!$D$18,(ISODD(E104)=TRUE))=TRUE,E104+3,(IF(AND(E104&gt;Start!$C$19,E104+3&lt;Start!$D$19,E104&lt;Start!$D$19,(ISODD(E104)=TRUE),(ISEVEN(Start!$D$8))=TRUE)=TRUE,E104+3,(IF(AND(E104&gt;Start!$C$20,E104+3&lt;Start!$D$20,E104&lt;Start!$D$20,(ISODD(E104)=TRUE),(ISEVEN(Start!$D$8)=TRUE))=TRUE,E104+3,(IF(AND(E104&gt;Start!$C$18,E104+1&lt;Start!$D$18,E104&lt;Start!$D$18,(ISEVEN(E104)=TRUE),(ISEVEN(Start!$D$8)=TRUE))=TRUE,E104+1,(IF(AND(E104&gt;Start!$C$19,E104+1&lt;Start!$D$19,E104&lt;Start!$D$19,(ISEVEN(E104)=TRUE),(ISEVEN(Start!$D$8)=TRUE))=TRUE,E104+1,(IF(AND(E104&gt;Start!$C$20,E104+1&lt;Start!$D$20,E104&lt;Start!$D$20,(ISEVEN(E104)=TRUE),(ISEVEN(Start!$D$8)=TRUE))=TRUE,E104+1,(IF(AND(E104&gt;Start!$C$22,E104+3&lt;Start!$D$22,E104&lt;Start!$D$22,(ISODD(E104)=TRUE))=TRUE,E104+3,(IF(AND(E104&gt;Start!$C$23,E104+3&lt;Start!$D$23,E104&lt;Start!$D$23,(ISODD(E104)=TRUE))=TRUE,E104+3,(IF(AND(E104&gt;Start!$C$24,E104+3&lt;Start!$D$24,E104&lt;Start!$D$24,(ISODD(E104)=TRUE))=TRUE,E104+3,(IF(AND(E104&gt;Start!$C$22,E104+1&lt;Start!$D$22,E104&lt;Start!$D$22,(ISEVEN(E104)=TRUE))=TRUE,E104+1,(IF(AND(E104&gt;Start!$C$23,E104+1&lt;Start!$D$23,E104&lt;Start!$D$23,(ISEVEN(E104)=TRUE))=TRUE,E104+1,(IF(AND(E104&gt;Start!$C$24,E104+1&lt;Start!$D$24,E104&lt;Start!$D$24,(ISEVEN(E104)=TRUE))=TRUE,E104+1,(IF(AND(Start!$F$8=4,(ISEVEN(E104)=TRUE))=TRUE,E104-7,(IF(AND(Start!$D$8=4,(ISODD(E104)=TRUE))=TRUE,E104-5,(IF(AND(Start!$D$8=5,(ISEVEN(E104)=TRUE))=TRUE,E104-9,E104-7)))))))))))))))))))))))))))))))</f>
        <v>6</v>
      </c>
      <c r="G104" s="73">
        <f>IF(F104=" "," ",(IF(AND(F104&gt;Start!$C$18,F104+3&lt;Start!$D$18,F104&lt;Start!$D$18,(ISODD(F104)=TRUE))=TRUE,F104+3,(IF(AND(F104&gt;Start!$C$19,F104+3&lt;Start!$D$19,F104&lt;Start!$D$19,(ISODD(F104)=TRUE),(ISEVEN(Start!$D$8))=TRUE)=TRUE,F104+3,(IF(AND(F104&gt;Start!$C$20,F104+3&lt;Start!$D$20,F104&lt;Start!$D$20,(ISODD(F104)=TRUE),(ISEVEN(Start!$D$8)=TRUE))=TRUE,F104+3,(IF(AND(F104&gt;Start!$C$18,F104+1&lt;Start!$D$18,F104&lt;Start!$D$18,(ISEVEN(F104)=TRUE),(ISEVEN(Start!$D$8)=TRUE))=TRUE,F104+1,(IF(AND(F104&gt;Start!$C$19,F104+1&lt;Start!$D$19,F104&lt;Start!$D$19,(ISEVEN(F104)=TRUE),(ISEVEN(Start!$D$8)=TRUE))=TRUE,F104+1,(IF(AND(F104&gt;Start!$C$20,F104+1&lt;Start!$D$20,F104&lt;Start!$D$20,(ISEVEN(F104)=TRUE),(ISEVEN(Start!$D$8)=TRUE))=TRUE,F104+1,(IF(AND(F104&gt;Start!$C$22,F104+3&lt;Start!$D$22,F104&lt;Start!$D$22,(ISODD(F104)=TRUE))=TRUE,F104+3,(IF(AND(F104&gt;Start!$C$23,F104+3&lt;Start!$D$23,F104&lt;Start!$D$23,(ISODD(F104)=TRUE))=TRUE,F104+3,(IF(AND(F104&gt;Start!$C$24,F104+3&lt;Start!$D$24,F104&lt;Start!$D$24,(ISODD(F104)=TRUE))=TRUE,F104+3,(IF(AND(F104&gt;Start!$C$22,F104+1&lt;Start!$D$22,F104&lt;Start!$D$22,(ISEVEN(F104)=TRUE))=TRUE,F104+1,(IF(AND(F104&gt;Start!$C$23,F104+1&lt;Start!$D$23,F104&lt;Start!$D$23,(ISEVEN(F104)=TRUE))=TRUE,F104+1,(IF(AND(F104&gt;Start!$C$24,F104+1&lt;Start!$D$24,F104&lt;Start!$D$24,(ISEVEN(F104)=TRUE))=TRUE,F104+1,(IF(AND(Start!$F$8=4,(ISEVEN(F104)=TRUE))=TRUE,F104-7,(IF(AND(Start!$D$8=4,(ISODD(F104)=TRUE))=TRUE,F104-5,(IF(AND(Start!$D$8=5,(ISEVEN(F104)=TRUE))=TRUE,F104-9,F104-7)))))))))))))))))))))))))))))))</f>
        <v>7</v>
      </c>
    </row>
    <row r="105" spans="1:7" ht="18.75">
      <c r="A105" s="72" t="str">
        <f>Input!B13</f>
        <v>A</v>
      </c>
      <c r="B105" s="173" t="str">
        <f>Input!C13</f>
        <v xml:space="preserve">Utica Henry Ford II </v>
      </c>
      <c r="C105" s="173" t="str">
        <f>Input!D13</f>
        <v>Tyler Hudgens</v>
      </c>
      <c r="D105" s="72">
        <f>Input!$A$16</f>
        <v>3</v>
      </c>
      <c r="E105" s="73">
        <f>IF(D105=" "," ",(IF(AND(D105&gt;Start!$C$18,D105+3&lt;Start!$D$18,D105&lt;Start!$D$18,(ISODD(D105)=TRUE))=TRUE,D105+3,(IF(AND(D105&gt;Start!$C$19,D105+3&lt;Start!$D$19,D105&lt;Start!$D$19,(ISODD(D105)=TRUE),(ISEVEN(Start!$D$8))=TRUE)=TRUE,D105+3,(IF(AND(D105&gt;Start!$C$20,D105+3&lt;Start!$D$20,D105&lt;Start!$D$20,(ISODD(D105)=TRUE),(ISEVEN(Start!$D$8)=TRUE))=TRUE,D105+3,(IF(AND(D105&gt;Start!$C$18,D105+1&lt;Start!$D$18,D105&lt;Start!$D$18,(ISEVEN(D105)=TRUE),(ISEVEN(Start!$D$8)=TRUE))=TRUE,D105+1,(IF(AND(D105&gt;Start!$C$19,D105+1&lt;Start!$D$19,D105&lt;Start!$D$19,(ISEVEN(D105)=TRUE),(ISEVEN(Start!$D$8)=TRUE))=TRUE,D105+1,(IF(AND(D105&gt;Start!$C$20,D105+1&lt;Start!$D$20,D105&lt;Start!$D$20,(ISEVEN(D105)=TRUE),(ISEVEN(Start!$D$8)=TRUE))=TRUE,D105+1,(IF(AND(D105&gt;Start!$C$22,D105+3&lt;Start!$D$22,D105&lt;Start!$D$22,(ISODD(D105)=TRUE))=TRUE,D105+3,(IF(AND(D105&gt;Start!$C$23,D105+3&lt;Start!$D$23,D105&lt;Start!$D$23,(ISODD(D105)=TRUE))=TRUE,D105+3,(IF(AND(D105&gt;Start!$C$24,D105+3&lt;Start!$D$24,D105&lt;Start!$D$24,(ISODD(D105)=TRUE))=TRUE,D105+3,(IF(AND(D105&gt;Start!$C$22,D105+1&lt;Start!$D$22,D105&lt;Start!$D$22,(ISEVEN(D105)=TRUE))=TRUE,D105+1,(IF(AND(D105&gt;Start!$C$23,D105+1&lt;Start!$D$23,D105&lt;Start!$D$23,(ISEVEN(D105)=TRUE))=TRUE,D105+1,(IF(AND(D105&gt;Start!$C$24,D105+1&lt;Start!$D$24,D105&lt;Start!$D$24,(ISEVEN(D105)=TRUE))=TRUE,D105+1,(IF(AND(Start!$F$8=4,(ISEVEN(D105)=TRUE))=TRUE,D105-7,(IF(AND(Start!$D$8=4,(ISODD(D105)=TRUE))=TRUE,D105-5,(IF(AND(Start!$D$8=5,(ISEVEN(D105)=TRUE))=TRUE,D105-9,D105-7)))))))))))))))))))))))))))))))</f>
        <v>6</v>
      </c>
      <c r="F105" s="73">
        <f>IF(E105=" "," ",(IF(AND(E105&gt;Start!$C$18,E105+3&lt;Start!$D$18,E105&lt;Start!$D$18,(ISODD(E105)=TRUE))=TRUE,E105+3,(IF(AND(E105&gt;Start!$C$19,E105+3&lt;Start!$D$19,E105&lt;Start!$D$19,(ISODD(E105)=TRUE),(ISEVEN(Start!$D$8))=TRUE)=TRUE,E105+3,(IF(AND(E105&gt;Start!$C$20,E105+3&lt;Start!$D$20,E105&lt;Start!$D$20,(ISODD(E105)=TRUE),(ISEVEN(Start!$D$8)=TRUE))=TRUE,E105+3,(IF(AND(E105&gt;Start!$C$18,E105+1&lt;Start!$D$18,E105&lt;Start!$D$18,(ISEVEN(E105)=TRUE),(ISEVEN(Start!$D$8)=TRUE))=TRUE,E105+1,(IF(AND(E105&gt;Start!$C$19,E105+1&lt;Start!$D$19,E105&lt;Start!$D$19,(ISEVEN(E105)=TRUE),(ISEVEN(Start!$D$8)=TRUE))=TRUE,E105+1,(IF(AND(E105&gt;Start!$C$20,E105+1&lt;Start!$D$20,E105&lt;Start!$D$20,(ISEVEN(E105)=TRUE),(ISEVEN(Start!$D$8)=TRUE))=TRUE,E105+1,(IF(AND(E105&gt;Start!$C$22,E105+3&lt;Start!$D$22,E105&lt;Start!$D$22,(ISODD(E105)=TRUE))=TRUE,E105+3,(IF(AND(E105&gt;Start!$C$23,E105+3&lt;Start!$D$23,E105&lt;Start!$D$23,(ISODD(E105)=TRUE))=TRUE,E105+3,(IF(AND(E105&gt;Start!$C$24,E105+3&lt;Start!$D$24,E105&lt;Start!$D$24,(ISODD(E105)=TRUE))=TRUE,E105+3,(IF(AND(E105&gt;Start!$C$22,E105+1&lt;Start!$D$22,E105&lt;Start!$D$22,(ISEVEN(E105)=TRUE))=TRUE,E105+1,(IF(AND(E105&gt;Start!$C$23,E105+1&lt;Start!$D$23,E105&lt;Start!$D$23,(ISEVEN(E105)=TRUE))=TRUE,E105+1,(IF(AND(E105&gt;Start!$C$24,E105+1&lt;Start!$D$24,E105&lt;Start!$D$24,(ISEVEN(E105)=TRUE))=TRUE,E105+1,(IF(AND(Start!$F$8=4,(ISEVEN(E105)=TRUE))=TRUE,E105-7,(IF(AND(Start!$D$8=4,(ISODD(E105)=TRUE))=TRUE,E105-5,(IF(AND(Start!$D$8=5,(ISEVEN(E105)=TRUE))=TRUE,E105-9,E105-7)))))))))))))))))))))))))))))))</f>
        <v>7</v>
      </c>
      <c r="G105" s="73">
        <f>IF(F105=" "," ",(IF(AND(F105&gt;Start!$C$18,F105+3&lt;Start!$D$18,F105&lt;Start!$D$18,(ISODD(F105)=TRUE))=TRUE,F105+3,(IF(AND(F105&gt;Start!$C$19,F105+3&lt;Start!$D$19,F105&lt;Start!$D$19,(ISODD(F105)=TRUE),(ISEVEN(Start!$D$8))=TRUE)=TRUE,F105+3,(IF(AND(F105&gt;Start!$C$20,F105+3&lt;Start!$D$20,F105&lt;Start!$D$20,(ISODD(F105)=TRUE),(ISEVEN(Start!$D$8)=TRUE))=TRUE,F105+3,(IF(AND(F105&gt;Start!$C$18,F105+1&lt;Start!$D$18,F105&lt;Start!$D$18,(ISEVEN(F105)=TRUE),(ISEVEN(Start!$D$8)=TRUE))=TRUE,F105+1,(IF(AND(F105&gt;Start!$C$19,F105+1&lt;Start!$D$19,F105&lt;Start!$D$19,(ISEVEN(F105)=TRUE),(ISEVEN(Start!$D$8)=TRUE))=TRUE,F105+1,(IF(AND(F105&gt;Start!$C$20,F105+1&lt;Start!$D$20,F105&lt;Start!$D$20,(ISEVEN(F105)=TRUE),(ISEVEN(Start!$D$8)=TRUE))=TRUE,F105+1,(IF(AND(F105&gt;Start!$C$22,F105+3&lt;Start!$D$22,F105&lt;Start!$D$22,(ISODD(F105)=TRUE))=TRUE,F105+3,(IF(AND(F105&gt;Start!$C$23,F105+3&lt;Start!$D$23,F105&lt;Start!$D$23,(ISODD(F105)=TRUE))=TRUE,F105+3,(IF(AND(F105&gt;Start!$C$24,F105+3&lt;Start!$D$24,F105&lt;Start!$D$24,(ISODD(F105)=TRUE))=TRUE,F105+3,(IF(AND(F105&gt;Start!$C$22,F105+1&lt;Start!$D$22,F105&lt;Start!$D$22,(ISEVEN(F105)=TRUE))=TRUE,F105+1,(IF(AND(F105&gt;Start!$C$23,F105+1&lt;Start!$D$23,F105&lt;Start!$D$23,(ISEVEN(F105)=TRUE))=TRUE,F105+1,(IF(AND(F105&gt;Start!$C$24,F105+1&lt;Start!$D$24,F105&lt;Start!$D$24,(ISEVEN(F105)=TRUE))=TRUE,F105+1,(IF(AND(Start!$F$8=4,(ISEVEN(F105)=TRUE))=TRUE,F105-7,(IF(AND(Start!$D$8=4,(ISODD(F105)=TRUE))=TRUE,F105-5,(IF(AND(Start!$D$8=5,(ISEVEN(F105)=TRUE))=TRUE,F105-9,F105-7)))))))))))))))))))))))))))))))</f>
        <v>10</v>
      </c>
    </row>
    <row r="106" spans="1:7" ht="18.75">
      <c r="A106" s="72" t="str">
        <f>Input!B18</f>
        <v>AA</v>
      </c>
      <c r="B106" s="173" t="str">
        <f>Input!C18</f>
        <v xml:space="preserve">Utica Henry Ford II </v>
      </c>
      <c r="C106" s="173" t="str">
        <f>Input!D18</f>
        <v>Ryan Long</v>
      </c>
      <c r="D106" s="72">
        <f>Input!$A$21</f>
        <v>4</v>
      </c>
      <c r="E106" s="73">
        <f>IF(D106=" "," ",(IF(AND(D106&gt;Start!$C$18,D106+3&lt;Start!$D$18,D106&lt;Start!$D$18,(ISODD(D106)=TRUE))=TRUE,D106+3,(IF(AND(D106&gt;Start!$C$19,D106+3&lt;Start!$D$19,D106&lt;Start!$D$19,(ISODD(D106)=TRUE),(ISEVEN(Start!$D$8))=TRUE)=TRUE,D106+3,(IF(AND(D106&gt;Start!$C$20,D106+3&lt;Start!$D$20,D106&lt;Start!$D$20,(ISODD(D106)=TRUE),(ISEVEN(Start!$D$8)=TRUE))=TRUE,D106+3,(IF(AND(D106&gt;Start!$C$18,D106+1&lt;Start!$D$18,D106&lt;Start!$D$18,(ISEVEN(D106)=TRUE),(ISEVEN(Start!$D$8)=TRUE))=TRUE,D106+1,(IF(AND(D106&gt;Start!$C$19,D106+1&lt;Start!$D$19,D106&lt;Start!$D$19,(ISEVEN(D106)=TRUE),(ISEVEN(Start!$D$8)=TRUE))=TRUE,D106+1,(IF(AND(D106&gt;Start!$C$20,D106+1&lt;Start!$D$20,D106&lt;Start!$D$20,(ISEVEN(D106)=TRUE),(ISEVEN(Start!$D$8)=TRUE))=TRUE,D106+1,(IF(AND(D106&gt;Start!$C$22,D106+3&lt;Start!$D$22,D106&lt;Start!$D$22,(ISODD(D106)=TRUE))=TRUE,D106+3,(IF(AND(D106&gt;Start!$C$23,D106+3&lt;Start!$D$23,D106&lt;Start!$D$23,(ISODD(D106)=TRUE))=TRUE,D106+3,(IF(AND(D106&gt;Start!$C$24,D106+3&lt;Start!$D$24,D106&lt;Start!$D$24,(ISODD(D106)=TRUE))=TRUE,D106+3,(IF(AND(D106&gt;Start!$C$22,D106+1&lt;Start!$D$22,D106&lt;Start!$D$22,(ISEVEN(D106)=TRUE))=TRUE,D106+1,(IF(AND(D106&gt;Start!$C$23,D106+1&lt;Start!$D$23,D106&lt;Start!$D$23,(ISEVEN(D106)=TRUE))=TRUE,D106+1,(IF(AND(D106&gt;Start!$C$24,D106+1&lt;Start!$D$24,D106&lt;Start!$D$24,(ISEVEN(D106)=TRUE))=TRUE,D106+1,(IF(AND(Start!$F$8=4,(ISEVEN(D106)=TRUE))=TRUE,D106-7,(IF(AND(Start!$D$8=4,(ISODD(D106)=TRUE))=TRUE,D106-5,(IF(AND(Start!$D$8=5,(ISEVEN(D106)=TRUE))=TRUE,D106-9,D106-7)))))))))))))))))))))))))))))))</f>
        <v>5</v>
      </c>
      <c r="F106" s="73">
        <f>IF(E106=" "," ",(IF(AND(E106&gt;Start!$C$18,E106+3&lt;Start!$D$18,E106&lt;Start!$D$18,(ISODD(E106)=TRUE))=TRUE,E106+3,(IF(AND(E106&gt;Start!$C$19,E106+3&lt;Start!$D$19,E106&lt;Start!$D$19,(ISODD(E106)=TRUE),(ISEVEN(Start!$D$8))=TRUE)=TRUE,E106+3,(IF(AND(E106&gt;Start!$C$20,E106+3&lt;Start!$D$20,E106&lt;Start!$D$20,(ISODD(E106)=TRUE),(ISEVEN(Start!$D$8)=TRUE))=TRUE,E106+3,(IF(AND(E106&gt;Start!$C$18,E106+1&lt;Start!$D$18,E106&lt;Start!$D$18,(ISEVEN(E106)=TRUE),(ISEVEN(Start!$D$8)=TRUE))=TRUE,E106+1,(IF(AND(E106&gt;Start!$C$19,E106+1&lt;Start!$D$19,E106&lt;Start!$D$19,(ISEVEN(E106)=TRUE),(ISEVEN(Start!$D$8)=TRUE))=TRUE,E106+1,(IF(AND(E106&gt;Start!$C$20,E106+1&lt;Start!$D$20,E106&lt;Start!$D$20,(ISEVEN(E106)=TRUE),(ISEVEN(Start!$D$8)=TRUE))=TRUE,E106+1,(IF(AND(E106&gt;Start!$C$22,E106+3&lt;Start!$D$22,E106&lt;Start!$D$22,(ISODD(E106)=TRUE))=TRUE,E106+3,(IF(AND(E106&gt;Start!$C$23,E106+3&lt;Start!$D$23,E106&lt;Start!$D$23,(ISODD(E106)=TRUE))=TRUE,E106+3,(IF(AND(E106&gt;Start!$C$24,E106+3&lt;Start!$D$24,E106&lt;Start!$D$24,(ISODD(E106)=TRUE))=TRUE,E106+3,(IF(AND(E106&gt;Start!$C$22,E106+1&lt;Start!$D$22,E106&lt;Start!$D$22,(ISEVEN(E106)=TRUE))=TRUE,E106+1,(IF(AND(E106&gt;Start!$C$23,E106+1&lt;Start!$D$23,E106&lt;Start!$D$23,(ISEVEN(E106)=TRUE))=TRUE,E106+1,(IF(AND(E106&gt;Start!$C$24,E106+1&lt;Start!$D$24,E106&lt;Start!$D$24,(ISEVEN(E106)=TRUE))=TRUE,E106+1,(IF(AND(Start!$F$8=4,(ISEVEN(E106)=TRUE))=TRUE,E106-7,(IF(AND(Start!$D$8=4,(ISODD(E106)=TRUE))=TRUE,E106-5,(IF(AND(Start!$D$8=5,(ISEVEN(E106)=TRUE))=TRUE,E106-9,E106-7)))))))))))))))))))))))))))))))</f>
        <v>8</v>
      </c>
      <c r="G106" s="73">
        <f>IF(F106=" "," ",(IF(AND(F106&gt;Start!$C$18,F106+3&lt;Start!$D$18,F106&lt;Start!$D$18,(ISODD(F106)=TRUE))=TRUE,F106+3,(IF(AND(F106&gt;Start!$C$19,F106+3&lt;Start!$D$19,F106&lt;Start!$D$19,(ISODD(F106)=TRUE),(ISEVEN(Start!$D$8))=TRUE)=TRUE,F106+3,(IF(AND(F106&gt;Start!$C$20,F106+3&lt;Start!$D$20,F106&lt;Start!$D$20,(ISODD(F106)=TRUE),(ISEVEN(Start!$D$8)=TRUE))=TRUE,F106+3,(IF(AND(F106&gt;Start!$C$18,F106+1&lt;Start!$D$18,F106&lt;Start!$D$18,(ISEVEN(F106)=TRUE),(ISEVEN(Start!$D$8)=TRUE))=TRUE,F106+1,(IF(AND(F106&gt;Start!$C$19,F106+1&lt;Start!$D$19,F106&lt;Start!$D$19,(ISEVEN(F106)=TRUE),(ISEVEN(Start!$D$8)=TRUE))=TRUE,F106+1,(IF(AND(F106&gt;Start!$C$20,F106+1&lt;Start!$D$20,F106&lt;Start!$D$20,(ISEVEN(F106)=TRUE),(ISEVEN(Start!$D$8)=TRUE))=TRUE,F106+1,(IF(AND(F106&gt;Start!$C$22,F106+3&lt;Start!$D$22,F106&lt;Start!$D$22,(ISODD(F106)=TRUE))=TRUE,F106+3,(IF(AND(F106&gt;Start!$C$23,F106+3&lt;Start!$D$23,F106&lt;Start!$D$23,(ISODD(F106)=TRUE))=TRUE,F106+3,(IF(AND(F106&gt;Start!$C$24,F106+3&lt;Start!$D$24,F106&lt;Start!$D$24,(ISODD(F106)=TRUE))=TRUE,F106+3,(IF(AND(F106&gt;Start!$C$22,F106+1&lt;Start!$D$22,F106&lt;Start!$D$22,(ISEVEN(F106)=TRUE))=TRUE,F106+1,(IF(AND(F106&gt;Start!$C$23,F106+1&lt;Start!$D$23,F106&lt;Start!$D$23,(ISEVEN(F106)=TRUE))=TRUE,F106+1,(IF(AND(F106&gt;Start!$C$24,F106+1&lt;Start!$D$24,F106&lt;Start!$D$24,(ISEVEN(F106)=TRUE))=TRUE,F106+1,(IF(AND(Start!$F$8=4,(ISEVEN(F106)=TRUE))=TRUE,F106-7,(IF(AND(Start!$D$8=4,(ISODD(F106)=TRUE))=TRUE,F106-5,(IF(AND(Start!$D$8=5,(ISEVEN(F106)=TRUE))=TRUE,F106-9,F106-7)))))))))))))))))))))))))))))))</f>
        <v>9</v>
      </c>
    </row>
    <row r="107" spans="1:7" ht="18.75">
      <c r="A107" s="72" t="str">
        <f>Input!B23</f>
        <v>A</v>
      </c>
      <c r="B107" s="173" t="str">
        <f>Input!C23</f>
        <v xml:space="preserve">Utica Henry Ford II </v>
      </c>
      <c r="C107" s="173" t="str">
        <f>Input!D23</f>
        <v>Nicholas Macpherson</v>
      </c>
      <c r="D107" s="72">
        <f>Input!$A$26</f>
        <v>5</v>
      </c>
      <c r="E107" s="73">
        <f>IF(D107=" "," ",(IF(AND(D107&gt;Start!$C$18,D107+3&lt;Start!$D$18,D107&lt;Start!$D$18,(ISODD(D107)=TRUE))=TRUE,D107+3,(IF(AND(D107&gt;Start!$C$19,D107+3&lt;Start!$D$19,D107&lt;Start!$D$19,(ISODD(D107)=TRUE),(ISEVEN(Start!$D$8))=TRUE)=TRUE,D107+3,(IF(AND(D107&gt;Start!$C$20,D107+3&lt;Start!$D$20,D107&lt;Start!$D$20,(ISODD(D107)=TRUE),(ISEVEN(Start!$D$8)=TRUE))=TRUE,D107+3,(IF(AND(D107&gt;Start!$C$18,D107+1&lt;Start!$D$18,D107&lt;Start!$D$18,(ISEVEN(D107)=TRUE),(ISEVEN(Start!$D$8)=TRUE))=TRUE,D107+1,(IF(AND(D107&gt;Start!$C$19,D107+1&lt;Start!$D$19,D107&lt;Start!$D$19,(ISEVEN(D107)=TRUE),(ISEVEN(Start!$D$8)=TRUE))=TRUE,D107+1,(IF(AND(D107&gt;Start!$C$20,D107+1&lt;Start!$D$20,D107&lt;Start!$D$20,(ISEVEN(D107)=TRUE),(ISEVEN(Start!$D$8)=TRUE))=TRUE,D107+1,(IF(AND(D107&gt;Start!$C$22,D107+3&lt;Start!$D$22,D107&lt;Start!$D$22,(ISODD(D107)=TRUE))=TRUE,D107+3,(IF(AND(D107&gt;Start!$C$23,D107+3&lt;Start!$D$23,D107&lt;Start!$D$23,(ISODD(D107)=TRUE))=TRUE,D107+3,(IF(AND(D107&gt;Start!$C$24,D107+3&lt;Start!$D$24,D107&lt;Start!$D$24,(ISODD(D107)=TRUE))=TRUE,D107+3,(IF(AND(D107&gt;Start!$C$22,D107+1&lt;Start!$D$22,D107&lt;Start!$D$22,(ISEVEN(D107)=TRUE))=TRUE,D107+1,(IF(AND(D107&gt;Start!$C$23,D107+1&lt;Start!$D$23,D107&lt;Start!$D$23,(ISEVEN(D107)=TRUE))=TRUE,D107+1,(IF(AND(D107&gt;Start!$C$24,D107+1&lt;Start!$D$24,D107&lt;Start!$D$24,(ISEVEN(D107)=TRUE))=TRUE,D107+1,(IF(AND(Start!$F$8=4,(ISEVEN(D107)=TRUE))=TRUE,D107-7,(IF(AND(Start!$D$8=4,(ISODD(D107)=TRUE))=TRUE,D107-5,(IF(AND(Start!$D$8=5,(ISEVEN(D107)=TRUE))=TRUE,D107-9,D107-7)))))))))))))))))))))))))))))))</f>
        <v>8</v>
      </c>
      <c r="F107" s="73">
        <f>IF(E107=" "," ",(IF(AND(E107&gt;Start!$C$18,E107+3&lt;Start!$D$18,E107&lt;Start!$D$18,(ISODD(E107)=TRUE))=TRUE,E107+3,(IF(AND(E107&gt;Start!$C$19,E107+3&lt;Start!$D$19,E107&lt;Start!$D$19,(ISODD(E107)=TRUE),(ISEVEN(Start!$D$8))=TRUE)=TRUE,E107+3,(IF(AND(E107&gt;Start!$C$20,E107+3&lt;Start!$D$20,E107&lt;Start!$D$20,(ISODD(E107)=TRUE),(ISEVEN(Start!$D$8)=TRUE))=TRUE,E107+3,(IF(AND(E107&gt;Start!$C$18,E107+1&lt;Start!$D$18,E107&lt;Start!$D$18,(ISEVEN(E107)=TRUE),(ISEVEN(Start!$D$8)=TRUE))=TRUE,E107+1,(IF(AND(E107&gt;Start!$C$19,E107+1&lt;Start!$D$19,E107&lt;Start!$D$19,(ISEVEN(E107)=TRUE),(ISEVEN(Start!$D$8)=TRUE))=TRUE,E107+1,(IF(AND(E107&gt;Start!$C$20,E107+1&lt;Start!$D$20,E107&lt;Start!$D$20,(ISEVEN(E107)=TRUE),(ISEVEN(Start!$D$8)=TRUE))=TRUE,E107+1,(IF(AND(E107&gt;Start!$C$22,E107+3&lt;Start!$D$22,E107&lt;Start!$D$22,(ISODD(E107)=TRUE))=TRUE,E107+3,(IF(AND(E107&gt;Start!$C$23,E107+3&lt;Start!$D$23,E107&lt;Start!$D$23,(ISODD(E107)=TRUE))=TRUE,E107+3,(IF(AND(E107&gt;Start!$C$24,E107+3&lt;Start!$D$24,E107&lt;Start!$D$24,(ISODD(E107)=TRUE))=TRUE,E107+3,(IF(AND(E107&gt;Start!$C$22,E107+1&lt;Start!$D$22,E107&lt;Start!$D$22,(ISEVEN(E107)=TRUE))=TRUE,E107+1,(IF(AND(E107&gt;Start!$C$23,E107+1&lt;Start!$D$23,E107&lt;Start!$D$23,(ISEVEN(E107)=TRUE))=TRUE,E107+1,(IF(AND(E107&gt;Start!$C$24,E107+1&lt;Start!$D$24,E107&lt;Start!$D$24,(ISEVEN(E107)=TRUE))=TRUE,E107+1,(IF(AND(Start!$F$8=4,(ISEVEN(E107)=TRUE))=TRUE,E107-7,(IF(AND(Start!$D$8=4,(ISODD(E107)=TRUE))=TRUE,E107-5,(IF(AND(Start!$D$8=5,(ISEVEN(E107)=TRUE))=TRUE,E107-9,E107-7)))))))))))))))))))))))))))))))</f>
        <v>9</v>
      </c>
      <c r="G107" s="73">
        <f>IF(F107=" "," ",(IF(AND(F107&gt;Start!$C$18,F107+3&lt;Start!$D$18,F107&lt;Start!$D$18,(ISODD(F107)=TRUE))=TRUE,F107+3,(IF(AND(F107&gt;Start!$C$19,F107+3&lt;Start!$D$19,F107&lt;Start!$D$19,(ISODD(F107)=TRUE),(ISEVEN(Start!$D$8))=TRUE)=TRUE,F107+3,(IF(AND(F107&gt;Start!$C$20,F107+3&lt;Start!$D$20,F107&lt;Start!$D$20,(ISODD(F107)=TRUE),(ISEVEN(Start!$D$8)=TRUE))=TRUE,F107+3,(IF(AND(F107&gt;Start!$C$18,F107+1&lt;Start!$D$18,F107&lt;Start!$D$18,(ISEVEN(F107)=TRUE),(ISEVEN(Start!$D$8)=TRUE))=TRUE,F107+1,(IF(AND(F107&gt;Start!$C$19,F107+1&lt;Start!$D$19,F107&lt;Start!$D$19,(ISEVEN(F107)=TRUE),(ISEVEN(Start!$D$8)=TRUE))=TRUE,F107+1,(IF(AND(F107&gt;Start!$C$20,F107+1&lt;Start!$D$20,F107&lt;Start!$D$20,(ISEVEN(F107)=TRUE),(ISEVEN(Start!$D$8)=TRUE))=TRUE,F107+1,(IF(AND(F107&gt;Start!$C$22,F107+3&lt;Start!$D$22,F107&lt;Start!$D$22,(ISODD(F107)=TRUE))=TRUE,F107+3,(IF(AND(F107&gt;Start!$C$23,F107+3&lt;Start!$D$23,F107&lt;Start!$D$23,(ISODD(F107)=TRUE))=TRUE,F107+3,(IF(AND(F107&gt;Start!$C$24,F107+3&lt;Start!$D$24,F107&lt;Start!$D$24,(ISODD(F107)=TRUE))=TRUE,F107+3,(IF(AND(F107&gt;Start!$C$22,F107+1&lt;Start!$D$22,F107&lt;Start!$D$22,(ISEVEN(F107)=TRUE))=TRUE,F107+1,(IF(AND(F107&gt;Start!$C$23,F107+1&lt;Start!$D$23,F107&lt;Start!$D$23,(ISEVEN(F107)=TRUE))=TRUE,F107+1,(IF(AND(F107&gt;Start!$C$24,F107+1&lt;Start!$D$24,F107&lt;Start!$D$24,(ISEVEN(F107)=TRUE))=TRUE,F107+1,(IF(AND(Start!$F$8=4,(ISEVEN(F107)=TRUE))=TRUE,F107-7,(IF(AND(Start!$D$8=4,(ISODD(F107)=TRUE))=TRUE,F107-5,(IF(AND(Start!$D$8=5,(ISEVEN(F107)=TRUE))=TRUE,F107-9,F107-7)))))))))))))))))))))))))))))))</f>
        <v>2</v>
      </c>
    </row>
    <row r="108" spans="1:7" ht="18.75">
      <c r="A108" s="72" t="str">
        <f>Input!B28</f>
        <v>AA</v>
      </c>
      <c r="B108" s="173" t="str">
        <f>Input!C28</f>
        <v xml:space="preserve">Utica Henry Ford II </v>
      </c>
      <c r="C108" s="173" t="str">
        <f>Input!D28</f>
        <v>Justin Vansice</v>
      </c>
      <c r="D108" s="72">
        <f>Input!$A$31</f>
        <v>6</v>
      </c>
      <c r="E108" s="73">
        <f>IF(D108=" "," ",(IF(AND(D108&gt;Start!$C$18,D108+3&lt;Start!$D$18,D108&lt;Start!$D$18,(ISODD(D108)=TRUE))=TRUE,D108+3,(IF(AND(D108&gt;Start!$C$19,D108+3&lt;Start!$D$19,D108&lt;Start!$D$19,(ISODD(D108)=TRUE),(ISEVEN(Start!$D$8))=TRUE)=TRUE,D108+3,(IF(AND(D108&gt;Start!$C$20,D108+3&lt;Start!$D$20,D108&lt;Start!$D$20,(ISODD(D108)=TRUE),(ISEVEN(Start!$D$8)=TRUE))=TRUE,D108+3,(IF(AND(D108&gt;Start!$C$18,D108+1&lt;Start!$D$18,D108&lt;Start!$D$18,(ISEVEN(D108)=TRUE),(ISEVEN(Start!$D$8)=TRUE))=TRUE,D108+1,(IF(AND(D108&gt;Start!$C$19,D108+1&lt;Start!$D$19,D108&lt;Start!$D$19,(ISEVEN(D108)=TRUE),(ISEVEN(Start!$D$8)=TRUE))=TRUE,D108+1,(IF(AND(D108&gt;Start!$C$20,D108+1&lt;Start!$D$20,D108&lt;Start!$D$20,(ISEVEN(D108)=TRUE),(ISEVEN(Start!$D$8)=TRUE))=TRUE,D108+1,(IF(AND(D108&gt;Start!$C$22,D108+3&lt;Start!$D$22,D108&lt;Start!$D$22,(ISODD(D108)=TRUE))=TRUE,D108+3,(IF(AND(D108&gt;Start!$C$23,D108+3&lt;Start!$D$23,D108&lt;Start!$D$23,(ISODD(D108)=TRUE))=TRUE,D108+3,(IF(AND(D108&gt;Start!$C$24,D108+3&lt;Start!$D$24,D108&lt;Start!$D$24,(ISODD(D108)=TRUE))=TRUE,D108+3,(IF(AND(D108&gt;Start!$C$22,D108+1&lt;Start!$D$22,D108&lt;Start!$D$22,(ISEVEN(D108)=TRUE))=TRUE,D108+1,(IF(AND(D108&gt;Start!$C$23,D108+1&lt;Start!$D$23,D108&lt;Start!$D$23,(ISEVEN(D108)=TRUE))=TRUE,D108+1,(IF(AND(D108&gt;Start!$C$24,D108+1&lt;Start!$D$24,D108&lt;Start!$D$24,(ISEVEN(D108)=TRUE))=TRUE,D108+1,(IF(AND(Start!$F$8=4,(ISEVEN(D108)=TRUE))=TRUE,D108-7,(IF(AND(Start!$D$8=4,(ISODD(D108)=TRUE))=TRUE,D108-5,(IF(AND(Start!$D$8=5,(ISEVEN(D108)=TRUE))=TRUE,D108-9,D108-7)))))))))))))))))))))))))))))))</f>
        <v>7</v>
      </c>
      <c r="F108" s="73">
        <f>IF(E108=" "," ",(IF(AND(E108&gt;Start!$C$18,E108+3&lt;Start!$D$18,E108&lt;Start!$D$18,(ISODD(E108)=TRUE))=TRUE,E108+3,(IF(AND(E108&gt;Start!$C$19,E108+3&lt;Start!$D$19,E108&lt;Start!$D$19,(ISODD(E108)=TRUE),(ISEVEN(Start!$D$8))=TRUE)=TRUE,E108+3,(IF(AND(E108&gt;Start!$C$20,E108+3&lt;Start!$D$20,E108&lt;Start!$D$20,(ISODD(E108)=TRUE),(ISEVEN(Start!$D$8)=TRUE))=TRUE,E108+3,(IF(AND(E108&gt;Start!$C$18,E108+1&lt;Start!$D$18,E108&lt;Start!$D$18,(ISEVEN(E108)=TRUE),(ISEVEN(Start!$D$8)=TRUE))=TRUE,E108+1,(IF(AND(E108&gt;Start!$C$19,E108+1&lt;Start!$D$19,E108&lt;Start!$D$19,(ISEVEN(E108)=TRUE),(ISEVEN(Start!$D$8)=TRUE))=TRUE,E108+1,(IF(AND(E108&gt;Start!$C$20,E108+1&lt;Start!$D$20,E108&lt;Start!$D$20,(ISEVEN(E108)=TRUE),(ISEVEN(Start!$D$8)=TRUE))=TRUE,E108+1,(IF(AND(E108&gt;Start!$C$22,E108+3&lt;Start!$D$22,E108&lt;Start!$D$22,(ISODD(E108)=TRUE))=TRUE,E108+3,(IF(AND(E108&gt;Start!$C$23,E108+3&lt;Start!$D$23,E108&lt;Start!$D$23,(ISODD(E108)=TRUE))=TRUE,E108+3,(IF(AND(E108&gt;Start!$C$24,E108+3&lt;Start!$D$24,E108&lt;Start!$D$24,(ISODD(E108)=TRUE))=TRUE,E108+3,(IF(AND(E108&gt;Start!$C$22,E108+1&lt;Start!$D$22,E108&lt;Start!$D$22,(ISEVEN(E108)=TRUE))=TRUE,E108+1,(IF(AND(E108&gt;Start!$C$23,E108+1&lt;Start!$D$23,E108&lt;Start!$D$23,(ISEVEN(E108)=TRUE))=TRUE,E108+1,(IF(AND(E108&gt;Start!$C$24,E108+1&lt;Start!$D$24,E108&lt;Start!$D$24,(ISEVEN(E108)=TRUE))=TRUE,E108+1,(IF(AND(Start!$F$8=4,(ISEVEN(E108)=TRUE))=TRUE,E108-7,(IF(AND(Start!$D$8=4,(ISODD(E108)=TRUE))=TRUE,E108-5,(IF(AND(Start!$D$8=5,(ISEVEN(E108)=TRUE))=TRUE,E108-9,E108-7)))))))))))))))))))))))))))))))</f>
        <v>10</v>
      </c>
      <c r="G108" s="73">
        <f>IF(F108=" "," ",(IF(AND(F108&gt;Start!$C$18,F108+3&lt;Start!$D$18,F108&lt;Start!$D$18,(ISODD(F108)=TRUE))=TRUE,F108+3,(IF(AND(F108&gt;Start!$C$19,F108+3&lt;Start!$D$19,F108&lt;Start!$D$19,(ISODD(F108)=TRUE),(ISEVEN(Start!$D$8))=TRUE)=TRUE,F108+3,(IF(AND(F108&gt;Start!$C$20,F108+3&lt;Start!$D$20,F108&lt;Start!$D$20,(ISODD(F108)=TRUE),(ISEVEN(Start!$D$8)=TRUE))=TRUE,F108+3,(IF(AND(F108&gt;Start!$C$18,F108+1&lt;Start!$D$18,F108&lt;Start!$D$18,(ISEVEN(F108)=TRUE),(ISEVEN(Start!$D$8)=TRUE))=TRUE,F108+1,(IF(AND(F108&gt;Start!$C$19,F108+1&lt;Start!$D$19,F108&lt;Start!$D$19,(ISEVEN(F108)=TRUE),(ISEVEN(Start!$D$8)=TRUE))=TRUE,F108+1,(IF(AND(F108&gt;Start!$C$20,F108+1&lt;Start!$D$20,F108&lt;Start!$D$20,(ISEVEN(F108)=TRUE),(ISEVEN(Start!$D$8)=TRUE))=TRUE,F108+1,(IF(AND(F108&gt;Start!$C$22,F108+3&lt;Start!$D$22,F108&lt;Start!$D$22,(ISODD(F108)=TRUE))=TRUE,F108+3,(IF(AND(F108&gt;Start!$C$23,F108+3&lt;Start!$D$23,F108&lt;Start!$D$23,(ISODD(F108)=TRUE))=TRUE,F108+3,(IF(AND(F108&gt;Start!$C$24,F108+3&lt;Start!$D$24,F108&lt;Start!$D$24,(ISODD(F108)=TRUE))=TRUE,F108+3,(IF(AND(F108&gt;Start!$C$22,F108+1&lt;Start!$D$22,F108&lt;Start!$D$22,(ISEVEN(F108)=TRUE))=TRUE,F108+1,(IF(AND(F108&gt;Start!$C$23,F108+1&lt;Start!$D$23,F108&lt;Start!$D$23,(ISEVEN(F108)=TRUE))=TRUE,F108+1,(IF(AND(F108&gt;Start!$C$24,F108+1&lt;Start!$D$24,F108&lt;Start!$D$24,(ISEVEN(F108)=TRUE))=TRUE,F108+1,(IF(AND(Start!$F$8=4,(ISEVEN(F108)=TRUE))=TRUE,F108-7,(IF(AND(Start!$D$8=4,(ISODD(F108)=TRUE))=TRUE,F108-5,(IF(AND(Start!$D$8=5,(ISEVEN(F108)=TRUE))=TRUE,F108-9,F108-7)))))))))))))))))))))))))))))))</f>
        <v>1</v>
      </c>
    </row>
    <row r="109" spans="1:7" ht="18.75">
      <c r="A109" s="72" t="str">
        <f>Input!B14</f>
        <v>B</v>
      </c>
      <c r="B109" s="173" t="str">
        <f>Input!C14</f>
        <v>Warren Cousino</v>
      </c>
      <c r="C109" s="173" t="str">
        <f>Input!D14</f>
        <v>Justin Coleman</v>
      </c>
      <c r="D109" s="72">
        <f>Input!$A$16</f>
        <v>3</v>
      </c>
      <c r="E109" s="73">
        <f>IF(D109=" "," ",(IF(AND(D109&gt;Start!$C$18,D109+3&lt;Start!$D$18,D109&lt;Start!$D$18,(ISODD(D109)=TRUE))=TRUE,D109+3,(IF(AND(D109&gt;Start!$C$19,D109+3&lt;Start!$D$19,D109&lt;Start!$D$19,(ISODD(D109)=TRUE),(ISEVEN(Start!$D$8))=TRUE)=TRUE,D109+3,(IF(AND(D109&gt;Start!$C$20,D109+3&lt;Start!$D$20,D109&lt;Start!$D$20,(ISODD(D109)=TRUE),(ISEVEN(Start!$D$8)=TRUE))=TRUE,D109+3,(IF(AND(D109&gt;Start!$C$18,D109+1&lt;Start!$D$18,D109&lt;Start!$D$18,(ISEVEN(D109)=TRUE),(ISEVEN(Start!$D$8)=TRUE))=TRUE,D109+1,(IF(AND(D109&gt;Start!$C$19,D109+1&lt;Start!$D$19,D109&lt;Start!$D$19,(ISEVEN(D109)=TRUE),(ISEVEN(Start!$D$8)=TRUE))=TRUE,D109+1,(IF(AND(D109&gt;Start!$C$20,D109+1&lt;Start!$D$20,D109&lt;Start!$D$20,(ISEVEN(D109)=TRUE),(ISEVEN(Start!$D$8)=TRUE))=TRUE,D109+1,(IF(AND(D109&gt;Start!$C$22,D109+3&lt;Start!$D$22,D109&lt;Start!$D$22,(ISODD(D109)=TRUE))=TRUE,D109+3,(IF(AND(D109&gt;Start!$C$23,D109+3&lt;Start!$D$23,D109&lt;Start!$D$23,(ISODD(D109)=TRUE))=TRUE,D109+3,(IF(AND(D109&gt;Start!$C$24,D109+3&lt;Start!$D$24,D109&lt;Start!$D$24,(ISODD(D109)=TRUE))=TRUE,D109+3,(IF(AND(D109&gt;Start!$C$22,D109+1&lt;Start!$D$22,D109&lt;Start!$D$22,(ISEVEN(D109)=TRUE))=TRUE,D109+1,(IF(AND(D109&gt;Start!$C$23,D109+1&lt;Start!$D$23,D109&lt;Start!$D$23,(ISEVEN(D109)=TRUE))=TRUE,D109+1,(IF(AND(D109&gt;Start!$C$24,D109+1&lt;Start!$D$24,D109&lt;Start!$D$24,(ISEVEN(D109)=TRUE))=TRUE,D109+1,(IF(AND(Start!$F$8=4,(ISEVEN(D109)=TRUE))=TRUE,D109-7,(IF(AND(Start!$D$8=4,(ISODD(D109)=TRUE))=TRUE,D109-5,(IF(AND(Start!$D$8=5,(ISEVEN(D109)=TRUE))=TRUE,D109-9,D109-7)))))))))))))))))))))))))))))))</f>
        <v>6</v>
      </c>
      <c r="F109" s="73">
        <f>IF(E109=" "," ",(IF(AND(E109&gt;Start!$C$18,E109+3&lt;Start!$D$18,E109&lt;Start!$D$18,(ISODD(E109)=TRUE))=TRUE,E109+3,(IF(AND(E109&gt;Start!$C$19,E109+3&lt;Start!$D$19,E109&lt;Start!$D$19,(ISODD(E109)=TRUE),(ISEVEN(Start!$D$8))=TRUE)=TRUE,E109+3,(IF(AND(E109&gt;Start!$C$20,E109+3&lt;Start!$D$20,E109&lt;Start!$D$20,(ISODD(E109)=TRUE),(ISEVEN(Start!$D$8)=TRUE))=TRUE,E109+3,(IF(AND(E109&gt;Start!$C$18,E109+1&lt;Start!$D$18,E109&lt;Start!$D$18,(ISEVEN(E109)=TRUE),(ISEVEN(Start!$D$8)=TRUE))=TRUE,E109+1,(IF(AND(E109&gt;Start!$C$19,E109+1&lt;Start!$D$19,E109&lt;Start!$D$19,(ISEVEN(E109)=TRUE),(ISEVEN(Start!$D$8)=TRUE))=TRUE,E109+1,(IF(AND(E109&gt;Start!$C$20,E109+1&lt;Start!$D$20,E109&lt;Start!$D$20,(ISEVEN(E109)=TRUE),(ISEVEN(Start!$D$8)=TRUE))=TRUE,E109+1,(IF(AND(E109&gt;Start!$C$22,E109+3&lt;Start!$D$22,E109&lt;Start!$D$22,(ISODD(E109)=TRUE))=TRUE,E109+3,(IF(AND(E109&gt;Start!$C$23,E109+3&lt;Start!$D$23,E109&lt;Start!$D$23,(ISODD(E109)=TRUE))=TRUE,E109+3,(IF(AND(E109&gt;Start!$C$24,E109+3&lt;Start!$D$24,E109&lt;Start!$D$24,(ISODD(E109)=TRUE))=TRUE,E109+3,(IF(AND(E109&gt;Start!$C$22,E109+1&lt;Start!$D$22,E109&lt;Start!$D$22,(ISEVEN(E109)=TRUE))=TRUE,E109+1,(IF(AND(E109&gt;Start!$C$23,E109+1&lt;Start!$D$23,E109&lt;Start!$D$23,(ISEVEN(E109)=TRUE))=TRUE,E109+1,(IF(AND(E109&gt;Start!$C$24,E109+1&lt;Start!$D$24,E109&lt;Start!$D$24,(ISEVEN(E109)=TRUE))=TRUE,E109+1,(IF(AND(Start!$F$8=4,(ISEVEN(E109)=TRUE))=TRUE,E109-7,(IF(AND(Start!$D$8=4,(ISODD(E109)=TRUE))=TRUE,E109-5,(IF(AND(Start!$D$8=5,(ISEVEN(E109)=TRUE))=TRUE,E109-9,E109-7)))))))))))))))))))))))))))))))</f>
        <v>7</v>
      </c>
      <c r="G109" s="73">
        <f>IF(F109=" "," ",(IF(AND(F109&gt;Start!$C$18,F109+3&lt;Start!$D$18,F109&lt;Start!$D$18,(ISODD(F109)=TRUE))=TRUE,F109+3,(IF(AND(F109&gt;Start!$C$19,F109+3&lt;Start!$D$19,F109&lt;Start!$D$19,(ISODD(F109)=TRUE),(ISEVEN(Start!$D$8))=TRUE)=TRUE,F109+3,(IF(AND(F109&gt;Start!$C$20,F109+3&lt;Start!$D$20,F109&lt;Start!$D$20,(ISODD(F109)=TRUE),(ISEVEN(Start!$D$8)=TRUE))=TRUE,F109+3,(IF(AND(F109&gt;Start!$C$18,F109+1&lt;Start!$D$18,F109&lt;Start!$D$18,(ISEVEN(F109)=TRUE),(ISEVEN(Start!$D$8)=TRUE))=TRUE,F109+1,(IF(AND(F109&gt;Start!$C$19,F109+1&lt;Start!$D$19,F109&lt;Start!$D$19,(ISEVEN(F109)=TRUE),(ISEVEN(Start!$D$8)=TRUE))=TRUE,F109+1,(IF(AND(F109&gt;Start!$C$20,F109+1&lt;Start!$D$20,F109&lt;Start!$D$20,(ISEVEN(F109)=TRUE),(ISEVEN(Start!$D$8)=TRUE))=TRUE,F109+1,(IF(AND(F109&gt;Start!$C$22,F109+3&lt;Start!$D$22,F109&lt;Start!$D$22,(ISODD(F109)=TRUE))=TRUE,F109+3,(IF(AND(F109&gt;Start!$C$23,F109+3&lt;Start!$D$23,F109&lt;Start!$D$23,(ISODD(F109)=TRUE))=TRUE,F109+3,(IF(AND(F109&gt;Start!$C$24,F109+3&lt;Start!$D$24,F109&lt;Start!$D$24,(ISODD(F109)=TRUE))=TRUE,F109+3,(IF(AND(F109&gt;Start!$C$22,F109+1&lt;Start!$D$22,F109&lt;Start!$D$22,(ISEVEN(F109)=TRUE))=TRUE,F109+1,(IF(AND(F109&gt;Start!$C$23,F109+1&lt;Start!$D$23,F109&lt;Start!$D$23,(ISEVEN(F109)=TRUE))=TRUE,F109+1,(IF(AND(F109&gt;Start!$C$24,F109+1&lt;Start!$D$24,F109&lt;Start!$D$24,(ISEVEN(F109)=TRUE))=TRUE,F109+1,(IF(AND(Start!$F$8=4,(ISEVEN(F109)=TRUE))=TRUE,F109-7,(IF(AND(Start!$D$8=4,(ISODD(F109)=TRUE))=TRUE,F109-5,(IF(AND(Start!$D$8=5,(ISEVEN(F109)=TRUE))=TRUE,F109-9,F109-7)))))))))))))))))))))))))))))))</f>
        <v>10</v>
      </c>
    </row>
    <row r="110" spans="1:7" ht="18.75">
      <c r="A110" s="72" t="str">
        <f>Input!B19</f>
        <v>BB</v>
      </c>
      <c r="B110" s="173" t="str">
        <f>Input!C19</f>
        <v>Warren Cousino</v>
      </c>
      <c r="C110" s="173" t="str">
        <f>Input!D19</f>
        <v>Ryan Rypkowski</v>
      </c>
      <c r="D110" s="72">
        <f>Input!$A$21</f>
        <v>4</v>
      </c>
      <c r="E110" s="73">
        <f>IF(D110=" "," ",(IF(AND(D110&gt;Start!$C$18,D110+3&lt;Start!$D$18,D110&lt;Start!$D$18,(ISODD(D110)=TRUE))=TRUE,D110+3,(IF(AND(D110&gt;Start!$C$19,D110+3&lt;Start!$D$19,D110&lt;Start!$D$19,(ISODD(D110)=TRUE),(ISEVEN(Start!$D$8))=TRUE)=TRUE,D110+3,(IF(AND(D110&gt;Start!$C$20,D110+3&lt;Start!$D$20,D110&lt;Start!$D$20,(ISODD(D110)=TRUE),(ISEVEN(Start!$D$8)=TRUE))=TRUE,D110+3,(IF(AND(D110&gt;Start!$C$18,D110+1&lt;Start!$D$18,D110&lt;Start!$D$18,(ISEVEN(D110)=TRUE),(ISEVEN(Start!$D$8)=TRUE))=TRUE,D110+1,(IF(AND(D110&gt;Start!$C$19,D110+1&lt;Start!$D$19,D110&lt;Start!$D$19,(ISEVEN(D110)=TRUE),(ISEVEN(Start!$D$8)=TRUE))=TRUE,D110+1,(IF(AND(D110&gt;Start!$C$20,D110+1&lt;Start!$D$20,D110&lt;Start!$D$20,(ISEVEN(D110)=TRUE),(ISEVEN(Start!$D$8)=TRUE))=TRUE,D110+1,(IF(AND(D110&gt;Start!$C$22,D110+3&lt;Start!$D$22,D110&lt;Start!$D$22,(ISODD(D110)=TRUE))=TRUE,D110+3,(IF(AND(D110&gt;Start!$C$23,D110+3&lt;Start!$D$23,D110&lt;Start!$D$23,(ISODD(D110)=TRUE))=TRUE,D110+3,(IF(AND(D110&gt;Start!$C$24,D110+3&lt;Start!$D$24,D110&lt;Start!$D$24,(ISODD(D110)=TRUE))=TRUE,D110+3,(IF(AND(D110&gt;Start!$C$22,D110+1&lt;Start!$D$22,D110&lt;Start!$D$22,(ISEVEN(D110)=TRUE))=TRUE,D110+1,(IF(AND(D110&gt;Start!$C$23,D110+1&lt;Start!$D$23,D110&lt;Start!$D$23,(ISEVEN(D110)=TRUE))=TRUE,D110+1,(IF(AND(D110&gt;Start!$C$24,D110+1&lt;Start!$D$24,D110&lt;Start!$D$24,(ISEVEN(D110)=TRUE))=TRUE,D110+1,(IF(AND(Start!$F$8=4,(ISEVEN(D110)=TRUE))=TRUE,D110-7,(IF(AND(Start!$D$8=4,(ISODD(D110)=TRUE))=TRUE,D110-5,(IF(AND(Start!$D$8=5,(ISEVEN(D110)=TRUE))=TRUE,D110-9,D110-7)))))))))))))))))))))))))))))))</f>
        <v>5</v>
      </c>
      <c r="F110" s="73">
        <f>IF(E110=" "," ",(IF(AND(E110&gt;Start!$C$18,E110+3&lt;Start!$D$18,E110&lt;Start!$D$18,(ISODD(E110)=TRUE))=TRUE,E110+3,(IF(AND(E110&gt;Start!$C$19,E110+3&lt;Start!$D$19,E110&lt;Start!$D$19,(ISODD(E110)=TRUE),(ISEVEN(Start!$D$8))=TRUE)=TRUE,E110+3,(IF(AND(E110&gt;Start!$C$20,E110+3&lt;Start!$D$20,E110&lt;Start!$D$20,(ISODD(E110)=TRUE),(ISEVEN(Start!$D$8)=TRUE))=TRUE,E110+3,(IF(AND(E110&gt;Start!$C$18,E110+1&lt;Start!$D$18,E110&lt;Start!$D$18,(ISEVEN(E110)=TRUE),(ISEVEN(Start!$D$8)=TRUE))=TRUE,E110+1,(IF(AND(E110&gt;Start!$C$19,E110+1&lt;Start!$D$19,E110&lt;Start!$D$19,(ISEVEN(E110)=TRUE),(ISEVEN(Start!$D$8)=TRUE))=TRUE,E110+1,(IF(AND(E110&gt;Start!$C$20,E110+1&lt;Start!$D$20,E110&lt;Start!$D$20,(ISEVEN(E110)=TRUE),(ISEVEN(Start!$D$8)=TRUE))=TRUE,E110+1,(IF(AND(E110&gt;Start!$C$22,E110+3&lt;Start!$D$22,E110&lt;Start!$D$22,(ISODD(E110)=TRUE))=TRUE,E110+3,(IF(AND(E110&gt;Start!$C$23,E110+3&lt;Start!$D$23,E110&lt;Start!$D$23,(ISODD(E110)=TRUE))=TRUE,E110+3,(IF(AND(E110&gt;Start!$C$24,E110+3&lt;Start!$D$24,E110&lt;Start!$D$24,(ISODD(E110)=TRUE))=TRUE,E110+3,(IF(AND(E110&gt;Start!$C$22,E110+1&lt;Start!$D$22,E110&lt;Start!$D$22,(ISEVEN(E110)=TRUE))=TRUE,E110+1,(IF(AND(E110&gt;Start!$C$23,E110+1&lt;Start!$D$23,E110&lt;Start!$D$23,(ISEVEN(E110)=TRUE))=TRUE,E110+1,(IF(AND(E110&gt;Start!$C$24,E110+1&lt;Start!$D$24,E110&lt;Start!$D$24,(ISEVEN(E110)=TRUE))=TRUE,E110+1,(IF(AND(Start!$F$8=4,(ISEVEN(E110)=TRUE))=TRUE,E110-7,(IF(AND(Start!$D$8=4,(ISODD(E110)=TRUE))=TRUE,E110-5,(IF(AND(Start!$D$8=5,(ISEVEN(E110)=TRUE))=TRUE,E110-9,E110-7)))))))))))))))))))))))))))))))</f>
        <v>8</v>
      </c>
      <c r="G110" s="73">
        <f>IF(F110=" "," ",(IF(AND(F110&gt;Start!$C$18,F110+3&lt;Start!$D$18,F110&lt;Start!$D$18,(ISODD(F110)=TRUE))=TRUE,F110+3,(IF(AND(F110&gt;Start!$C$19,F110+3&lt;Start!$D$19,F110&lt;Start!$D$19,(ISODD(F110)=TRUE),(ISEVEN(Start!$D$8))=TRUE)=TRUE,F110+3,(IF(AND(F110&gt;Start!$C$20,F110+3&lt;Start!$D$20,F110&lt;Start!$D$20,(ISODD(F110)=TRUE),(ISEVEN(Start!$D$8)=TRUE))=TRUE,F110+3,(IF(AND(F110&gt;Start!$C$18,F110+1&lt;Start!$D$18,F110&lt;Start!$D$18,(ISEVEN(F110)=TRUE),(ISEVEN(Start!$D$8)=TRUE))=TRUE,F110+1,(IF(AND(F110&gt;Start!$C$19,F110+1&lt;Start!$D$19,F110&lt;Start!$D$19,(ISEVEN(F110)=TRUE),(ISEVEN(Start!$D$8)=TRUE))=TRUE,F110+1,(IF(AND(F110&gt;Start!$C$20,F110+1&lt;Start!$D$20,F110&lt;Start!$D$20,(ISEVEN(F110)=TRUE),(ISEVEN(Start!$D$8)=TRUE))=TRUE,F110+1,(IF(AND(F110&gt;Start!$C$22,F110+3&lt;Start!$D$22,F110&lt;Start!$D$22,(ISODD(F110)=TRUE))=TRUE,F110+3,(IF(AND(F110&gt;Start!$C$23,F110+3&lt;Start!$D$23,F110&lt;Start!$D$23,(ISODD(F110)=TRUE))=TRUE,F110+3,(IF(AND(F110&gt;Start!$C$24,F110+3&lt;Start!$D$24,F110&lt;Start!$D$24,(ISODD(F110)=TRUE))=TRUE,F110+3,(IF(AND(F110&gt;Start!$C$22,F110+1&lt;Start!$D$22,F110&lt;Start!$D$22,(ISEVEN(F110)=TRUE))=TRUE,F110+1,(IF(AND(F110&gt;Start!$C$23,F110+1&lt;Start!$D$23,F110&lt;Start!$D$23,(ISEVEN(F110)=TRUE))=TRUE,F110+1,(IF(AND(F110&gt;Start!$C$24,F110+1&lt;Start!$D$24,F110&lt;Start!$D$24,(ISEVEN(F110)=TRUE))=TRUE,F110+1,(IF(AND(Start!$F$8=4,(ISEVEN(F110)=TRUE))=TRUE,F110-7,(IF(AND(Start!$D$8=4,(ISODD(F110)=TRUE))=TRUE,F110-5,(IF(AND(Start!$D$8=5,(ISEVEN(F110)=TRUE))=TRUE,F110-9,F110-7)))))))))))))))))))))))))))))))</f>
        <v>9</v>
      </c>
    </row>
    <row r="111" spans="1:7" ht="18.75">
      <c r="A111" s="72" t="str">
        <f>Input!B24</f>
        <v>B</v>
      </c>
      <c r="B111" s="173" t="str">
        <f>Input!C24</f>
        <v>Warren Cousino</v>
      </c>
      <c r="C111" s="173" t="str">
        <f>Input!D24</f>
        <v>Robert Geary</v>
      </c>
      <c r="D111" s="72">
        <f>Input!$A$26</f>
        <v>5</v>
      </c>
      <c r="E111" s="73">
        <f>IF(D111=" "," ",(IF(AND(D111&gt;Start!$C$18,D111+3&lt;Start!$D$18,D111&lt;Start!$D$18,(ISODD(D111)=TRUE))=TRUE,D111+3,(IF(AND(D111&gt;Start!$C$19,D111+3&lt;Start!$D$19,D111&lt;Start!$D$19,(ISODD(D111)=TRUE),(ISEVEN(Start!$D$8))=TRUE)=TRUE,D111+3,(IF(AND(D111&gt;Start!$C$20,D111+3&lt;Start!$D$20,D111&lt;Start!$D$20,(ISODD(D111)=TRUE),(ISEVEN(Start!$D$8)=TRUE))=TRUE,D111+3,(IF(AND(D111&gt;Start!$C$18,D111+1&lt;Start!$D$18,D111&lt;Start!$D$18,(ISEVEN(D111)=TRUE),(ISEVEN(Start!$D$8)=TRUE))=TRUE,D111+1,(IF(AND(D111&gt;Start!$C$19,D111+1&lt;Start!$D$19,D111&lt;Start!$D$19,(ISEVEN(D111)=TRUE),(ISEVEN(Start!$D$8)=TRUE))=TRUE,D111+1,(IF(AND(D111&gt;Start!$C$20,D111+1&lt;Start!$D$20,D111&lt;Start!$D$20,(ISEVEN(D111)=TRUE),(ISEVEN(Start!$D$8)=TRUE))=TRUE,D111+1,(IF(AND(D111&gt;Start!$C$22,D111+3&lt;Start!$D$22,D111&lt;Start!$D$22,(ISODD(D111)=TRUE))=TRUE,D111+3,(IF(AND(D111&gt;Start!$C$23,D111+3&lt;Start!$D$23,D111&lt;Start!$D$23,(ISODD(D111)=TRUE))=TRUE,D111+3,(IF(AND(D111&gt;Start!$C$24,D111+3&lt;Start!$D$24,D111&lt;Start!$D$24,(ISODD(D111)=TRUE))=TRUE,D111+3,(IF(AND(D111&gt;Start!$C$22,D111+1&lt;Start!$D$22,D111&lt;Start!$D$22,(ISEVEN(D111)=TRUE))=TRUE,D111+1,(IF(AND(D111&gt;Start!$C$23,D111+1&lt;Start!$D$23,D111&lt;Start!$D$23,(ISEVEN(D111)=TRUE))=TRUE,D111+1,(IF(AND(D111&gt;Start!$C$24,D111+1&lt;Start!$D$24,D111&lt;Start!$D$24,(ISEVEN(D111)=TRUE))=TRUE,D111+1,(IF(AND(Start!$F$8=4,(ISEVEN(D111)=TRUE))=TRUE,D111-7,(IF(AND(Start!$D$8=4,(ISODD(D111)=TRUE))=TRUE,D111-5,(IF(AND(Start!$D$8=5,(ISEVEN(D111)=TRUE))=TRUE,D111-9,D111-7)))))))))))))))))))))))))))))))</f>
        <v>8</v>
      </c>
      <c r="F111" s="73">
        <f>IF(E111=" "," ",(IF(AND(E111&gt;Start!$C$18,E111+3&lt;Start!$D$18,E111&lt;Start!$D$18,(ISODD(E111)=TRUE))=TRUE,E111+3,(IF(AND(E111&gt;Start!$C$19,E111+3&lt;Start!$D$19,E111&lt;Start!$D$19,(ISODD(E111)=TRUE),(ISEVEN(Start!$D$8))=TRUE)=TRUE,E111+3,(IF(AND(E111&gt;Start!$C$20,E111+3&lt;Start!$D$20,E111&lt;Start!$D$20,(ISODD(E111)=TRUE),(ISEVEN(Start!$D$8)=TRUE))=TRUE,E111+3,(IF(AND(E111&gt;Start!$C$18,E111+1&lt;Start!$D$18,E111&lt;Start!$D$18,(ISEVEN(E111)=TRUE),(ISEVEN(Start!$D$8)=TRUE))=TRUE,E111+1,(IF(AND(E111&gt;Start!$C$19,E111+1&lt;Start!$D$19,E111&lt;Start!$D$19,(ISEVEN(E111)=TRUE),(ISEVEN(Start!$D$8)=TRUE))=TRUE,E111+1,(IF(AND(E111&gt;Start!$C$20,E111+1&lt;Start!$D$20,E111&lt;Start!$D$20,(ISEVEN(E111)=TRUE),(ISEVEN(Start!$D$8)=TRUE))=TRUE,E111+1,(IF(AND(E111&gt;Start!$C$22,E111+3&lt;Start!$D$22,E111&lt;Start!$D$22,(ISODD(E111)=TRUE))=TRUE,E111+3,(IF(AND(E111&gt;Start!$C$23,E111+3&lt;Start!$D$23,E111&lt;Start!$D$23,(ISODD(E111)=TRUE))=TRUE,E111+3,(IF(AND(E111&gt;Start!$C$24,E111+3&lt;Start!$D$24,E111&lt;Start!$D$24,(ISODD(E111)=TRUE))=TRUE,E111+3,(IF(AND(E111&gt;Start!$C$22,E111+1&lt;Start!$D$22,E111&lt;Start!$D$22,(ISEVEN(E111)=TRUE))=TRUE,E111+1,(IF(AND(E111&gt;Start!$C$23,E111+1&lt;Start!$D$23,E111&lt;Start!$D$23,(ISEVEN(E111)=TRUE))=TRUE,E111+1,(IF(AND(E111&gt;Start!$C$24,E111+1&lt;Start!$D$24,E111&lt;Start!$D$24,(ISEVEN(E111)=TRUE))=TRUE,E111+1,(IF(AND(Start!$F$8=4,(ISEVEN(E111)=TRUE))=TRUE,E111-7,(IF(AND(Start!$D$8=4,(ISODD(E111)=TRUE))=TRUE,E111-5,(IF(AND(Start!$D$8=5,(ISEVEN(E111)=TRUE))=TRUE,E111-9,E111-7)))))))))))))))))))))))))))))))</f>
        <v>9</v>
      </c>
      <c r="G111" s="73">
        <f>IF(F111=" "," ",(IF(AND(F111&gt;Start!$C$18,F111+3&lt;Start!$D$18,F111&lt;Start!$D$18,(ISODD(F111)=TRUE))=TRUE,F111+3,(IF(AND(F111&gt;Start!$C$19,F111+3&lt;Start!$D$19,F111&lt;Start!$D$19,(ISODD(F111)=TRUE),(ISEVEN(Start!$D$8))=TRUE)=TRUE,F111+3,(IF(AND(F111&gt;Start!$C$20,F111+3&lt;Start!$D$20,F111&lt;Start!$D$20,(ISODD(F111)=TRUE),(ISEVEN(Start!$D$8)=TRUE))=TRUE,F111+3,(IF(AND(F111&gt;Start!$C$18,F111+1&lt;Start!$D$18,F111&lt;Start!$D$18,(ISEVEN(F111)=TRUE),(ISEVEN(Start!$D$8)=TRUE))=TRUE,F111+1,(IF(AND(F111&gt;Start!$C$19,F111+1&lt;Start!$D$19,F111&lt;Start!$D$19,(ISEVEN(F111)=TRUE),(ISEVEN(Start!$D$8)=TRUE))=TRUE,F111+1,(IF(AND(F111&gt;Start!$C$20,F111+1&lt;Start!$D$20,F111&lt;Start!$D$20,(ISEVEN(F111)=TRUE),(ISEVEN(Start!$D$8)=TRUE))=TRUE,F111+1,(IF(AND(F111&gt;Start!$C$22,F111+3&lt;Start!$D$22,F111&lt;Start!$D$22,(ISODD(F111)=TRUE))=TRUE,F111+3,(IF(AND(F111&gt;Start!$C$23,F111+3&lt;Start!$D$23,F111&lt;Start!$D$23,(ISODD(F111)=TRUE))=TRUE,F111+3,(IF(AND(F111&gt;Start!$C$24,F111+3&lt;Start!$D$24,F111&lt;Start!$D$24,(ISODD(F111)=TRUE))=TRUE,F111+3,(IF(AND(F111&gt;Start!$C$22,F111+1&lt;Start!$D$22,F111&lt;Start!$D$22,(ISEVEN(F111)=TRUE))=TRUE,F111+1,(IF(AND(F111&gt;Start!$C$23,F111+1&lt;Start!$D$23,F111&lt;Start!$D$23,(ISEVEN(F111)=TRUE))=TRUE,F111+1,(IF(AND(F111&gt;Start!$C$24,F111+1&lt;Start!$D$24,F111&lt;Start!$D$24,(ISEVEN(F111)=TRUE))=TRUE,F111+1,(IF(AND(Start!$F$8=4,(ISEVEN(F111)=TRUE))=TRUE,F111-7,(IF(AND(Start!$D$8=4,(ISODD(F111)=TRUE))=TRUE,F111-5,(IF(AND(Start!$D$8=5,(ISEVEN(F111)=TRUE))=TRUE,F111-9,F111-7)))))))))))))))))))))))))))))))</f>
        <v>2</v>
      </c>
    </row>
    <row r="112" spans="1:7" ht="18.75">
      <c r="A112" s="72" t="str">
        <f>Input!B29</f>
        <v>BB</v>
      </c>
      <c r="B112" s="173" t="str">
        <f>Input!C29</f>
        <v>Warren Cousino</v>
      </c>
      <c r="C112" s="173" t="str">
        <f>Input!D29</f>
        <v>Robbie Basacchi</v>
      </c>
      <c r="D112" s="72">
        <f>Input!$A$31</f>
        <v>6</v>
      </c>
      <c r="E112" s="73">
        <f>IF(D112=" "," ",(IF(AND(D112&gt;Start!$C$18,D112+3&lt;Start!$D$18,D112&lt;Start!$D$18,(ISODD(D112)=TRUE))=TRUE,D112+3,(IF(AND(D112&gt;Start!$C$19,D112+3&lt;Start!$D$19,D112&lt;Start!$D$19,(ISODD(D112)=TRUE),(ISEVEN(Start!$D$8))=TRUE)=TRUE,D112+3,(IF(AND(D112&gt;Start!$C$20,D112+3&lt;Start!$D$20,D112&lt;Start!$D$20,(ISODD(D112)=TRUE),(ISEVEN(Start!$D$8)=TRUE))=TRUE,D112+3,(IF(AND(D112&gt;Start!$C$18,D112+1&lt;Start!$D$18,D112&lt;Start!$D$18,(ISEVEN(D112)=TRUE),(ISEVEN(Start!$D$8)=TRUE))=TRUE,D112+1,(IF(AND(D112&gt;Start!$C$19,D112+1&lt;Start!$D$19,D112&lt;Start!$D$19,(ISEVEN(D112)=TRUE),(ISEVEN(Start!$D$8)=TRUE))=TRUE,D112+1,(IF(AND(D112&gt;Start!$C$20,D112+1&lt;Start!$D$20,D112&lt;Start!$D$20,(ISEVEN(D112)=TRUE),(ISEVEN(Start!$D$8)=TRUE))=TRUE,D112+1,(IF(AND(D112&gt;Start!$C$22,D112+3&lt;Start!$D$22,D112&lt;Start!$D$22,(ISODD(D112)=TRUE))=TRUE,D112+3,(IF(AND(D112&gt;Start!$C$23,D112+3&lt;Start!$D$23,D112&lt;Start!$D$23,(ISODD(D112)=TRUE))=TRUE,D112+3,(IF(AND(D112&gt;Start!$C$24,D112+3&lt;Start!$D$24,D112&lt;Start!$D$24,(ISODD(D112)=TRUE))=TRUE,D112+3,(IF(AND(D112&gt;Start!$C$22,D112+1&lt;Start!$D$22,D112&lt;Start!$D$22,(ISEVEN(D112)=TRUE))=TRUE,D112+1,(IF(AND(D112&gt;Start!$C$23,D112+1&lt;Start!$D$23,D112&lt;Start!$D$23,(ISEVEN(D112)=TRUE))=TRUE,D112+1,(IF(AND(D112&gt;Start!$C$24,D112+1&lt;Start!$D$24,D112&lt;Start!$D$24,(ISEVEN(D112)=TRUE))=TRUE,D112+1,(IF(AND(Start!$F$8=4,(ISEVEN(D112)=TRUE))=TRUE,D112-7,(IF(AND(Start!$D$8=4,(ISODD(D112)=TRUE))=TRUE,D112-5,(IF(AND(Start!$D$8=5,(ISEVEN(D112)=TRUE))=TRUE,D112-9,D112-7)))))))))))))))))))))))))))))))</f>
        <v>7</v>
      </c>
      <c r="F112" s="73">
        <f>IF(E112=" "," ",(IF(AND(E112&gt;Start!$C$18,E112+3&lt;Start!$D$18,E112&lt;Start!$D$18,(ISODD(E112)=TRUE))=TRUE,E112+3,(IF(AND(E112&gt;Start!$C$19,E112+3&lt;Start!$D$19,E112&lt;Start!$D$19,(ISODD(E112)=TRUE),(ISEVEN(Start!$D$8))=TRUE)=TRUE,E112+3,(IF(AND(E112&gt;Start!$C$20,E112+3&lt;Start!$D$20,E112&lt;Start!$D$20,(ISODD(E112)=TRUE),(ISEVEN(Start!$D$8)=TRUE))=TRUE,E112+3,(IF(AND(E112&gt;Start!$C$18,E112+1&lt;Start!$D$18,E112&lt;Start!$D$18,(ISEVEN(E112)=TRUE),(ISEVEN(Start!$D$8)=TRUE))=TRUE,E112+1,(IF(AND(E112&gt;Start!$C$19,E112+1&lt;Start!$D$19,E112&lt;Start!$D$19,(ISEVEN(E112)=TRUE),(ISEVEN(Start!$D$8)=TRUE))=TRUE,E112+1,(IF(AND(E112&gt;Start!$C$20,E112+1&lt;Start!$D$20,E112&lt;Start!$D$20,(ISEVEN(E112)=TRUE),(ISEVEN(Start!$D$8)=TRUE))=TRUE,E112+1,(IF(AND(E112&gt;Start!$C$22,E112+3&lt;Start!$D$22,E112&lt;Start!$D$22,(ISODD(E112)=TRUE))=TRUE,E112+3,(IF(AND(E112&gt;Start!$C$23,E112+3&lt;Start!$D$23,E112&lt;Start!$D$23,(ISODD(E112)=TRUE))=TRUE,E112+3,(IF(AND(E112&gt;Start!$C$24,E112+3&lt;Start!$D$24,E112&lt;Start!$D$24,(ISODD(E112)=TRUE))=TRUE,E112+3,(IF(AND(E112&gt;Start!$C$22,E112+1&lt;Start!$D$22,E112&lt;Start!$D$22,(ISEVEN(E112)=TRUE))=TRUE,E112+1,(IF(AND(E112&gt;Start!$C$23,E112+1&lt;Start!$D$23,E112&lt;Start!$D$23,(ISEVEN(E112)=TRUE))=TRUE,E112+1,(IF(AND(E112&gt;Start!$C$24,E112+1&lt;Start!$D$24,E112&lt;Start!$D$24,(ISEVEN(E112)=TRUE))=TRUE,E112+1,(IF(AND(Start!$F$8=4,(ISEVEN(E112)=TRUE))=TRUE,E112-7,(IF(AND(Start!$D$8=4,(ISODD(E112)=TRUE))=TRUE,E112-5,(IF(AND(Start!$D$8=5,(ISEVEN(E112)=TRUE))=TRUE,E112-9,E112-7)))))))))))))))))))))))))))))))</f>
        <v>10</v>
      </c>
      <c r="G112" s="73">
        <f>IF(F112=" "," ",(IF(AND(F112&gt;Start!$C$18,F112+3&lt;Start!$D$18,F112&lt;Start!$D$18,(ISODD(F112)=TRUE))=TRUE,F112+3,(IF(AND(F112&gt;Start!$C$19,F112+3&lt;Start!$D$19,F112&lt;Start!$D$19,(ISODD(F112)=TRUE),(ISEVEN(Start!$D$8))=TRUE)=TRUE,F112+3,(IF(AND(F112&gt;Start!$C$20,F112+3&lt;Start!$D$20,F112&lt;Start!$D$20,(ISODD(F112)=TRUE),(ISEVEN(Start!$D$8)=TRUE))=TRUE,F112+3,(IF(AND(F112&gt;Start!$C$18,F112+1&lt;Start!$D$18,F112&lt;Start!$D$18,(ISEVEN(F112)=TRUE),(ISEVEN(Start!$D$8)=TRUE))=TRUE,F112+1,(IF(AND(F112&gt;Start!$C$19,F112+1&lt;Start!$D$19,F112&lt;Start!$D$19,(ISEVEN(F112)=TRUE),(ISEVEN(Start!$D$8)=TRUE))=TRUE,F112+1,(IF(AND(F112&gt;Start!$C$20,F112+1&lt;Start!$D$20,F112&lt;Start!$D$20,(ISEVEN(F112)=TRUE),(ISEVEN(Start!$D$8)=TRUE))=TRUE,F112+1,(IF(AND(F112&gt;Start!$C$22,F112+3&lt;Start!$D$22,F112&lt;Start!$D$22,(ISODD(F112)=TRUE))=TRUE,F112+3,(IF(AND(F112&gt;Start!$C$23,F112+3&lt;Start!$D$23,F112&lt;Start!$D$23,(ISODD(F112)=TRUE))=TRUE,F112+3,(IF(AND(F112&gt;Start!$C$24,F112+3&lt;Start!$D$24,F112&lt;Start!$D$24,(ISODD(F112)=TRUE))=TRUE,F112+3,(IF(AND(F112&gt;Start!$C$22,F112+1&lt;Start!$D$22,F112&lt;Start!$D$22,(ISEVEN(F112)=TRUE))=TRUE,F112+1,(IF(AND(F112&gt;Start!$C$23,F112+1&lt;Start!$D$23,F112&lt;Start!$D$23,(ISEVEN(F112)=TRUE))=TRUE,F112+1,(IF(AND(F112&gt;Start!$C$24,F112+1&lt;Start!$D$24,F112&lt;Start!$D$24,(ISEVEN(F112)=TRUE))=TRUE,F112+1,(IF(AND(Start!$F$8=4,(ISEVEN(F112)=TRUE))=TRUE,F112-7,(IF(AND(Start!$D$8=4,(ISODD(F112)=TRUE))=TRUE,F112-5,(IF(AND(Start!$D$8=5,(ISEVEN(F112)=TRUE))=TRUE,F112-9,F112-7)))))))))))))))))))))))))))))))</f>
        <v>1</v>
      </c>
    </row>
    <row r="113" spans="1:7" ht="18.75">
      <c r="A113" s="72" t="str">
        <f>Input!B34</f>
        <v>B</v>
      </c>
      <c r="B113" s="173" t="str">
        <f>Input!C34</f>
        <v>Warren Cousino</v>
      </c>
      <c r="C113" s="173" t="str">
        <f>Input!D34</f>
        <v>Paul Loomis</v>
      </c>
      <c r="D113" s="72">
        <f>Input!$A$36</f>
        <v>7</v>
      </c>
      <c r="E113" s="73">
        <f>IF(D113=" "," ",(IF(AND(D113&gt;Start!$C$18,D113+3&lt;Start!$D$18,D113&lt;Start!$D$18,(ISODD(D113)=TRUE))=TRUE,D113+3,(IF(AND(D113&gt;Start!$C$19,D113+3&lt;Start!$D$19,D113&lt;Start!$D$19,(ISODD(D113)=TRUE),(ISEVEN(Start!$D$8))=TRUE)=TRUE,D113+3,(IF(AND(D113&gt;Start!$C$20,D113+3&lt;Start!$D$20,D113&lt;Start!$D$20,(ISODD(D113)=TRUE),(ISEVEN(Start!$D$8)=TRUE))=TRUE,D113+3,(IF(AND(D113&gt;Start!$C$18,D113+1&lt;Start!$D$18,D113&lt;Start!$D$18,(ISEVEN(D113)=TRUE),(ISEVEN(Start!$D$8)=TRUE))=TRUE,D113+1,(IF(AND(D113&gt;Start!$C$19,D113+1&lt;Start!$D$19,D113&lt;Start!$D$19,(ISEVEN(D113)=TRUE),(ISEVEN(Start!$D$8)=TRUE))=TRUE,D113+1,(IF(AND(D113&gt;Start!$C$20,D113+1&lt;Start!$D$20,D113&lt;Start!$D$20,(ISEVEN(D113)=TRUE),(ISEVEN(Start!$D$8)=TRUE))=TRUE,D113+1,(IF(AND(D113&gt;Start!$C$22,D113+3&lt;Start!$D$22,D113&lt;Start!$D$22,(ISODD(D113)=TRUE))=TRUE,D113+3,(IF(AND(D113&gt;Start!$C$23,D113+3&lt;Start!$D$23,D113&lt;Start!$D$23,(ISODD(D113)=TRUE))=TRUE,D113+3,(IF(AND(D113&gt;Start!$C$24,D113+3&lt;Start!$D$24,D113&lt;Start!$D$24,(ISODD(D113)=TRUE))=TRUE,D113+3,(IF(AND(D113&gt;Start!$C$22,D113+1&lt;Start!$D$22,D113&lt;Start!$D$22,(ISEVEN(D113)=TRUE))=TRUE,D113+1,(IF(AND(D113&gt;Start!$C$23,D113+1&lt;Start!$D$23,D113&lt;Start!$D$23,(ISEVEN(D113)=TRUE))=TRUE,D113+1,(IF(AND(D113&gt;Start!$C$24,D113+1&lt;Start!$D$24,D113&lt;Start!$D$24,(ISEVEN(D113)=TRUE))=TRUE,D113+1,(IF(AND(Start!$F$8=4,(ISEVEN(D113)=TRUE))=TRUE,D113-7,(IF(AND(Start!$D$8=4,(ISODD(D113)=TRUE))=TRUE,D113-5,(IF(AND(Start!$D$8=5,(ISEVEN(D113)=TRUE))=TRUE,D113-9,D113-7)))))))))))))))))))))))))))))))</f>
        <v>10</v>
      </c>
      <c r="F113" s="73">
        <f>IF(E113=" "," ",(IF(AND(E113&gt;Start!$C$18,E113+3&lt;Start!$D$18,E113&lt;Start!$D$18,(ISODD(E113)=TRUE))=TRUE,E113+3,(IF(AND(E113&gt;Start!$C$19,E113+3&lt;Start!$D$19,E113&lt;Start!$D$19,(ISODD(E113)=TRUE),(ISEVEN(Start!$D$8))=TRUE)=TRUE,E113+3,(IF(AND(E113&gt;Start!$C$20,E113+3&lt;Start!$D$20,E113&lt;Start!$D$20,(ISODD(E113)=TRUE),(ISEVEN(Start!$D$8)=TRUE))=TRUE,E113+3,(IF(AND(E113&gt;Start!$C$18,E113+1&lt;Start!$D$18,E113&lt;Start!$D$18,(ISEVEN(E113)=TRUE),(ISEVEN(Start!$D$8)=TRUE))=TRUE,E113+1,(IF(AND(E113&gt;Start!$C$19,E113+1&lt;Start!$D$19,E113&lt;Start!$D$19,(ISEVEN(E113)=TRUE),(ISEVEN(Start!$D$8)=TRUE))=TRUE,E113+1,(IF(AND(E113&gt;Start!$C$20,E113+1&lt;Start!$D$20,E113&lt;Start!$D$20,(ISEVEN(E113)=TRUE),(ISEVEN(Start!$D$8)=TRUE))=TRUE,E113+1,(IF(AND(E113&gt;Start!$C$22,E113+3&lt;Start!$D$22,E113&lt;Start!$D$22,(ISODD(E113)=TRUE))=TRUE,E113+3,(IF(AND(E113&gt;Start!$C$23,E113+3&lt;Start!$D$23,E113&lt;Start!$D$23,(ISODD(E113)=TRUE))=TRUE,E113+3,(IF(AND(E113&gt;Start!$C$24,E113+3&lt;Start!$D$24,E113&lt;Start!$D$24,(ISODD(E113)=TRUE))=TRUE,E113+3,(IF(AND(E113&gt;Start!$C$22,E113+1&lt;Start!$D$22,E113&lt;Start!$D$22,(ISEVEN(E113)=TRUE))=TRUE,E113+1,(IF(AND(E113&gt;Start!$C$23,E113+1&lt;Start!$D$23,E113&lt;Start!$D$23,(ISEVEN(E113)=TRUE))=TRUE,E113+1,(IF(AND(E113&gt;Start!$C$24,E113+1&lt;Start!$D$24,E113&lt;Start!$D$24,(ISEVEN(E113)=TRUE))=TRUE,E113+1,(IF(AND(Start!$F$8=4,(ISEVEN(E113)=TRUE))=TRUE,E113-7,(IF(AND(Start!$D$8=4,(ISODD(E113)=TRUE))=TRUE,E113-5,(IF(AND(Start!$D$8=5,(ISEVEN(E113)=TRUE))=TRUE,E113-9,E113-7)))))))))))))))))))))))))))))))</f>
        <v>1</v>
      </c>
      <c r="G113" s="73">
        <f>IF(F113=" "," ",(IF(AND(F113&gt;Start!$C$18,F113+3&lt;Start!$D$18,F113&lt;Start!$D$18,(ISODD(F113)=TRUE))=TRUE,F113+3,(IF(AND(F113&gt;Start!$C$19,F113+3&lt;Start!$D$19,F113&lt;Start!$D$19,(ISODD(F113)=TRUE),(ISEVEN(Start!$D$8))=TRUE)=TRUE,F113+3,(IF(AND(F113&gt;Start!$C$20,F113+3&lt;Start!$D$20,F113&lt;Start!$D$20,(ISODD(F113)=TRUE),(ISEVEN(Start!$D$8)=TRUE))=TRUE,F113+3,(IF(AND(F113&gt;Start!$C$18,F113+1&lt;Start!$D$18,F113&lt;Start!$D$18,(ISEVEN(F113)=TRUE),(ISEVEN(Start!$D$8)=TRUE))=TRUE,F113+1,(IF(AND(F113&gt;Start!$C$19,F113+1&lt;Start!$D$19,F113&lt;Start!$D$19,(ISEVEN(F113)=TRUE),(ISEVEN(Start!$D$8)=TRUE))=TRUE,F113+1,(IF(AND(F113&gt;Start!$C$20,F113+1&lt;Start!$D$20,F113&lt;Start!$D$20,(ISEVEN(F113)=TRUE),(ISEVEN(Start!$D$8)=TRUE))=TRUE,F113+1,(IF(AND(F113&gt;Start!$C$22,F113+3&lt;Start!$D$22,F113&lt;Start!$D$22,(ISODD(F113)=TRUE))=TRUE,F113+3,(IF(AND(F113&gt;Start!$C$23,F113+3&lt;Start!$D$23,F113&lt;Start!$D$23,(ISODD(F113)=TRUE))=TRUE,F113+3,(IF(AND(F113&gt;Start!$C$24,F113+3&lt;Start!$D$24,F113&lt;Start!$D$24,(ISODD(F113)=TRUE))=TRUE,F113+3,(IF(AND(F113&gt;Start!$C$22,F113+1&lt;Start!$D$22,F113&lt;Start!$D$22,(ISEVEN(F113)=TRUE))=TRUE,F113+1,(IF(AND(F113&gt;Start!$C$23,F113+1&lt;Start!$D$23,F113&lt;Start!$D$23,(ISEVEN(F113)=TRUE))=TRUE,F113+1,(IF(AND(F113&gt;Start!$C$24,F113+1&lt;Start!$D$24,F113&lt;Start!$D$24,(ISEVEN(F113)=TRUE))=TRUE,F113+1,(IF(AND(Start!$F$8=4,(ISEVEN(F113)=TRUE))=TRUE,F113-7,(IF(AND(Start!$D$8=4,(ISODD(F113)=TRUE))=TRUE,F113-5,(IF(AND(Start!$D$8=5,(ISEVEN(F113)=TRUE))=TRUE,F113-9,F113-7)))))))))))))))))))))))))))))))</f>
        <v>4</v>
      </c>
    </row>
    <row r="114" spans="1:7" ht="18.75">
      <c r="A114" s="72" t="str">
        <f>Input!B39</f>
        <v>BB</v>
      </c>
      <c r="B114" s="173" t="str">
        <f>Input!C39</f>
        <v>Warren Cousino</v>
      </c>
      <c r="C114" s="173" t="str">
        <f>Input!D39</f>
        <v>Tyler Jozwik</v>
      </c>
      <c r="D114" s="72">
        <f>Input!$A$41</f>
        <v>8</v>
      </c>
      <c r="E114" s="73">
        <f>IF(D114=" "," ",(IF(AND(D114&gt;Start!$C$18,D114+3&lt;Start!$D$18,D114&lt;Start!$D$18,(ISODD(D114)=TRUE))=TRUE,D114+3,(IF(AND(D114&gt;Start!$C$19,D114+3&lt;Start!$D$19,D114&lt;Start!$D$19,(ISODD(D114)=TRUE),(ISEVEN(Start!$D$8))=TRUE)=TRUE,D114+3,(IF(AND(D114&gt;Start!$C$20,D114+3&lt;Start!$D$20,D114&lt;Start!$D$20,(ISODD(D114)=TRUE),(ISEVEN(Start!$D$8)=TRUE))=TRUE,D114+3,(IF(AND(D114&gt;Start!$C$18,D114+1&lt;Start!$D$18,D114&lt;Start!$D$18,(ISEVEN(D114)=TRUE),(ISEVEN(Start!$D$8)=TRUE))=TRUE,D114+1,(IF(AND(D114&gt;Start!$C$19,D114+1&lt;Start!$D$19,D114&lt;Start!$D$19,(ISEVEN(D114)=TRUE),(ISEVEN(Start!$D$8)=TRUE))=TRUE,D114+1,(IF(AND(D114&gt;Start!$C$20,D114+1&lt;Start!$D$20,D114&lt;Start!$D$20,(ISEVEN(D114)=TRUE),(ISEVEN(Start!$D$8)=TRUE))=TRUE,D114+1,(IF(AND(D114&gt;Start!$C$22,D114+3&lt;Start!$D$22,D114&lt;Start!$D$22,(ISODD(D114)=TRUE))=TRUE,D114+3,(IF(AND(D114&gt;Start!$C$23,D114+3&lt;Start!$D$23,D114&lt;Start!$D$23,(ISODD(D114)=TRUE))=TRUE,D114+3,(IF(AND(D114&gt;Start!$C$24,D114+3&lt;Start!$D$24,D114&lt;Start!$D$24,(ISODD(D114)=TRUE))=TRUE,D114+3,(IF(AND(D114&gt;Start!$C$22,D114+1&lt;Start!$D$22,D114&lt;Start!$D$22,(ISEVEN(D114)=TRUE))=TRUE,D114+1,(IF(AND(D114&gt;Start!$C$23,D114+1&lt;Start!$D$23,D114&lt;Start!$D$23,(ISEVEN(D114)=TRUE))=TRUE,D114+1,(IF(AND(D114&gt;Start!$C$24,D114+1&lt;Start!$D$24,D114&lt;Start!$D$24,(ISEVEN(D114)=TRUE))=TRUE,D114+1,(IF(AND(Start!$F$8=4,(ISEVEN(D114)=TRUE))=TRUE,D114-7,(IF(AND(Start!$D$8=4,(ISODD(D114)=TRUE))=TRUE,D114-5,(IF(AND(Start!$D$8=5,(ISEVEN(D114)=TRUE))=TRUE,D114-9,D114-7)))))))))))))))))))))))))))))))</f>
        <v>9</v>
      </c>
      <c r="F114" s="73">
        <f>IF(E114=" "," ",(IF(AND(E114&gt;Start!$C$18,E114+3&lt;Start!$D$18,E114&lt;Start!$D$18,(ISODD(E114)=TRUE))=TRUE,E114+3,(IF(AND(E114&gt;Start!$C$19,E114+3&lt;Start!$D$19,E114&lt;Start!$D$19,(ISODD(E114)=TRUE),(ISEVEN(Start!$D$8))=TRUE)=TRUE,E114+3,(IF(AND(E114&gt;Start!$C$20,E114+3&lt;Start!$D$20,E114&lt;Start!$D$20,(ISODD(E114)=TRUE),(ISEVEN(Start!$D$8)=TRUE))=TRUE,E114+3,(IF(AND(E114&gt;Start!$C$18,E114+1&lt;Start!$D$18,E114&lt;Start!$D$18,(ISEVEN(E114)=TRUE),(ISEVEN(Start!$D$8)=TRUE))=TRUE,E114+1,(IF(AND(E114&gt;Start!$C$19,E114+1&lt;Start!$D$19,E114&lt;Start!$D$19,(ISEVEN(E114)=TRUE),(ISEVEN(Start!$D$8)=TRUE))=TRUE,E114+1,(IF(AND(E114&gt;Start!$C$20,E114+1&lt;Start!$D$20,E114&lt;Start!$D$20,(ISEVEN(E114)=TRUE),(ISEVEN(Start!$D$8)=TRUE))=TRUE,E114+1,(IF(AND(E114&gt;Start!$C$22,E114+3&lt;Start!$D$22,E114&lt;Start!$D$22,(ISODD(E114)=TRUE))=TRUE,E114+3,(IF(AND(E114&gt;Start!$C$23,E114+3&lt;Start!$D$23,E114&lt;Start!$D$23,(ISODD(E114)=TRUE))=TRUE,E114+3,(IF(AND(E114&gt;Start!$C$24,E114+3&lt;Start!$D$24,E114&lt;Start!$D$24,(ISODD(E114)=TRUE))=TRUE,E114+3,(IF(AND(E114&gt;Start!$C$22,E114+1&lt;Start!$D$22,E114&lt;Start!$D$22,(ISEVEN(E114)=TRUE))=TRUE,E114+1,(IF(AND(E114&gt;Start!$C$23,E114+1&lt;Start!$D$23,E114&lt;Start!$D$23,(ISEVEN(E114)=TRUE))=TRUE,E114+1,(IF(AND(E114&gt;Start!$C$24,E114+1&lt;Start!$D$24,E114&lt;Start!$D$24,(ISEVEN(E114)=TRUE))=TRUE,E114+1,(IF(AND(Start!$F$8=4,(ISEVEN(E114)=TRUE))=TRUE,E114-7,(IF(AND(Start!$D$8=4,(ISODD(E114)=TRUE))=TRUE,E114-5,(IF(AND(Start!$D$8=5,(ISEVEN(E114)=TRUE))=TRUE,E114-9,E114-7)))))))))))))))))))))))))))))))</f>
        <v>2</v>
      </c>
      <c r="G114" s="73">
        <f>IF(F114=" "," ",(IF(AND(F114&gt;Start!$C$18,F114+3&lt;Start!$D$18,F114&lt;Start!$D$18,(ISODD(F114)=TRUE))=TRUE,F114+3,(IF(AND(F114&gt;Start!$C$19,F114+3&lt;Start!$D$19,F114&lt;Start!$D$19,(ISODD(F114)=TRUE),(ISEVEN(Start!$D$8))=TRUE)=TRUE,F114+3,(IF(AND(F114&gt;Start!$C$20,F114+3&lt;Start!$D$20,F114&lt;Start!$D$20,(ISODD(F114)=TRUE),(ISEVEN(Start!$D$8)=TRUE))=TRUE,F114+3,(IF(AND(F114&gt;Start!$C$18,F114+1&lt;Start!$D$18,F114&lt;Start!$D$18,(ISEVEN(F114)=TRUE),(ISEVEN(Start!$D$8)=TRUE))=TRUE,F114+1,(IF(AND(F114&gt;Start!$C$19,F114+1&lt;Start!$D$19,F114&lt;Start!$D$19,(ISEVEN(F114)=TRUE),(ISEVEN(Start!$D$8)=TRUE))=TRUE,F114+1,(IF(AND(F114&gt;Start!$C$20,F114+1&lt;Start!$D$20,F114&lt;Start!$D$20,(ISEVEN(F114)=TRUE),(ISEVEN(Start!$D$8)=TRUE))=TRUE,F114+1,(IF(AND(F114&gt;Start!$C$22,F114+3&lt;Start!$D$22,F114&lt;Start!$D$22,(ISODD(F114)=TRUE))=TRUE,F114+3,(IF(AND(F114&gt;Start!$C$23,F114+3&lt;Start!$D$23,F114&lt;Start!$D$23,(ISODD(F114)=TRUE))=TRUE,F114+3,(IF(AND(F114&gt;Start!$C$24,F114+3&lt;Start!$D$24,F114&lt;Start!$D$24,(ISODD(F114)=TRUE))=TRUE,F114+3,(IF(AND(F114&gt;Start!$C$22,F114+1&lt;Start!$D$22,F114&lt;Start!$D$22,(ISEVEN(F114)=TRUE))=TRUE,F114+1,(IF(AND(F114&gt;Start!$C$23,F114+1&lt;Start!$D$23,F114&lt;Start!$D$23,(ISEVEN(F114)=TRUE))=TRUE,F114+1,(IF(AND(F114&gt;Start!$C$24,F114+1&lt;Start!$D$24,F114&lt;Start!$D$24,(ISEVEN(F114)=TRUE))=TRUE,F114+1,(IF(AND(Start!$F$8=4,(ISEVEN(F114)=TRUE))=TRUE,F114-7,(IF(AND(Start!$D$8=4,(ISODD(F114)=TRUE))=TRUE,F114-5,(IF(AND(Start!$D$8=5,(ISEVEN(F114)=TRUE))=TRUE,F114-9,F114-7)))))))))))))))))))))))))))))))</f>
        <v>3</v>
      </c>
    </row>
    <row r="115" spans="1:7" ht="18.75">
      <c r="A115" s="72" t="str">
        <f>Input!B56</f>
        <v>D</v>
      </c>
      <c r="B115" s="173" t="str">
        <f>Input!C56</f>
        <v>Warren De La Salle</v>
      </c>
      <c r="C115" s="173" t="str">
        <f>Input!D56</f>
        <v>Danny Monschau</v>
      </c>
      <c r="D115" s="72">
        <f>Input!$A$56</f>
        <v>11</v>
      </c>
      <c r="E115" s="73">
        <f>IF(D115=" "," ",(IF(AND(D115&gt;Start!$C$18,D115+3&lt;Start!$D$18,D115&lt;Start!$D$18,(ISODD(D115)=TRUE))=TRUE,D115+3,(IF(AND(D115&gt;Start!$C$19,D115+3&lt;Start!$D$19,D115&lt;Start!$D$19,(ISODD(D115)=TRUE),(ISEVEN(Start!$D$8))=TRUE)=TRUE,D115+3,(IF(AND(D115&gt;Start!$C$20,D115+3&lt;Start!$D$20,D115&lt;Start!$D$20,(ISODD(D115)=TRUE),(ISEVEN(Start!$D$8)=TRUE))=TRUE,D115+3,(IF(AND(D115&gt;Start!$C$18,D115+1&lt;Start!$D$18,D115&lt;Start!$D$18,(ISEVEN(D115)=TRUE),(ISEVEN(Start!$D$8)=TRUE))=TRUE,D115+1,(IF(AND(D115&gt;Start!$C$19,D115+1&lt;Start!$D$19,D115&lt;Start!$D$19,(ISEVEN(D115)=TRUE),(ISEVEN(Start!$D$8)=TRUE))=TRUE,D115+1,(IF(AND(D115&gt;Start!$C$20,D115+1&lt;Start!$D$20,D115&lt;Start!$D$20,(ISEVEN(D115)=TRUE),(ISEVEN(Start!$D$8)=TRUE))=TRUE,D115+1,(IF(AND(D115&gt;Start!$C$22,D115+3&lt;Start!$D$22,D115&lt;Start!$D$22,(ISODD(D115)=TRUE))=TRUE,D115+3,(IF(AND(D115&gt;Start!$C$23,D115+3&lt;Start!$D$23,D115&lt;Start!$D$23,(ISODD(D115)=TRUE))=TRUE,D115+3,(IF(AND(D115&gt;Start!$C$24,D115+3&lt;Start!$D$24,D115&lt;Start!$D$24,(ISODD(D115)=TRUE))=TRUE,D115+3,(IF(AND(D115&gt;Start!$C$22,D115+1&lt;Start!$D$22,D115&lt;Start!$D$22,(ISEVEN(D115)=TRUE))=TRUE,D115+1,(IF(AND(D115&gt;Start!$C$23,D115+1&lt;Start!$D$23,D115&lt;Start!$D$23,(ISEVEN(D115)=TRUE))=TRUE,D115+1,(IF(AND(D115&gt;Start!$C$24,D115+1&lt;Start!$D$24,D115&lt;Start!$D$24,(ISEVEN(D115)=TRUE))=TRUE,D115+1,(IF(AND(Start!$F$8=4,(ISEVEN(D115)=TRUE))=TRUE,D115-7,(IF(AND(Start!$D$8=4,(ISODD(D115)=TRUE))=TRUE,D115-5,(IF(AND(Start!$D$8=5,(ISEVEN(D115)=TRUE))=TRUE,D115-9,D115-7)))))))))))))))))))))))))))))))</f>
        <v>14</v>
      </c>
      <c r="F115" s="73">
        <f>IF(E115=" "," ",(IF(AND(E115&gt;Start!$C$18,E115+3&lt;Start!$D$18,E115&lt;Start!$D$18,(ISODD(E115)=TRUE))=TRUE,E115+3,(IF(AND(E115&gt;Start!$C$19,E115+3&lt;Start!$D$19,E115&lt;Start!$D$19,(ISODD(E115)=TRUE),(ISEVEN(Start!$D$8))=TRUE)=TRUE,E115+3,(IF(AND(E115&gt;Start!$C$20,E115+3&lt;Start!$D$20,E115&lt;Start!$D$20,(ISODD(E115)=TRUE),(ISEVEN(Start!$D$8)=TRUE))=TRUE,E115+3,(IF(AND(E115&gt;Start!$C$18,E115+1&lt;Start!$D$18,E115&lt;Start!$D$18,(ISEVEN(E115)=TRUE),(ISEVEN(Start!$D$8)=TRUE))=TRUE,E115+1,(IF(AND(E115&gt;Start!$C$19,E115+1&lt;Start!$D$19,E115&lt;Start!$D$19,(ISEVEN(E115)=TRUE),(ISEVEN(Start!$D$8)=TRUE))=TRUE,E115+1,(IF(AND(E115&gt;Start!$C$20,E115+1&lt;Start!$D$20,E115&lt;Start!$D$20,(ISEVEN(E115)=TRUE),(ISEVEN(Start!$D$8)=TRUE))=TRUE,E115+1,(IF(AND(E115&gt;Start!$C$22,E115+3&lt;Start!$D$22,E115&lt;Start!$D$22,(ISODD(E115)=TRUE))=TRUE,E115+3,(IF(AND(E115&gt;Start!$C$23,E115+3&lt;Start!$D$23,E115&lt;Start!$D$23,(ISODD(E115)=TRUE))=TRUE,E115+3,(IF(AND(E115&gt;Start!$C$24,E115+3&lt;Start!$D$24,E115&lt;Start!$D$24,(ISODD(E115)=TRUE))=TRUE,E115+3,(IF(AND(E115&gt;Start!$C$22,E115+1&lt;Start!$D$22,E115&lt;Start!$D$22,(ISEVEN(E115)=TRUE))=TRUE,E115+1,(IF(AND(E115&gt;Start!$C$23,E115+1&lt;Start!$D$23,E115&lt;Start!$D$23,(ISEVEN(E115)=TRUE))=TRUE,E115+1,(IF(AND(E115&gt;Start!$C$24,E115+1&lt;Start!$D$24,E115&lt;Start!$D$24,(ISEVEN(E115)=TRUE))=TRUE,E115+1,(IF(AND(Start!$F$8=4,(ISEVEN(E115)=TRUE))=TRUE,E115-7,(IF(AND(Start!$D$8=4,(ISODD(E115)=TRUE))=TRUE,E115-5,(IF(AND(Start!$D$8=5,(ISEVEN(E115)=TRUE))=TRUE,E115-9,E115-7)))))))))))))))))))))))))))))))</f>
        <v>15</v>
      </c>
      <c r="G115" s="73">
        <f>IF(F115=" "," ",(IF(AND(F115&gt;Start!$C$18,F115+3&lt;Start!$D$18,F115&lt;Start!$D$18,(ISODD(F115)=TRUE))=TRUE,F115+3,(IF(AND(F115&gt;Start!$C$19,F115+3&lt;Start!$D$19,F115&lt;Start!$D$19,(ISODD(F115)=TRUE),(ISEVEN(Start!$D$8))=TRUE)=TRUE,F115+3,(IF(AND(F115&gt;Start!$C$20,F115+3&lt;Start!$D$20,F115&lt;Start!$D$20,(ISODD(F115)=TRUE),(ISEVEN(Start!$D$8)=TRUE))=TRUE,F115+3,(IF(AND(F115&gt;Start!$C$18,F115+1&lt;Start!$D$18,F115&lt;Start!$D$18,(ISEVEN(F115)=TRUE),(ISEVEN(Start!$D$8)=TRUE))=TRUE,F115+1,(IF(AND(F115&gt;Start!$C$19,F115+1&lt;Start!$D$19,F115&lt;Start!$D$19,(ISEVEN(F115)=TRUE),(ISEVEN(Start!$D$8)=TRUE))=TRUE,F115+1,(IF(AND(F115&gt;Start!$C$20,F115+1&lt;Start!$D$20,F115&lt;Start!$D$20,(ISEVEN(F115)=TRUE),(ISEVEN(Start!$D$8)=TRUE))=TRUE,F115+1,(IF(AND(F115&gt;Start!$C$22,F115+3&lt;Start!$D$22,F115&lt;Start!$D$22,(ISODD(F115)=TRUE))=TRUE,F115+3,(IF(AND(F115&gt;Start!$C$23,F115+3&lt;Start!$D$23,F115&lt;Start!$D$23,(ISODD(F115)=TRUE))=TRUE,F115+3,(IF(AND(F115&gt;Start!$C$24,F115+3&lt;Start!$D$24,F115&lt;Start!$D$24,(ISODD(F115)=TRUE))=TRUE,F115+3,(IF(AND(F115&gt;Start!$C$22,F115+1&lt;Start!$D$22,F115&lt;Start!$D$22,(ISEVEN(F115)=TRUE))=TRUE,F115+1,(IF(AND(F115&gt;Start!$C$23,F115+1&lt;Start!$D$23,F115&lt;Start!$D$23,(ISEVEN(F115)=TRUE))=TRUE,F115+1,(IF(AND(F115&gt;Start!$C$24,F115+1&lt;Start!$D$24,F115&lt;Start!$D$24,(ISEVEN(F115)=TRUE))=TRUE,F115+1,(IF(AND(Start!$F$8=4,(ISEVEN(F115)=TRUE))=TRUE,F115-7,(IF(AND(Start!$D$8=4,(ISODD(F115)=TRUE))=TRUE,F115-5,(IF(AND(Start!$D$8=5,(ISEVEN(F115)=TRUE))=TRUE,F115-9,F115-7)))))))))))))))))))))))))))))))</f>
        <v>18</v>
      </c>
    </row>
    <row r="116" spans="1:7" ht="18.75">
      <c r="A116" s="72" t="str">
        <f>Input!B61</f>
        <v>DD</v>
      </c>
      <c r="B116" s="173" t="str">
        <f>Input!C61</f>
        <v>Warren De La Salle</v>
      </c>
      <c r="C116" s="173" t="str">
        <f>Input!D61</f>
        <v>Shawn Tally</v>
      </c>
      <c r="D116" s="72">
        <f>Input!$A$61</f>
        <v>12</v>
      </c>
      <c r="E116" s="73">
        <f>IF(D116=" "," ",(IF(AND(D116&gt;Start!$C$18,D116+3&lt;Start!$D$18,D116&lt;Start!$D$18,(ISODD(D116)=TRUE))=TRUE,D116+3,(IF(AND(D116&gt;Start!$C$19,D116+3&lt;Start!$D$19,D116&lt;Start!$D$19,(ISODD(D116)=TRUE),(ISEVEN(Start!$D$8))=TRUE)=TRUE,D116+3,(IF(AND(D116&gt;Start!$C$20,D116+3&lt;Start!$D$20,D116&lt;Start!$D$20,(ISODD(D116)=TRUE),(ISEVEN(Start!$D$8)=TRUE))=TRUE,D116+3,(IF(AND(D116&gt;Start!$C$18,D116+1&lt;Start!$D$18,D116&lt;Start!$D$18,(ISEVEN(D116)=TRUE),(ISEVEN(Start!$D$8)=TRUE))=TRUE,D116+1,(IF(AND(D116&gt;Start!$C$19,D116+1&lt;Start!$D$19,D116&lt;Start!$D$19,(ISEVEN(D116)=TRUE),(ISEVEN(Start!$D$8)=TRUE))=TRUE,D116+1,(IF(AND(D116&gt;Start!$C$20,D116+1&lt;Start!$D$20,D116&lt;Start!$D$20,(ISEVEN(D116)=TRUE),(ISEVEN(Start!$D$8)=TRUE))=TRUE,D116+1,(IF(AND(D116&gt;Start!$C$22,D116+3&lt;Start!$D$22,D116&lt;Start!$D$22,(ISODD(D116)=TRUE))=TRUE,D116+3,(IF(AND(D116&gt;Start!$C$23,D116+3&lt;Start!$D$23,D116&lt;Start!$D$23,(ISODD(D116)=TRUE))=TRUE,D116+3,(IF(AND(D116&gt;Start!$C$24,D116+3&lt;Start!$D$24,D116&lt;Start!$D$24,(ISODD(D116)=TRUE))=TRUE,D116+3,(IF(AND(D116&gt;Start!$C$22,D116+1&lt;Start!$D$22,D116&lt;Start!$D$22,(ISEVEN(D116)=TRUE))=TRUE,D116+1,(IF(AND(D116&gt;Start!$C$23,D116+1&lt;Start!$D$23,D116&lt;Start!$D$23,(ISEVEN(D116)=TRUE))=TRUE,D116+1,(IF(AND(D116&gt;Start!$C$24,D116+1&lt;Start!$D$24,D116&lt;Start!$D$24,(ISEVEN(D116)=TRUE))=TRUE,D116+1,(IF(AND(Start!$F$8=4,(ISEVEN(D116)=TRUE))=TRUE,D116-7,(IF(AND(Start!$D$8=4,(ISODD(D116)=TRUE))=TRUE,D116-5,(IF(AND(Start!$D$8=5,(ISEVEN(D116)=TRUE))=TRUE,D116-9,D116-7)))))))))))))))))))))))))))))))</f>
        <v>13</v>
      </c>
      <c r="F116" s="73">
        <f>IF(E116=" "," ",(IF(AND(E116&gt;Start!$C$18,E116+3&lt;Start!$D$18,E116&lt;Start!$D$18,(ISODD(E116)=TRUE))=TRUE,E116+3,(IF(AND(E116&gt;Start!$C$19,E116+3&lt;Start!$D$19,E116&lt;Start!$D$19,(ISODD(E116)=TRUE),(ISEVEN(Start!$D$8))=TRUE)=TRUE,E116+3,(IF(AND(E116&gt;Start!$C$20,E116+3&lt;Start!$D$20,E116&lt;Start!$D$20,(ISODD(E116)=TRUE),(ISEVEN(Start!$D$8)=TRUE))=TRUE,E116+3,(IF(AND(E116&gt;Start!$C$18,E116+1&lt;Start!$D$18,E116&lt;Start!$D$18,(ISEVEN(E116)=TRUE),(ISEVEN(Start!$D$8)=TRUE))=TRUE,E116+1,(IF(AND(E116&gt;Start!$C$19,E116+1&lt;Start!$D$19,E116&lt;Start!$D$19,(ISEVEN(E116)=TRUE),(ISEVEN(Start!$D$8)=TRUE))=TRUE,E116+1,(IF(AND(E116&gt;Start!$C$20,E116+1&lt;Start!$D$20,E116&lt;Start!$D$20,(ISEVEN(E116)=TRUE),(ISEVEN(Start!$D$8)=TRUE))=TRUE,E116+1,(IF(AND(E116&gt;Start!$C$22,E116+3&lt;Start!$D$22,E116&lt;Start!$D$22,(ISODD(E116)=TRUE))=TRUE,E116+3,(IF(AND(E116&gt;Start!$C$23,E116+3&lt;Start!$D$23,E116&lt;Start!$D$23,(ISODD(E116)=TRUE))=TRUE,E116+3,(IF(AND(E116&gt;Start!$C$24,E116+3&lt;Start!$D$24,E116&lt;Start!$D$24,(ISODD(E116)=TRUE))=TRUE,E116+3,(IF(AND(E116&gt;Start!$C$22,E116+1&lt;Start!$D$22,E116&lt;Start!$D$22,(ISEVEN(E116)=TRUE))=TRUE,E116+1,(IF(AND(E116&gt;Start!$C$23,E116+1&lt;Start!$D$23,E116&lt;Start!$D$23,(ISEVEN(E116)=TRUE))=TRUE,E116+1,(IF(AND(E116&gt;Start!$C$24,E116+1&lt;Start!$D$24,E116&lt;Start!$D$24,(ISEVEN(E116)=TRUE))=TRUE,E116+1,(IF(AND(Start!$F$8=4,(ISEVEN(E116)=TRUE))=TRUE,E116-7,(IF(AND(Start!$D$8=4,(ISODD(E116)=TRUE))=TRUE,E116-5,(IF(AND(Start!$D$8=5,(ISEVEN(E116)=TRUE))=TRUE,E116-9,E116-7)))))))))))))))))))))))))))))))</f>
        <v>16</v>
      </c>
      <c r="G116" s="73">
        <f>IF(F116=" "," ",(IF(AND(F116&gt;Start!$C$18,F116+3&lt;Start!$D$18,F116&lt;Start!$D$18,(ISODD(F116)=TRUE))=TRUE,F116+3,(IF(AND(F116&gt;Start!$C$19,F116+3&lt;Start!$D$19,F116&lt;Start!$D$19,(ISODD(F116)=TRUE),(ISEVEN(Start!$D$8))=TRUE)=TRUE,F116+3,(IF(AND(F116&gt;Start!$C$20,F116+3&lt;Start!$D$20,F116&lt;Start!$D$20,(ISODD(F116)=TRUE),(ISEVEN(Start!$D$8)=TRUE))=TRUE,F116+3,(IF(AND(F116&gt;Start!$C$18,F116+1&lt;Start!$D$18,F116&lt;Start!$D$18,(ISEVEN(F116)=TRUE),(ISEVEN(Start!$D$8)=TRUE))=TRUE,F116+1,(IF(AND(F116&gt;Start!$C$19,F116+1&lt;Start!$D$19,F116&lt;Start!$D$19,(ISEVEN(F116)=TRUE),(ISEVEN(Start!$D$8)=TRUE))=TRUE,F116+1,(IF(AND(F116&gt;Start!$C$20,F116+1&lt;Start!$D$20,F116&lt;Start!$D$20,(ISEVEN(F116)=TRUE),(ISEVEN(Start!$D$8)=TRUE))=TRUE,F116+1,(IF(AND(F116&gt;Start!$C$22,F116+3&lt;Start!$D$22,F116&lt;Start!$D$22,(ISODD(F116)=TRUE))=TRUE,F116+3,(IF(AND(F116&gt;Start!$C$23,F116+3&lt;Start!$D$23,F116&lt;Start!$D$23,(ISODD(F116)=TRUE))=TRUE,F116+3,(IF(AND(F116&gt;Start!$C$24,F116+3&lt;Start!$D$24,F116&lt;Start!$D$24,(ISODD(F116)=TRUE))=TRUE,F116+3,(IF(AND(F116&gt;Start!$C$22,F116+1&lt;Start!$D$22,F116&lt;Start!$D$22,(ISEVEN(F116)=TRUE))=TRUE,F116+1,(IF(AND(F116&gt;Start!$C$23,F116+1&lt;Start!$D$23,F116&lt;Start!$D$23,(ISEVEN(F116)=TRUE))=TRUE,F116+1,(IF(AND(F116&gt;Start!$C$24,F116+1&lt;Start!$D$24,F116&lt;Start!$D$24,(ISEVEN(F116)=TRUE))=TRUE,F116+1,(IF(AND(Start!$F$8=4,(ISEVEN(F116)=TRUE))=TRUE,F116-7,(IF(AND(Start!$D$8=4,(ISODD(F116)=TRUE))=TRUE,F116-5,(IF(AND(Start!$D$8=5,(ISEVEN(F116)=TRUE))=TRUE,F116-9,F116-7)))))))))))))))))))))))))))))))</f>
        <v>17</v>
      </c>
    </row>
    <row r="117" spans="1:7" ht="18.75">
      <c r="A117" s="72" t="str">
        <f>Input!B66</f>
        <v>D</v>
      </c>
      <c r="B117" s="173" t="str">
        <f>Input!C66</f>
        <v>Warren De La Salle</v>
      </c>
      <c r="C117" s="173" t="str">
        <f>Input!D66</f>
        <v>Nolan Kavanagh</v>
      </c>
      <c r="D117" s="72">
        <f>Input!$A$66</f>
        <v>13</v>
      </c>
      <c r="E117" s="73">
        <f>IF(D117=" "," ",(IF(AND(D117&gt;Start!$C$18,D117+3&lt;Start!$D$18,D117&lt;Start!$D$18,(ISODD(D117)=TRUE))=TRUE,D117+3,(IF(AND(D117&gt;Start!$C$19,D117+3&lt;Start!$D$19,D117&lt;Start!$D$19,(ISODD(D117)=TRUE),(ISEVEN(Start!$D$8))=TRUE)=TRUE,D117+3,(IF(AND(D117&gt;Start!$C$20,D117+3&lt;Start!$D$20,D117&lt;Start!$D$20,(ISODD(D117)=TRUE),(ISEVEN(Start!$D$8)=TRUE))=TRUE,D117+3,(IF(AND(D117&gt;Start!$C$18,D117+1&lt;Start!$D$18,D117&lt;Start!$D$18,(ISEVEN(D117)=TRUE),(ISEVEN(Start!$D$8)=TRUE))=TRUE,D117+1,(IF(AND(D117&gt;Start!$C$19,D117+1&lt;Start!$D$19,D117&lt;Start!$D$19,(ISEVEN(D117)=TRUE),(ISEVEN(Start!$D$8)=TRUE))=TRUE,D117+1,(IF(AND(D117&gt;Start!$C$20,D117+1&lt;Start!$D$20,D117&lt;Start!$D$20,(ISEVEN(D117)=TRUE),(ISEVEN(Start!$D$8)=TRUE))=TRUE,D117+1,(IF(AND(D117&gt;Start!$C$22,D117+3&lt;Start!$D$22,D117&lt;Start!$D$22,(ISODD(D117)=TRUE))=TRUE,D117+3,(IF(AND(D117&gt;Start!$C$23,D117+3&lt;Start!$D$23,D117&lt;Start!$D$23,(ISODD(D117)=TRUE))=TRUE,D117+3,(IF(AND(D117&gt;Start!$C$24,D117+3&lt;Start!$D$24,D117&lt;Start!$D$24,(ISODD(D117)=TRUE))=TRUE,D117+3,(IF(AND(D117&gt;Start!$C$22,D117+1&lt;Start!$D$22,D117&lt;Start!$D$22,(ISEVEN(D117)=TRUE))=TRUE,D117+1,(IF(AND(D117&gt;Start!$C$23,D117+1&lt;Start!$D$23,D117&lt;Start!$D$23,(ISEVEN(D117)=TRUE))=TRUE,D117+1,(IF(AND(D117&gt;Start!$C$24,D117+1&lt;Start!$D$24,D117&lt;Start!$D$24,(ISEVEN(D117)=TRUE))=TRUE,D117+1,(IF(AND(Start!$F$8=4,(ISEVEN(D117)=TRUE))=TRUE,D117-7,(IF(AND(Start!$D$8=4,(ISODD(D117)=TRUE))=TRUE,D117-5,(IF(AND(Start!$D$8=5,(ISEVEN(D117)=TRUE))=TRUE,D117-9,D117-7)))))))))))))))))))))))))))))))</f>
        <v>16</v>
      </c>
      <c r="F117" s="73">
        <f>IF(E117=" "," ",(IF(AND(E117&gt;Start!$C$18,E117+3&lt;Start!$D$18,E117&lt;Start!$D$18,(ISODD(E117)=TRUE))=TRUE,E117+3,(IF(AND(E117&gt;Start!$C$19,E117+3&lt;Start!$D$19,E117&lt;Start!$D$19,(ISODD(E117)=TRUE),(ISEVEN(Start!$D$8))=TRUE)=TRUE,E117+3,(IF(AND(E117&gt;Start!$C$20,E117+3&lt;Start!$D$20,E117&lt;Start!$D$20,(ISODD(E117)=TRUE),(ISEVEN(Start!$D$8)=TRUE))=TRUE,E117+3,(IF(AND(E117&gt;Start!$C$18,E117+1&lt;Start!$D$18,E117&lt;Start!$D$18,(ISEVEN(E117)=TRUE),(ISEVEN(Start!$D$8)=TRUE))=TRUE,E117+1,(IF(AND(E117&gt;Start!$C$19,E117+1&lt;Start!$D$19,E117&lt;Start!$D$19,(ISEVEN(E117)=TRUE),(ISEVEN(Start!$D$8)=TRUE))=TRUE,E117+1,(IF(AND(E117&gt;Start!$C$20,E117+1&lt;Start!$D$20,E117&lt;Start!$D$20,(ISEVEN(E117)=TRUE),(ISEVEN(Start!$D$8)=TRUE))=TRUE,E117+1,(IF(AND(E117&gt;Start!$C$22,E117+3&lt;Start!$D$22,E117&lt;Start!$D$22,(ISODD(E117)=TRUE))=TRUE,E117+3,(IF(AND(E117&gt;Start!$C$23,E117+3&lt;Start!$D$23,E117&lt;Start!$D$23,(ISODD(E117)=TRUE))=TRUE,E117+3,(IF(AND(E117&gt;Start!$C$24,E117+3&lt;Start!$D$24,E117&lt;Start!$D$24,(ISODD(E117)=TRUE))=TRUE,E117+3,(IF(AND(E117&gt;Start!$C$22,E117+1&lt;Start!$D$22,E117&lt;Start!$D$22,(ISEVEN(E117)=TRUE))=TRUE,E117+1,(IF(AND(E117&gt;Start!$C$23,E117+1&lt;Start!$D$23,E117&lt;Start!$D$23,(ISEVEN(E117)=TRUE))=TRUE,E117+1,(IF(AND(E117&gt;Start!$C$24,E117+1&lt;Start!$D$24,E117&lt;Start!$D$24,(ISEVEN(E117)=TRUE))=TRUE,E117+1,(IF(AND(Start!$F$8=4,(ISEVEN(E117)=TRUE))=TRUE,E117-7,(IF(AND(Start!$D$8=4,(ISODD(E117)=TRUE))=TRUE,E117-5,(IF(AND(Start!$D$8=5,(ISEVEN(E117)=TRUE))=TRUE,E117-9,E117-7)))))))))))))))))))))))))))))))</f>
        <v>17</v>
      </c>
      <c r="G117" s="73">
        <f>IF(F117=" "," ",(IF(AND(F117&gt;Start!$C$18,F117+3&lt;Start!$D$18,F117&lt;Start!$D$18,(ISODD(F117)=TRUE))=TRUE,F117+3,(IF(AND(F117&gt;Start!$C$19,F117+3&lt;Start!$D$19,F117&lt;Start!$D$19,(ISODD(F117)=TRUE),(ISEVEN(Start!$D$8))=TRUE)=TRUE,F117+3,(IF(AND(F117&gt;Start!$C$20,F117+3&lt;Start!$D$20,F117&lt;Start!$D$20,(ISODD(F117)=TRUE),(ISEVEN(Start!$D$8)=TRUE))=TRUE,F117+3,(IF(AND(F117&gt;Start!$C$18,F117+1&lt;Start!$D$18,F117&lt;Start!$D$18,(ISEVEN(F117)=TRUE),(ISEVEN(Start!$D$8)=TRUE))=TRUE,F117+1,(IF(AND(F117&gt;Start!$C$19,F117+1&lt;Start!$D$19,F117&lt;Start!$D$19,(ISEVEN(F117)=TRUE),(ISEVEN(Start!$D$8)=TRUE))=TRUE,F117+1,(IF(AND(F117&gt;Start!$C$20,F117+1&lt;Start!$D$20,F117&lt;Start!$D$20,(ISEVEN(F117)=TRUE),(ISEVEN(Start!$D$8)=TRUE))=TRUE,F117+1,(IF(AND(F117&gt;Start!$C$22,F117+3&lt;Start!$D$22,F117&lt;Start!$D$22,(ISODD(F117)=TRUE))=TRUE,F117+3,(IF(AND(F117&gt;Start!$C$23,F117+3&lt;Start!$D$23,F117&lt;Start!$D$23,(ISODD(F117)=TRUE))=TRUE,F117+3,(IF(AND(F117&gt;Start!$C$24,F117+3&lt;Start!$D$24,F117&lt;Start!$D$24,(ISODD(F117)=TRUE))=TRUE,F117+3,(IF(AND(F117&gt;Start!$C$22,F117+1&lt;Start!$D$22,F117&lt;Start!$D$22,(ISEVEN(F117)=TRUE))=TRUE,F117+1,(IF(AND(F117&gt;Start!$C$23,F117+1&lt;Start!$D$23,F117&lt;Start!$D$23,(ISEVEN(F117)=TRUE))=TRUE,F117+1,(IF(AND(F117&gt;Start!$C$24,F117+1&lt;Start!$D$24,F117&lt;Start!$D$24,(ISEVEN(F117)=TRUE))=TRUE,F117+1,(IF(AND(Start!$F$8=4,(ISEVEN(F117)=TRUE))=TRUE,F117-7,(IF(AND(Start!$D$8=4,(ISODD(F117)=TRUE))=TRUE,F117-5,(IF(AND(Start!$D$8=5,(ISEVEN(F117)=TRUE))=TRUE,F117-9,F117-7)))))))))))))))))))))))))))))))</f>
        <v>20</v>
      </c>
    </row>
    <row r="118" spans="1:7" ht="18.75">
      <c r="A118" s="72" t="str">
        <f>Input!B71</f>
        <v>DD</v>
      </c>
      <c r="B118" s="173" t="str">
        <f>Input!C71</f>
        <v>Warren De La Salle</v>
      </c>
      <c r="C118" s="173" t="str">
        <f>Input!D71</f>
        <v>Nick Forsythe</v>
      </c>
      <c r="D118" s="72">
        <f>Input!$A$71</f>
        <v>14</v>
      </c>
      <c r="E118" s="73">
        <f>IF(D118=" "," ",(IF(AND(D118&gt;Start!$C$18,D118+3&lt;Start!$D$18,D118&lt;Start!$D$18,(ISODD(D118)=TRUE))=TRUE,D118+3,(IF(AND(D118&gt;Start!$C$19,D118+3&lt;Start!$D$19,D118&lt;Start!$D$19,(ISODD(D118)=TRUE),(ISEVEN(Start!$D$8))=TRUE)=TRUE,D118+3,(IF(AND(D118&gt;Start!$C$20,D118+3&lt;Start!$D$20,D118&lt;Start!$D$20,(ISODD(D118)=TRUE),(ISEVEN(Start!$D$8)=TRUE))=TRUE,D118+3,(IF(AND(D118&gt;Start!$C$18,D118+1&lt;Start!$D$18,D118&lt;Start!$D$18,(ISEVEN(D118)=TRUE),(ISEVEN(Start!$D$8)=TRUE))=TRUE,D118+1,(IF(AND(D118&gt;Start!$C$19,D118+1&lt;Start!$D$19,D118&lt;Start!$D$19,(ISEVEN(D118)=TRUE),(ISEVEN(Start!$D$8)=TRUE))=TRUE,D118+1,(IF(AND(D118&gt;Start!$C$20,D118+1&lt;Start!$D$20,D118&lt;Start!$D$20,(ISEVEN(D118)=TRUE),(ISEVEN(Start!$D$8)=TRUE))=TRUE,D118+1,(IF(AND(D118&gt;Start!$C$22,D118+3&lt;Start!$D$22,D118&lt;Start!$D$22,(ISODD(D118)=TRUE))=TRUE,D118+3,(IF(AND(D118&gt;Start!$C$23,D118+3&lt;Start!$D$23,D118&lt;Start!$D$23,(ISODD(D118)=TRUE))=TRUE,D118+3,(IF(AND(D118&gt;Start!$C$24,D118+3&lt;Start!$D$24,D118&lt;Start!$D$24,(ISODD(D118)=TRUE))=TRUE,D118+3,(IF(AND(D118&gt;Start!$C$22,D118+1&lt;Start!$D$22,D118&lt;Start!$D$22,(ISEVEN(D118)=TRUE))=TRUE,D118+1,(IF(AND(D118&gt;Start!$C$23,D118+1&lt;Start!$D$23,D118&lt;Start!$D$23,(ISEVEN(D118)=TRUE))=TRUE,D118+1,(IF(AND(D118&gt;Start!$C$24,D118+1&lt;Start!$D$24,D118&lt;Start!$D$24,(ISEVEN(D118)=TRUE))=TRUE,D118+1,(IF(AND(Start!$F$8=4,(ISEVEN(D118)=TRUE))=TRUE,D118-7,(IF(AND(Start!$D$8=4,(ISODD(D118)=TRUE))=TRUE,D118-5,(IF(AND(Start!$D$8=5,(ISEVEN(D118)=TRUE))=TRUE,D118-9,D118-7)))))))))))))))))))))))))))))))</f>
        <v>15</v>
      </c>
      <c r="F118" s="73">
        <f>IF(E118=" "," ",(IF(AND(E118&gt;Start!$C$18,E118+3&lt;Start!$D$18,E118&lt;Start!$D$18,(ISODD(E118)=TRUE))=TRUE,E118+3,(IF(AND(E118&gt;Start!$C$19,E118+3&lt;Start!$D$19,E118&lt;Start!$D$19,(ISODD(E118)=TRUE),(ISEVEN(Start!$D$8))=TRUE)=TRUE,E118+3,(IF(AND(E118&gt;Start!$C$20,E118+3&lt;Start!$D$20,E118&lt;Start!$D$20,(ISODD(E118)=TRUE),(ISEVEN(Start!$D$8)=TRUE))=TRUE,E118+3,(IF(AND(E118&gt;Start!$C$18,E118+1&lt;Start!$D$18,E118&lt;Start!$D$18,(ISEVEN(E118)=TRUE),(ISEVEN(Start!$D$8)=TRUE))=TRUE,E118+1,(IF(AND(E118&gt;Start!$C$19,E118+1&lt;Start!$D$19,E118&lt;Start!$D$19,(ISEVEN(E118)=TRUE),(ISEVEN(Start!$D$8)=TRUE))=TRUE,E118+1,(IF(AND(E118&gt;Start!$C$20,E118+1&lt;Start!$D$20,E118&lt;Start!$D$20,(ISEVEN(E118)=TRUE),(ISEVEN(Start!$D$8)=TRUE))=TRUE,E118+1,(IF(AND(E118&gt;Start!$C$22,E118+3&lt;Start!$D$22,E118&lt;Start!$D$22,(ISODD(E118)=TRUE))=TRUE,E118+3,(IF(AND(E118&gt;Start!$C$23,E118+3&lt;Start!$D$23,E118&lt;Start!$D$23,(ISODD(E118)=TRUE))=TRUE,E118+3,(IF(AND(E118&gt;Start!$C$24,E118+3&lt;Start!$D$24,E118&lt;Start!$D$24,(ISODD(E118)=TRUE))=TRUE,E118+3,(IF(AND(E118&gt;Start!$C$22,E118+1&lt;Start!$D$22,E118&lt;Start!$D$22,(ISEVEN(E118)=TRUE))=TRUE,E118+1,(IF(AND(E118&gt;Start!$C$23,E118+1&lt;Start!$D$23,E118&lt;Start!$D$23,(ISEVEN(E118)=TRUE))=TRUE,E118+1,(IF(AND(E118&gt;Start!$C$24,E118+1&lt;Start!$D$24,E118&lt;Start!$D$24,(ISEVEN(E118)=TRUE))=TRUE,E118+1,(IF(AND(Start!$F$8=4,(ISEVEN(E118)=TRUE))=TRUE,E118-7,(IF(AND(Start!$D$8=4,(ISODD(E118)=TRUE))=TRUE,E118-5,(IF(AND(Start!$D$8=5,(ISEVEN(E118)=TRUE))=TRUE,E118-9,E118-7)))))))))))))))))))))))))))))))</f>
        <v>18</v>
      </c>
      <c r="G118" s="73">
        <f>IF(F118=" "," ",(IF(AND(F118&gt;Start!$C$18,F118+3&lt;Start!$D$18,F118&lt;Start!$D$18,(ISODD(F118)=TRUE))=TRUE,F118+3,(IF(AND(F118&gt;Start!$C$19,F118+3&lt;Start!$D$19,F118&lt;Start!$D$19,(ISODD(F118)=TRUE),(ISEVEN(Start!$D$8))=TRUE)=TRUE,F118+3,(IF(AND(F118&gt;Start!$C$20,F118+3&lt;Start!$D$20,F118&lt;Start!$D$20,(ISODD(F118)=TRUE),(ISEVEN(Start!$D$8)=TRUE))=TRUE,F118+3,(IF(AND(F118&gt;Start!$C$18,F118+1&lt;Start!$D$18,F118&lt;Start!$D$18,(ISEVEN(F118)=TRUE),(ISEVEN(Start!$D$8)=TRUE))=TRUE,F118+1,(IF(AND(F118&gt;Start!$C$19,F118+1&lt;Start!$D$19,F118&lt;Start!$D$19,(ISEVEN(F118)=TRUE),(ISEVEN(Start!$D$8)=TRUE))=TRUE,F118+1,(IF(AND(F118&gt;Start!$C$20,F118+1&lt;Start!$D$20,F118&lt;Start!$D$20,(ISEVEN(F118)=TRUE),(ISEVEN(Start!$D$8)=TRUE))=TRUE,F118+1,(IF(AND(F118&gt;Start!$C$22,F118+3&lt;Start!$D$22,F118&lt;Start!$D$22,(ISODD(F118)=TRUE))=TRUE,F118+3,(IF(AND(F118&gt;Start!$C$23,F118+3&lt;Start!$D$23,F118&lt;Start!$D$23,(ISODD(F118)=TRUE))=TRUE,F118+3,(IF(AND(F118&gt;Start!$C$24,F118+3&lt;Start!$D$24,F118&lt;Start!$D$24,(ISODD(F118)=TRUE))=TRUE,F118+3,(IF(AND(F118&gt;Start!$C$22,F118+1&lt;Start!$D$22,F118&lt;Start!$D$22,(ISEVEN(F118)=TRUE))=TRUE,F118+1,(IF(AND(F118&gt;Start!$C$23,F118+1&lt;Start!$D$23,F118&lt;Start!$D$23,(ISEVEN(F118)=TRUE))=TRUE,F118+1,(IF(AND(F118&gt;Start!$C$24,F118+1&lt;Start!$D$24,F118&lt;Start!$D$24,(ISEVEN(F118)=TRUE))=TRUE,F118+1,(IF(AND(Start!$F$8=4,(ISEVEN(F118)=TRUE))=TRUE,F118-7,(IF(AND(Start!$D$8=4,(ISODD(F118)=TRUE))=TRUE,F118-5,(IF(AND(Start!$D$8=5,(ISEVEN(F118)=TRUE))=TRUE,F118-9,F118-7)))))))))))))))))))))))))))))))</f>
        <v>19</v>
      </c>
    </row>
    <row r="119" spans="1:7" ht="18.75">
      <c r="A119" s="72" t="str">
        <f>Input!B76</f>
        <v>D</v>
      </c>
      <c r="B119" s="173" t="str">
        <f>Input!C76</f>
        <v>Warren De La Salle</v>
      </c>
      <c r="C119" s="173" t="str">
        <f>Input!D76</f>
        <v>Matt Minaudo</v>
      </c>
      <c r="D119" s="72">
        <f>Input!$A$76</f>
        <v>15</v>
      </c>
      <c r="E119" s="73">
        <f>IF(D119=" "," ",(IF(AND(D119&gt;Start!$C$18,D119+3&lt;Start!$D$18,D119&lt;Start!$D$18,(ISODD(D119)=TRUE))=TRUE,D119+3,(IF(AND(D119&gt;Start!$C$19,D119+3&lt;Start!$D$19,D119&lt;Start!$D$19,(ISODD(D119)=TRUE),(ISEVEN(Start!$D$8))=TRUE)=TRUE,D119+3,(IF(AND(D119&gt;Start!$C$20,D119+3&lt;Start!$D$20,D119&lt;Start!$D$20,(ISODD(D119)=TRUE),(ISEVEN(Start!$D$8)=TRUE))=TRUE,D119+3,(IF(AND(D119&gt;Start!$C$18,D119+1&lt;Start!$D$18,D119&lt;Start!$D$18,(ISEVEN(D119)=TRUE),(ISEVEN(Start!$D$8)=TRUE))=TRUE,D119+1,(IF(AND(D119&gt;Start!$C$19,D119+1&lt;Start!$D$19,D119&lt;Start!$D$19,(ISEVEN(D119)=TRUE),(ISEVEN(Start!$D$8)=TRUE))=TRUE,D119+1,(IF(AND(D119&gt;Start!$C$20,D119+1&lt;Start!$D$20,D119&lt;Start!$D$20,(ISEVEN(D119)=TRUE),(ISEVEN(Start!$D$8)=TRUE))=TRUE,D119+1,(IF(AND(D119&gt;Start!$C$22,D119+3&lt;Start!$D$22,D119&lt;Start!$D$22,(ISODD(D119)=TRUE))=TRUE,D119+3,(IF(AND(D119&gt;Start!$C$23,D119+3&lt;Start!$D$23,D119&lt;Start!$D$23,(ISODD(D119)=TRUE))=TRUE,D119+3,(IF(AND(D119&gt;Start!$C$24,D119+3&lt;Start!$D$24,D119&lt;Start!$D$24,(ISODD(D119)=TRUE))=TRUE,D119+3,(IF(AND(D119&gt;Start!$C$22,D119+1&lt;Start!$D$22,D119&lt;Start!$D$22,(ISEVEN(D119)=TRUE))=TRUE,D119+1,(IF(AND(D119&gt;Start!$C$23,D119+1&lt;Start!$D$23,D119&lt;Start!$D$23,(ISEVEN(D119)=TRUE))=TRUE,D119+1,(IF(AND(D119&gt;Start!$C$24,D119+1&lt;Start!$D$24,D119&lt;Start!$D$24,(ISEVEN(D119)=TRUE))=TRUE,D119+1,(IF(AND(Start!$F$8=4,(ISEVEN(D119)=TRUE))=TRUE,D119-7,(IF(AND(Start!$D$8=4,(ISODD(D119)=TRUE))=TRUE,D119-5,(IF(AND(Start!$D$8=5,(ISEVEN(D119)=TRUE))=TRUE,D119-9,D119-7)))))))))))))))))))))))))))))))</f>
        <v>18</v>
      </c>
      <c r="F119" s="73">
        <f>IF(E119=" "," ",(IF(AND(E119&gt;Start!$C$18,E119+3&lt;Start!$D$18,E119&lt;Start!$D$18,(ISODD(E119)=TRUE))=TRUE,E119+3,(IF(AND(E119&gt;Start!$C$19,E119+3&lt;Start!$D$19,E119&lt;Start!$D$19,(ISODD(E119)=TRUE),(ISEVEN(Start!$D$8))=TRUE)=TRUE,E119+3,(IF(AND(E119&gt;Start!$C$20,E119+3&lt;Start!$D$20,E119&lt;Start!$D$20,(ISODD(E119)=TRUE),(ISEVEN(Start!$D$8)=TRUE))=TRUE,E119+3,(IF(AND(E119&gt;Start!$C$18,E119+1&lt;Start!$D$18,E119&lt;Start!$D$18,(ISEVEN(E119)=TRUE),(ISEVEN(Start!$D$8)=TRUE))=TRUE,E119+1,(IF(AND(E119&gt;Start!$C$19,E119+1&lt;Start!$D$19,E119&lt;Start!$D$19,(ISEVEN(E119)=TRUE),(ISEVEN(Start!$D$8)=TRUE))=TRUE,E119+1,(IF(AND(E119&gt;Start!$C$20,E119+1&lt;Start!$D$20,E119&lt;Start!$D$20,(ISEVEN(E119)=TRUE),(ISEVEN(Start!$D$8)=TRUE))=TRUE,E119+1,(IF(AND(E119&gt;Start!$C$22,E119+3&lt;Start!$D$22,E119&lt;Start!$D$22,(ISODD(E119)=TRUE))=TRUE,E119+3,(IF(AND(E119&gt;Start!$C$23,E119+3&lt;Start!$D$23,E119&lt;Start!$D$23,(ISODD(E119)=TRUE))=TRUE,E119+3,(IF(AND(E119&gt;Start!$C$24,E119+3&lt;Start!$D$24,E119&lt;Start!$D$24,(ISODD(E119)=TRUE))=TRUE,E119+3,(IF(AND(E119&gt;Start!$C$22,E119+1&lt;Start!$D$22,E119&lt;Start!$D$22,(ISEVEN(E119)=TRUE))=TRUE,E119+1,(IF(AND(E119&gt;Start!$C$23,E119+1&lt;Start!$D$23,E119&lt;Start!$D$23,(ISEVEN(E119)=TRUE))=TRUE,E119+1,(IF(AND(E119&gt;Start!$C$24,E119+1&lt;Start!$D$24,E119&lt;Start!$D$24,(ISEVEN(E119)=TRUE))=TRUE,E119+1,(IF(AND(Start!$F$8=4,(ISEVEN(E119)=TRUE))=TRUE,E119-7,(IF(AND(Start!$D$8=4,(ISODD(E119)=TRUE))=TRUE,E119-5,(IF(AND(Start!$D$8=5,(ISEVEN(E119)=TRUE))=TRUE,E119-9,E119-7)))))))))))))))))))))))))))))))</f>
        <v>19</v>
      </c>
      <c r="G119" s="73">
        <f>IF(F119=" "," ",(IF(AND(F119&gt;Start!$C$18,F119+3&lt;Start!$D$18,F119&lt;Start!$D$18,(ISODD(F119)=TRUE))=TRUE,F119+3,(IF(AND(F119&gt;Start!$C$19,F119+3&lt;Start!$D$19,F119&lt;Start!$D$19,(ISODD(F119)=TRUE),(ISEVEN(Start!$D$8))=TRUE)=TRUE,F119+3,(IF(AND(F119&gt;Start!$C$20,F119+3&lt;Start!$D$20,F119&lt;Start!$D$20,(ISODD(F119)=TRUE),(ISEVEN(Start!$D$8)=TRUE))=TRUE,F119+3,(IF(AND(F119&gt;Start!$C$18,F119+1&lt;Start!$D$18,F119&lt;Start!$D$18,(ISEVEN(F119)=TRUE),(ISEVEN(Start!$D$8)=TRUE))=TRUE,F119+1,(IF(AND(F119&gt;Start!$C$19,F119+1&lt;Start!$D$19,F119&lt;Start!$D$19,(ISEVEN(F119)=TRUE),(ISEVEN(Start!$D$8)=TRUE))=TRUE,F119+1,(IF(AND(F119&gt;Start!$C$20,F119+1&lt;Start!$D$20,F119&lt;Start!$D$20,(ISEVEN(F119)=TRUE),(ISEVEN(Start!$D$8)=TRUE))=TRUE,F119+1,(IF(AND(F119&gt;Start!$C$22,F119+3&lt;Start!$D$22,F119&lt;Start!$D$22,(ISODD(F119)=TRUE))=TRUE,F119+3,(IF(AND(F119&gt;Start!$C$23,F119+3&lt;Start!$D$23,F119&lt;Start!$D$23,(ISODD(F119)=TRUE))=TRUE,F119+3,(IF(AND(F119&gt;Start!$C$24,F119+3&lt;Start!$D$24,F119&lt;Start!$D$24,(ISODD(F119)=TRUE))=TRUE,F119+3,(IF(AND(F119&gt;Start!$C$22,F119+1&lt;Start!$D$22,F119&lt;Start!$D$22,(ISEVEN(F119)=TRUE))=TRUE,F119+1,(IF(AND(F119&gt;Start!$C$23,F119+1&lt;Start!$D$23,F119&lt;Start!$D$23,(ISEVEN(F119)=TRUE))=TRUE,F119+1,(IF(AND(F119&gt;Start!$C$24,F119+1&lt;Start!$D$24,F119&lt;Start!$D$24,(ISEVEN(F119)=TRUE))=TRUE,F119+1,(IF(AND(Start!$F$8=4,(ISEVEN(F119)=TRUE))=TRUE,F119-7,(IF(AND(Start!$D$8=4,(ISODD(F119)=TRUE))=TRUE,F119-5,(IF(AND(Start!$D$8=5,(ISEVEN(F119)=TRUE))=TRUE,F119-9,F119-7)))))))))))))))))))))))))))))))</f>
        <v>12</v>
      </c>
    </row>
    <row r="120" spans="1:7" ht="18.75">
      <c r="A120" s="72" t="str">
        <f>Input!B81</f>
        <v>DD</v>
      </c>
      <c r="B120" s="173" t="str">
        <f>Input!C81</f>
        <v>Warren De La Salle</v>
      </c>
      <c r="C120" s="173" t="str">
        <f>Input!D81</f>
        <v>Noah Lucido</v>
      </c>
      <c r="D120" s="72">
        <f>Input!$A$81</f>
        <v>16</v>
      </c>
      <c r="E120" s="73">
        <f>IF(D120=" "," ",(IF(AND(D120&gt;Start!$C$18,D120+3&lt;Start!$D$18,D120&lt;Start!$D$18,(ISODD(D120)=TRUE))=TRUE,D120+3,(IF(AND(D120&gt;Start!$C$19,D120+3&lt;Start!$D$19,D120&lt;Start!$D$19,(ISODD(D120)=TRUE),(ISEVEN(Start!$D$8))=TRUE)=TRUE,D120+3,(IF(AND(D120&gt;Start!$C$20,D120+3&lt;Start!$D$20,D120&lt;Start!$D$20,(ISODD(D120)=TRUE),(ISEVEN(Start!$D$8)=TRUE))=TRUE,D120+3,(IF(AND(D120&gt;Start!$C$18,D120+1&lt;Start!$D$18,D120&lt;Start!$D$18,(ISEVEN(D120)=TRUE),(ISEVEN(Start!$D$8)=TRUE))=TRUE,D120+1,(IF(AND(D120&gt;Start!$C$19,D120+1&lt;Start!$D$19,D120&lt;Start!$D$19,(ISEVEN(D120)=TRUE),(ISEVEN(Start!$D$8)=TRUE))=TRUE,D120+1,(IF(AND(D120&gt;Start!$C$20,D120+1&lt;Start!$D$20,D120&lt;Start!$D$20,(ISEVEN(D120)=TRUE),(ISEVEN(Start!$D$8)=TRUE))=TRUE,D120+1,(IF(AND(D120&gt;Start!$C$22,D120+3&lt;Start!$D$22,D120&lt;Start!$D$22,(ISODD(D120)=TRUE))=TRUE,D120+3,(IF(AND(D120&gt;Start!$C$23,D120+3&lt;Start!$D$23,D120&lt;Start!$D$23,(ISODD(D120)=TRUE))=TRUE,D120+3,(IF(AND(D120&gt;Start!$C$24,D120+3&lt;Start!$D$24,D120&lt;Start!$D$24,(ISODD(D120)=TRUE))=TRUE,D120+3,(IF(AND(D120&gt;Start!$C$22,D120+1&lt;Start!$D$22,D120&lt;Start!$D$22,(ISEVEN(D120)=TRUE))=TRUE,D120+1,(IF(AND(D120&gt;Start!$C$23,D120+1&lt;Start!$D$23,D120&lt;Start!$D$23,(ISEVEN(D120)=TRUE))=TRUE,D120+1,(IF(AND(D120&gt;Start!$C$24,D120+1&lt;Start!$D$24,D120&lt;Start!$D$24,(ISEVEN(D120)=TRUE))=TRUE,D120+1,(IF(AND(Start!$F$8=4,(ISEVEN(D120)=TRUE))=TRUE,D120-7,(IF(AND(Start!$D$8=4,(ISODD(D120)=TRUE))=TRUE,D120-5,(IF(AND(Start!$D$8=5,(ISEVEN(D120)=TRUE))=TRUE,D120-9,D120-7)))))))))))))))))))))))))))))))</f>
        <v>17</v>
      </c>
      <c r="F120" s="73">
        <f>IF(E120=" "," ",(IF(AND(E120&gt;Start!$C$18,E120+3&lt;Start!$D$18,E120&lt;Start!$D$18,(ISODD(E120)=TRUE))=TRUE,E120+3,(IF(AND(E120&gt;Start!$C$19,E120+3&lt;Start!$D$19,E120&lt;Start!$D$19,(ISODD(E120)=TRUE),(ISEVEN(Start!$D$8))=TRUE)=TRUE,E120+3,(IF(AND(E120&gt;Start!$C$20,E120+3&lt;Start!$D$20,E120&lt;Start!$D$20,(ISODD(E120)=TRUE),(ISEVEN(Start!$D$8)=TRUE))=TRUE,E120+3,(IF(AND(E120&gt;Start!$C$18,E120+1&lt;Start!$D$18,E120&lt;Start!$D$18,(ISEVEN(E120)=TRUE),(ISEVEN(Start!$D$8)=TRUE))=TRUE,E120+1,(IF(AND(E120&gt;Start!$C$19,E120+1&lt;Start!$D$19,E120&lt;Start!$D$19,(ISEVEN(E120)=TRUE),(ISEVEN(Start!$D$8)=TRUE))=TRUE,E120+1,(IF(AND(E120&gt;Start!$C$20,E120+1&lt;Start!$D$20,E120&lt;Start!$D$20,(ISEVEN(E120)=TRUE),(ISEVEN(Start!$D$8)=TRUE))=TRUE,E120+1,(IF(AND(E120&gt;Start!$C$22,E120+3&lt;Start!$D$22,E120&lt;Start!$D$22,(ISODD(E120)=TRUE))=TRUE,E120+3,(IF(AND(E120&gt;Start!$C$23,E120+3&lt;Start!$D$23,E120&lt;Start!$D$23,(ISODD(E120)=TRUE))=TRUE,E120+3,(IF(AND(E120&gt;Start!$C$24,E120+3&lt;Start!$D$24,E120&lt;Start!$D$24,(ISODD(E120)=TRUE))=TRUE,E120+3,(IF(AND(E120&gt;Start!$C$22,E120+1&lt;Start!$D$22,E120&lt;Start!$D$22,(ISEVEN(E120)=TRUE))=TRUE,E120+1,(IF(AND(E120&gt;Start!$C$23,E120+1&lt;Start!$D$23,E120&lt;Start!$D$23,(ISEVEN(E120)=TRUE))=TRUE,E120+1,(IF(AND(E120&gt;Start!$C$24,E120+1&lt;Start!$D$24,E120&lt;Start!$D$24,(ISEVEN(E120)=TRUE))=TRUE,E120+1,(IF(AND(Start!$F$8=4,(ISEVEN(E120)=TRUE))=TRUE,E120-7,(IF(AND(Start!$D$8=4,(ISODD(E120)=TRUE))=TRUE,E120-5,(IF(AND(Start!$D$8=5,(ISEVEN(E120)=TRUE))=TRUE,E120-9,E120-7)))))))))))))))))))))))))))))))</f>
        <v>20</v>
      </c>
      <c r="G120" s="73">
        <f>IF(F120=" "," ",(IF(AND(F120&gt;Start!$C$18,F120+3&lt;Start!$D$18,F120&lt;Start!$D$18,(ISODD(F120)=TRUE))=TRUE,F120+3,(IF(AND(F120&gt;Start!$C$19,F120+3&lt;Start!$D$19,F120&lt;Start!$D$19,(ISODD(F120)=TRUE),(ISEVEN(Start!$D$8))=TRUE)=TRUE,F120+3,(IF(AND(F120&gt;Start!$C$20,F120+3&lt;Start!$D$20,F120&lt;Start!$D$20,(ISODD(F120)=TRUE),(ISEVEN(Start!$D$8)=TRUE))=TRUE,F120+3,(IF(AND(F120&gt;Start!$C$18,F120+1&lt;Start!$D$18,F120&lt;Start!$D$18,(ISEVEN(F120)=TRUE),(ISEVEN(Start!$D$8)=TRUE))=TRUE,F120+1,(IF(AND(F120&gt;Start!$C$19,F120+1&lt;Start!$D$19,F120&lt;Start!$D$19,(ISEVEN(F120)=TRUE),(ISEVEN(Start!$D$8)=TRUE))=TRUE,F120+1,(IF(AND(F120&gt;Start!$C$20,F120+1&lt;Start!$D$20,F120&lt;Start!$D$20,(ISEVEN(F120)=TRUE),(ISEVEN(Start!$D$8)=TRUE))=TRUE,F120+1,(IF(AND(F120&gt;Start!$C$22,F120+3&lt;Start!$D$22,F120&lt;Start!$D$22,(ISODD(F120)=TRUE))=TRUE,F120+3,(IF(AND(F120&gt;Start!$C$23,F120+3&lt;Start!$D$23,F120&lt;Start!$D$23,(ISODD(F120)=TRUE))=TRUE,F120+3,(IF(AND(F120&gt;Start!$C$24,F120+3&lt;Start!$D$24,F120&lt;Start!$D$24,(ISODD(F120)=TRUE))=TRUE,F120+3,(IF(AND(F120&gt;Start!$C$22,F120+1&lt;Start!$D$22,F120&lt;Start!$D$22,(ISEVEN(F120)=TRUE))=TRUE,F120+1,(IF(AND(F120&gt;Start!$C$23,F120+1&lt;Start!$D$23,F120&lt;Start!$D$23,(ISEVEN(F120)=TRUE))=TRUE,F120+1,(IF(AND(F120&gt;Start!$C$24,F120+1&lt;Start!$D$24,F120&lt;Start!$D$24,(ISEVEN(F120)=TRUE))=TRUE,F120+1,(IF(AND(Start!$F$8=4,(ISEVEN(F120)=TRUE))=TRUE,F120-7,(IF(AND(Start!$D$8=4,(ISODD(F120)=TRUE))=TRUE,F120-5,(IF(AND(Start!$D$8=5,(ISEVEN(F120)=TRUE))=TRUE,F120-9,F120-7)))))))))))))))))))))))))))))))</f>
        <v>11</v>
      </c>
    </row>
    <row r="121" spans="1:7" ht="18.75">
      <c r="A121" s="72" t="str">
        <f>Input!B62</f>
        <v>EE</v>
      </c>
      <c r="B121" s="173" t="str">
        <f>Input!C62</f>
        <v>Warren Fitzgerald</v>
      </c>
      <c r="C121" s="173" t="str">
        <f>Input!D62</f>
        <v>Brent Bulgarelli</v>
      </c>
      <c r="D121" s="72">
        <f>Input!$A$61</f>
        <v>12</v>
      </c>
      <c r="E121" s="73">
        <f>IF(D121=" "," ",(IF(AND(D121&gt;Start!$C$18,D121+3&lt;Start!$D$18,D121&lt;Start!$D$18,(ISODD(D121)=TRUE))=TRUE,D121+3,(IF(AND(D121&gt;Start!$C$19,D121+3&lt;Start!$D$19,D121&lt;Start!$D$19,(ISODD(D121)=TRUE),(ISEVEN(Start!$D$8))=TRUE)=TRUE,D121+3,(IF(AND(D121&gt;Start!$C$20,D121+3&lt;Start!$D$20,D121&lt;Start!$D$20,(ISODD(D121)=TRUE),(ISEVEN(Start!$D$8)=TRUE))=TRUE,D121+3,(IF(AND(D121&gt;Start!$C$18,D121+1&lt;Start!$D$18,D121&lt;Start!$D$18,(ISEVEN(D121)=TRUE),(ISEVEN(Start!$D$8)=TRUE))=TRUE,D121+1,(IF(AND(D121&gt;Start!$C$19,D121+1&lt;Start!$D$19,D121&lt;Start!$D$19,(ISEVEN(D121)=TRUE),(ISEVEN(Start!$D$8)=TRUE))=TRUE,D121+1,(IF(AND(D121&gt;Start!$C$20,D121+1&lt;Start!$D$20,D121&lt;Start!$D$20,(ISEVEN(D121)=TRUE),(ISEVEN(Start!$D$8)=TRUE))=TRUE,D121+1,(IF(AND(D121&gt;Start!$C$22,D121+3&lt;Start!$D$22,D121&lt;Start!$D$22,(ISODD(D121)=TRUE))=TRUE,D121+3,(IF(AND(D121&gt;Start!$C$23,D121+3&lt;Start!$D$23,D121&lt;Start!$D$23,(ISODD(D121)=TRUE))=TRUE,D121+3,(IF(AND(D121&gt;Start!$C$24,D121+3&lt;Start!$D$24,D121&lt;Start!$D$24,(ISODD(D121)=TRUE))=TRUE,D121+3,(IF(AND(D121&gt;Start!$C$22,D121+1&lt;Start!$D$22,D121&lt;Start!$D$22,(ISEVEN(D121)=TRUE))=TRUE,D121+1,(IF(AND(D121&gt;Start!$C$23,D121+1&lt;Start!$D$23,D121&lt;Start!$D$23,(ISEVEN(D121)=TRUE))=TRUE,D121+1,(IF(AND(D121&gt;Start!$C$24,D121+1&lt;Start!$D$24,D121&lt;Start!$D$24,(ISEVEN(D121)=TRUE))=TRUE,D121+1,(IF(AND(Start!$F$8=4,(ISEVEN(D121)=TRUE))=TRUE,D121-7,(IF(AND(Start!$D$8=4,(ISODD(D121)=TRUE))=TRUE,D121-5,(IF(AND(Start!$D$8=5,(ISEVEN(D121)=TRUE))=TRUE,D121-9,D121-7)))))))))))))))))))))))))))))))</f>
        <v>13</v>
      </c>
      <c r="F121" s="73">
        <f>IF(E121=" "," ",(IF(AND(E121&gt;Start!$C$18,E121+3&lt;Start!$D$18,E121&lt;Start!$D$18,(ISODD(E121)=TRUE))=TRUE,E121+3,(IF(AND(E121&gt;Start!$C$19,E121+3&lt;Start!$D$19,E121&lt;Start!$D$19,(ISODD(E121)=TRUE),(ISEVEN(Start!$D$8))=TRUE)=TRUE,E121+3,(IF(AND(E121&gt;Start!$C$20,E121+3&lt;Start!$D$20,E121&lt;Start!$D$20,(ISODD(E121)=TRUE),(ISEVEN(Start!$D$8)=TRUE))=TRUE,E121+3,(IF(AND(E121&gt;Start!$C$18,E121+1&lt;Start!$D$18,E121&lt;Start!$D$18,(ISEVEN(E121)=TRUE),(ISEVEN(Start!$D$8)=TRUE))=TRUE,E121+1,(IF(AND(E121&gt;Start!$C$19,E121+1&lt;Start!$D$19,E121&lt;Start!$D$19,(ISEVEN(E121)=TRUE),(ISEVEN(Start!$D$8)=TRUE))=TRUE,E121+1,(IF(AND(E121&gt;Start!$C$20,E121+1&lt;Start!$D$20,E121&lt;Start!$D$20,(ISEVEN(E121)=TRUE),(ISEVEN(Start!$D$8)=TRUE))=TRUE,E121+1,(IF(AND(E121&gt;Start!$C$22,E121+3&lt;Start!$D$22,E121&lt;Start!$D$22,(ISODD(E121)=TRUE))=TRUE,E121+3,(IF(AND(E121&gt;Start!$C$23,E121+3&lt;Start!$D$23,E121&lt;Start!$D$23,(ISODD(E121)=TRUE))=TRUE,E121+3,(IF(AND(E121&gt;Start!$C$24,E121+3&lt;Start!$D$24,E121&lt;Start!$D$24,(ISODD(E121)=TRUE))=TRUE,E121+3,(IF(AND(E121&gt;Start!$C$22,E121+1&lt;Start!$D$22,E121&lt;Start!$D$22,(ISEVEN(E121)=TRUE))=TRUE,E121+1,(IF(AND(E121&gt;Start!$C$23,E121+1&lt;Start!$D$23,E121&lt;Start!$D$23,(ISEVEN(E121)=TRUE))=TRUE,E121+1,(IF(AND(E121&gt;Start!$C$24,E121+1&lt;Start!$D$24,E121&lt;Start!$D$24,(ISEVEN(E121)=TRUE))=TRUE,E121+1,(IF(AND(Start!$F$8=4,(ISEVEN(E121)=TRUE))=TRUE,E121-7,(IF(AND(Start!$D$8=4,(ISODD(E121)=TRUE))=TRUE,E121-5,(IF(AND(Start!$D$8=5,(ISEVEN(E121)=TRUE))=TRUE,E121-9,E121-7)))))))))))))))))))))))))))))))</f>
        <v>16</v>
      </c>
      <c r="G121" s="73">
        <f>IF(F121=" "," ",(IF(AND(F121&gt;Start!$C$18,F121+3&lt;Start!$D$18,F121&lt;Start!$D$18,(ISODD(F121)=TRUE))=TRUE,F121+3,(IF(AND(F121&gt;Start!$C$19,F121+3&lt;Start!$D$19,F121&lt;Start!$D$19,(ISODD(F121)=TRUE),(ISEVEN(Start!$D$8))=TRUE)=TRUE,F121+3,(IF(AND(F121&gt;Start!$C$20,F121+3&lt;Start!$D$20,F121&lt;Start!$D$20,(ISODD(F121)=TRUE),(ISEVEN(Start!$D$8)=TRUE))=TRUE,F121+3,(IF(AND(F121&gt;Start!$C$18,F121+1&lt;Start!$D$18,F121&lt;Start!$D$18,(ISEVEN(F121)=TRUE),(ISEVEN(Start!$D$8)=TRUE))=TRUE,F121+1,(IF(AND(F121&gt;Start!$C$19,F121+1&lt;Start!$D$19,F121&lt;Start!$D$19,(ISEVEN(F121)=TRUE),(ISEVEN(Start!$D$8)=TRUE))=TRUE,F121+1,(IF(AND(F121&gt;Start!$C$20,F121+1&lt;Start!$D$20,F121&lt;Start!$D$20,(ISEVEN(F121)=TRUE),(ISEVEN(Start!$D$8)=TRUE))=TRUE,F121+1,(IF(AND(F121&gt;Start!$C$22,F121+3&lt;Start!$D$22,F121&lt;Start!$D$22,(ISODD(F121)=TRUE))=TRUE,F121+3,(IF(AND(F121&gt;Start!$C$23,F121+3&lt;Start!$D$23,F121&lt;Start!$D$23,(ISODD(F121)=TRUE))=TRUE,F121+3,(IF(AND(F121&gt;Start!$C$24,F121+3&lt;Start!$D$24,F121&lt;Start!$D$24,(ISODD(F121)=TRUE))=TRUE,F121+3,(IF(AND(F121&gt;Start!$C$22,F121+1&lt;Start!$D$22,F121&lt;Start!$D$22,(ISEVEN(F121)=TRUE))=TRUE,F121+1,(IF(AND(F121&gt;Start!$C$23,F121+1&lt;Start!$D$23,F121&lt;Start!$D$23,(ISEVEN(F121)=TRUE))=TRUE,F121+1,(IF(AND(F121&gt;Start!$C$24,F121+1&lt;Start!$D$24,F121&lt;Start!$D$24,(ISEVEN(F121)=TRUE))=TRUE,F121+1,(IF(AND(Start!$F$8=4,(ISEVEN(F121)=TRUE))=TRUE,F121-7,(IF(AND(Start!$D$8=4,(ISODD(F121)=TRUE))=TRUE,F121-5,(IF(AND(Start!$D$8=5,(ISEVEN(F121)=TRUE))=TRUE,F121-9,F121-7)))))))))))))))))))))))))))))))</f>
        <v>17</v>
      </c>
    </row>
    <row r="122" spans="1:7" ht="18.75">
      <c r="A122" s="72" t="str">
        <f>Input!B67</f>
        <v>E</v>
      </c>
      <c r="B122" s="173" t="str">
        <f>Input!C67</f>
        <v>Warren Fitzgerald</v>
      </c>
      <c r="C122" s="173" t="str">
        <f>Input!D67</f>
        <v>Jaylen King</v>
      </c>
      <c r="D122" s="72">
        <f>Input!$A$66</f>
        <v>13</v>
      </c>
      <c r="E122" s="73">
        <f>IF(D122=" "," ",(IF(AND(D122&gt;Start!$C$18,D122+3&lt;Start!$D$18,D122&lt;Start!$D$18,(ISODD(D122)=TRUE))=TRUE,D122+3,(IF(AND(D122&gt;Start!$C$19,D122+3&lt;Start!$D$19,D122&lt;Start!$D$19,(ISODD(D122)=TRUE),(ISEVEN(Start!$D$8))=TRUE)=TRUE,D122+3,(IF(AND(D122&gt;Start!$C$20,D122+3&lt;Start!$D$20,D122&lt;Start!$D$20,(ISODD(D122)=TRUE),(ISEVEN(Start!$D$8)=TRUE))=TRUE,D122+3,(IF(AND(D122&gt;Start!$C$18,D122+1&lt;Start!$D$18,D122&lt;Start!$D$18,(ISEVEN(D122)=TRUE),(ISEVEN(Start!$D$8)=TRUE))=TRUE,D122+1,(IF(AND(D122&gt;Start!$C$19,D122+1&lt;Start!$D$19,D122&lt;Start!$D$19,(ISEVEN(D122)=TRUE),(ISEVEN(Start!$D$8)=TRUE))=TRUE,D122+1,(IF(AND(D122&gt;Start!$C$20,D122+1&lt;Start!$D$20,D122&lt;Start!$D$20,(ISEVEN(D122)=TRUE),(ISEVEN(Start!$D$8)=TRUE))=TRUE,D122+1,(IF(AND(D122&gt;Start!$C$22,D122+3&lt;Start!$D$22,D122&lt;Start!$D$22,(ISODD(D122)=TRUE))=TRUE,D122+3,(IF(AND(D122&gt;Start!$C$23,D122+3&lt;Start!$D$23,D122&lt;Start!$D$23,(ISODD(D122)=TRUE))=TRUE,D122+3,(IF(AND(D122&gt;Start!$C$24,D122+3&lt;Start!$D$24,D122&lt;Start!$D$24,(ISODD(D122)=TRUE))=TRUE,D122+3,(IF(AND(D122&gt;Start!$C$22,D122+1&lt;Start!$D$22,D122&lt;Start!$D$22,(ISEVEN(D122)=TRUE))=TRUE,D122+1,(IF(AND(D122&gt;Start!$C$23,D122+1&lt;Start!$D$23,D122&lt;Start!$D$23,(ISEVEN(D122)=TRUE))=TRUE,D122+1,(IF(AND(D122&gt;Start!$C$24,D122+1&lt;Start!$D$24,D122&lt;Start!$D$24,(ISEVEN(D122)=TRUE))=TRUE,D122+1,(IF(AND(Start!$F$8=4,(ISEVEN(D122)=TRUE))=TRUE,D122-7,(IF(AND(Start!$D$8=4,(ISODD(D122)=TRUE))=TRUE,D122-5,(IF(AND(Start!$D$8=5,(ISEVEN(D122)=TRUE))=TRUE,D122-9,D122-7)))))))))))))))))))))))))))))))</f>
        <v>16</v>
      </c>
      <c r="F122" s="73">
        <f>IF(E122=" "," ",(IF(AND(E122&gt;Start!$C$18,E122+3&lt;Start!$D$18,E122&lt;Start!$D$18,(ISODD(E122)=TRUE))=TRUE,E122+3,(IF(AND(E122&gt;Start!$C$19,E122+3&lt;Start!$D$19,E122&lt;Start!$D$19,(ISODD(E122)=TRUE),(ISEVEN(Start!$D$8))=TRUE)=TRUE,E122+3,(IF(AND(E122&gt;Start!$C$20,E122+3&lt;Start!$D$20,E122&lt;Start!$D$20,(ISODD(E122)=TRUE),(ISEVEN(Start!$D$8)=TRUE))=TRUE,E122+3,(IF(AND(E122&gt;Start!$C$18,E122+1&lt;Start!$D$18,E122&lt;Start!$D$18,(ISEVEN(E122)=TRUE),(ISEVEN(Start!$D$8)=TRUE))=TRUE,E122+1,(IF(AND(E122&gt;Start!$C$19,E122+1&lt;Start!$D$19,E122&lt;Start!$D$19,(ISEVEN(E122)=TRUE),(ISEVEN(Start!$D$8)=TRUE))=TRUE,E122+1,(IF(AND(E122&gt;Start!$C$20,E122+1&lt;Start!$D$20,E122&lt;Start!$D$20,(ISEVEN(E122)=TRUE),(ISEVEN(Start!$D$8)=TRUE))=TRUE,E122+1,(IF(AND(E122&gt;Start!$C$22,E122+3&lt;Start!$D$22,E122&lt;Start!$D$22,(ISODD(E122)=TRUE))=TRUE,E122+3,(IF(AND(E122&gt;Start!$C$23,E122+3&lt;Start!$D$23,E122&lt;Start!$D$23,(ISODD(E122)=TRUE))=TRUE,E122+3,(IF(AND(E122&gt;Start!$C$24,E122+3&lt;Start!$D$24,E122&lt;Start!$D$24,(ISODD(E122)=TRUE))=TRUE,E122+3,(IF(AND(E122&gt;Start!$C$22,E122+1&lt;Start!$D$22,E122&lt;Start!$D$22,(ISEVEN(E122)=TRUE))=TRUE,E122+1,(IF(AND(E122&gt;Start!$C$23,E122+1&lt;Start!$D$23,E122&lt;Start!$D$23,(ISEVEN(E122)=TRUE))=TRUE,E122+1,(IF(AND(E122&gt;Start!$C$24,E122+1&lt;Start!$D$24,E122&lt;Start!$D$24,(ISEVEN(E122)=TRUE))=TRUE,E122+1,(IF(AND(Start!$F$8=4,(ISEVEN(E122)=TRUE))=TRUE,E122-7,(IF(AND(Start!$D$8=4,(ISODD(E122)=TRUE))=TRUE,E122-5,(IF(AND(Start!$D$8=5,(ISEVEN(E122)=TRUE))=TRUE,E122-9,E122-7)))))))))))))))))))))))))))))))</f>
        <v>17</v>
      </c>
      <c r="G122" s="73">
        <f>IF(F122=" "," ",(IF(AND(F122&gt;Start!$C$18,F122+3&lt;Start!$D$18,F122&lt;Start!$D$18,(ISODD(F122)=TRUE))=TRUE,F122+3,(IF(AND(F122&gt;Start!$C$19,F122+3&lt;Start!$D$19,F122&lt;Start!$D$19,(ISODD(F122)=TRUE),(ISEVEN(Start!$D$8))=TRUE)=TRUE,F122+3,(IF(AND(F122&gt;Start!$C$20,F122+3&lt;Start!$D$20,F122&lt;Start!$D$20,(ISODD(F122)=TRUE),(ISEVEN(Start!$D$8)=TRUE))=TRUE,F122+3,(IF(AND(F122&gt;Start!$C$18,F122+1&lt;Start!$D$18,F122&lt;Start!$D$18,(ISEVEN(F122)=TRUE),(ISEVEN(Start!$D$8)=TRUE))=TRUE,F122+1,(IF(AND(F122&gt;Start!$C$19,F122+1&lt;Start!$D$19,F122&lt;Start!$D$19,(ISEVEN(F122)=TRUE),(ISEVEN(Start!$D$8)=TRUE))=TRUE,F122+1,(IF(AND(F122&gt;Start!$C$20,F122+1&lt;Start!$D$20,F122&lt;Start!$D$20,(ISEVEN(F122)=TRUE),(ISEVEN(Start!$D$8)=TRUE))=TRUE,F122+1,(IF(AND(F122&gt;Start!$C$22,F122+3&lt;Start!$D$22,F122&lt;Start!$D$22,(ISODD(F122)=TRUE))=TRUE,F122+3,(IF(AND(F122&gt;Start!$C$23,F122+3&lt;Start!$D$23,F122&lt;Start!$D$23,(ISODD(F122)=TRUE))=TRUE,F122+3,(IF(AND(F122&gt;Start!$C$24,F122+3&lt;Start!$D$24,F122&lt;Start!$D$24,(ISODD(F122)=TRUE))=TRUE,F122+3,(IF(AND(F122&gt;Start!$C$22,F122+1&lt;Start!$D$22,F122&lt;Start!$D$22,(ISEVEN(F122)=TRUE))=TRUE,F122+1,(IF(AND(F122&gt;Start!$C$23,F122+1&lt;Start!$D$23,F122&lt;Start!$D$23,(ISEVEN(F122)=TRUE))=TRUE,F122+1,(IF(AND(F122&gt;Start!$C$24,F122+1&lt;Start!$D$24,F122&lt;Start!$D$24,(ISEVEN(F122)=TRUE))=TRUE,F122+1,(IF(AND(Start!$F$8=4,(ISEVEN(F122)=TRUE))=TRUE,F122-7,(IF(AND(Start!$D$8=4,(ISODD(F122)=TRUE))=TRUE,F122-5,(IF(AND(Start!$D$8=5,(ISEVEN(F122)=TRUE))=TRUE,F122-9,F122-7)))))))))))))))))))))))))))))))</f>
        <v>20</v>
      </c>
    </row>
    <row r="123" spans="1:7" ht="18.75">
      <c r="A123" s="72" t="str">
        <f>Input!B72</f>
        <v>EE</v>
      </c>
      <c r="B123" s="173" t="str">
        <f>Input!C72</f>
        <v>Warren Fitzgerald</v>
      </c>
      <c r="C123" s="173" t="str">
        <f>Input!D72</f>
        <v>Tyler Aqueros</v>
      </c>
      <c r="D123" s="72">
        <f>Input!$A$71</f>
        <v>14</v>
      </c>
      <c r="E123" s="73">
        <f>IF(D123=" "," ",(IF(AND(D123&gt;Start!$C$18,D123+3&lt;Start!$D$18,D123&lt;Start!$D$18,(ISODD(D123)=TRUE))=TRUE,D123+3,(IF(AND(D123&gt;Start!$C$19,D123+3&lt;Start!$D$19,D123&lt;Start!$D$19,(ISODD(D123)=TRUE),(ISEVEN(Start!$D$8))=TRUE)=TRUE,D123+3,(IF(AND(D123&gt;Start!$C$20,D123+3&lt;Start!$D$20,D123&lt;Start!$D$20,(ISODD(D123)=TRUE),(ISEVEN(Start!$D$8)=TRUE))=TRUE,D123+3,(IF(AND(D123&gt;Start!$C$18,D123+1&lt;Start!$D$18,D123&lt;Start!$D$18,(ISEVEN(D123)=TRUE),(ISEVEN(Start!$D$8)=TRUE))=TRUE,D123+1,(IF(AND(D123&gt;Start!$C$19,D123+1&lt;Start!$D$19,D123&lt;Start!$D$19,(ISEVEN(D123)=TRUE),(ISEVEN(Start!$D$8)=TRUE))=TRUE,D123+1,(IF(AND(D123&gt;Start!$C$20,D123+1&lt;Start!$D$20,D123&lt;Start!$D$20,(ISEVEN(D123)=TRUE),(ISEVEN(Start!$D$8)=TRUE))=TRUE,D123+1,(IF(AND(D123&gt;Start!$C$22,D123+3&lt;Start!$D$22,D123&lt;Start!$D$22,(ISODD(D123)=TRUE))=TRUE,D123+3,(IF(AND(D123&gt;Start!$C$23,D123+3&lt;Start!$D$23,D123&lt;Start!$D$23,(ISODD(D123)=TRUE))=TRUE,D123+3,(IF(AND(D123&gt;Start!$C$24,D123+3&lt;Start!$D$24,D123&lt;Start!$D$24,(ISODD(D123)=TRUE))=TRUE,D123+3,(IF(AND(D123&gt;Start!$C$22,D123+1&lt;Start!$D$22,D123&lt;Start!$D$22,(ISEVEN(D123)=TRUE))=TRUE,D123+1,(IF(AND(D123&gt;Start!$C$23,D123+1&lt;Start!$D$23,D123&lt;Start!$D$23,(ISEVEN(D123)=TRUE))=TRUE,D123+1,(IF(AND(D123&gt;Start!$C$24,D123+1&lt;Start!$D$24,D123&lt;Start!$D$24,(ISEVEN(D123)=TRUE))=TRUE,D123+1,(IF(AND(Start!$F$8=4,(ISEVEN(D123)=TRUE))=TRUE,D123-7,(IF(AND(Start!$D$8=4,(ISODD(D123)=TRUE))=TRUE,D123-5,(IF(AND(Start!$D$8=5,(ISEVEN(D123)=TRUE))=TRUE,D123-9,D123-7)))))))))))))))))))))))))))))))</f>
        <v>15</v>
      </c>
      <c r="F123" s="73">
        <f>IF(E123=" "," ",(IF(AND(E123&gt;Start!$C$18,E123+3&lt;Start!$D$18,E123&lt;Start!$D$18,(ISODD(E123)=TRUE))=TRUE,E123+3,(IF(AND(E123&gt;Start!$C$19,E123+3&lt;Start!$D$19,E123&lt;Start!$D$19,(ISODD(E123)=TRUE),(ISEVEN(Start!$D$8))=TRUE)=TRUE,E123+3,(IF(AND(E123&gt;Start!$C$20,E123+3&lt;Start!$D$20,E123&lt;Start!$D$20,(ISODD(E123)=TRUE),(ISEVEN(Start!$D$8)=TRUE))=TRUE,E123+3,(IF(AND(E123&gt;Start!$C$18,E123+1&lt;Start!$D$18,E123&lt;Start!$D$18,(ISEVEN(E123)=TRUE),(ISEVEN(Start!$D$8)=TRUE))=TRUE,E123+1,(IF(AND(E123&gt;Start!$C$19,E123+1&lt;Start!$D$19,E123&lt;Start!$D$19,(ISEVEN(E123)=TRUE),(ISEVEN(Start!$D$8)=TRUE))=TRUE,E123+1,(IF(AND(E123&gt;Start!$C$20,E123+1&lt;Start!$D$20,E123&lt;Start!$D$20,(ISEVEN(E123)=TRUE),(ISEVEN(Start!$D$8)=TRUE))=TRUE,E123+1,(IF(AND(E123&gt;Start!$C$22,E123+3&lt;Start!$D$22,E123&lt;Start!$D$22,(ISODD(E123)=TRUE))=TRUE,E123+3,(IF(AND(E123&gt;Start!$C$23,E123+3&lt;Start!$D$23,E123&lt;Start!$D$23,(ISODD(E123)=TRUE))=TRUE,E123+3,(IF(AND(E123&gt;Start!$C$24,E123+3&lt;Start!$D$24,E123&lt;Start!$D$24,(ISODD(E123)=TRUE))=TRUE,E123+3,(IF(AND(E123&gt;Start!$C$22,E123+1&lt;Start!$D$22,E123&lt;Start!$D$22,(ISEVEN(E123)=TRUE))=TRUE,E123+1,(IF(AND(E123&gt;Start!$C$23,E123+1&lt;Start!$D$23,E123&lt;Start!$D$23,(ISEVEN(E123)=TRUE))=TRUE,E123+1,(IF(AND(E123&gt;Start!$C$24,E123+1&lt;Start!$D$24,E123&lt;Start!$D$24,(ISEVEN(E123)=TRUE))=TRUE,E123+1,(IF(AND(Start!$F$8=4,(ISEVEN(E123)=TRUE))=TRUE,E123-7,(IF(AND(Start!$D$8=4,(ISODD(E123)=TRUE))=TRUE,E123-5,(IF(AND(Start!$D$8=5,(ISEVEN(E123)=TRUE))=TRUE,E123-9,E123-7)))))))))))))))))))))))))))))))</f>
        <v>18</v>
      </c>
      <c r="G123" s="73">
        <f>IF(F123=" "," ",(IF(AND(F123&gt;Start!$C$18,F123+3&lt;Start!$D$18,F123&lt;Start!$D$18,(ISODD(F123)=TRUE))=TRUE,F123+3,(IF(AND(F123&gt;Start!$C$19,F123+3&lt;Start!$D$19,F123&lt;Start!$D$19,(ISODD(F123)=TRUE),(ISEVEN(Start!$D$8))=TRUE)=TRUE,F123+3,(IF(AND(F123&gt;Start!$C$20,F123+3&lt;Start!$D$20,F123&lt;Start!$D$20,(ISODD(F123)=TRUE),(ISEVEN(Start!$D$8)=TRUE))=TRUE,F123+3,(IF(AND(F123&gt;Start!$C$18,F123+1&lt;Start!$D$18,F123&lt;Start!$D$18,(ISEVEN(F123)=TRUE),(ISEVEN(Start!$D$8)=TRUE))=TRUE,F123+1,(IF(AND(F123&gt;Start!$C$19,F123+1&lt;Start!$D$19,F123&lt;Start!$D$19,(ISEVEN(F123)=TRUE),(ISEVEN(Start!$D$8)=TRUE))=TRUE,F123+1,(IF(AND(F123&gt;Start!$C$20,F123+1&lt;Start!$D$20,F123&lt;Start!$D$20,(ISEVEN(F123)=TRUE),(ISEVEN(Start!$D$8)=TRUE))=TRUE,F123+1,(IF(AND(F123&gt;Start!$C$22,F123+3&lt;Start!$D$22,F123&lt;Start!$D$22,(ISODD(F123)=TRUE))=TRUE,F123+3,(IF(AND(F123&gt;Start!$C$23,F123+3&lt;Start!$D$23,F123&lt;Start!$D$23,(ISODD(F123)=TRUE))=TRUE,F123+3,(IF(AND(F123&gt;Start!$C$24,F123+3&lt;Start!$D$24,F123&lt;Start!$D$24,(ISODD(F123)=TRUE))=TRUE,F123+3,(IF(AND(F123&gt;Start!$C$22,F123+1&lt;Start!$D$22,F123&lt;Start!$D$22,(ISEVEN(F123)=TRUE))=TRUE,F123+1,(IF(AND(F123&gt;Start!$C$23,F123+1&lt;Start!$D$23,F123&lt;Start!$D$23,(ISEVEN(F123)=TRUE))=TRUE,F123+1,(IF(AND(F123&gt;Start!$C$24,F123+1&lt;Start!$D$24,F123&lt;Start!$D$24,(ISEVEN(F123)=TRUE))=TRUE,F123+1,(IF(AND(Start!$F$8=4,(ISEVEN(F123)=TRUE))=TRUE,F123-7,(IF(AND(Start!$D$8=4,(ISODD(F123)=TRUE))=TRUE,F123-5,(IF(AND(Start!$D$8=5,(ISEVEN(F123)=TRUE))=TRUE,F123-9,F123-7)))))))))))))))))))))))))))))))</f>
        <v>19</v>
      </c>
    </row>
    <row r="124" spans="1:7" ht="18.75">
      <c r="A124" s="72" t="str">
        <f>Input!B77</f>
        <v>E</v>
      </c>
      <c r="B124" s="173" t="str">
        <f>Input!C77</f>
        <v>Warren Fitzgerald</v>
      </c>
      <c r="C124" s="173" t="str">
        <f>Input!D77</f>
        <v>MaCarlis Pender</v>
      </c>
      <c r="D124" s="72">
        <f>Input!$A$76</f>
        <v>15</v>
      </c>
      <c r="E124" s="73">
        <f>IF(D124=" "," ",(IF(AND(D124&gt;Start!$C$18,D124+3&lt;Start!$D$18,D124&lt;Start!$D$18,(ISODD(D124)=TRUE))=TRUE,D124+3,(IF(AND(D124&gt;Start!$C$19,D124+3&lt;Start!$D$19,D124&lt;Start!$D$19,(ISODD(D124)=TRUE),(ISEVEN(Start!$D$8))=TRUE)=TRUE,D124+3,(IF(AND(D124&gt;Start!$C$20,D124+3&lt;Start!$D$20,D124&lt;Start!$D$20,(ISODD(D124)=TRUE),(ISEVEN(Start!$D$8)=TRUE))=TRUE,D124+3,(IF(AND(D124&gt;Start!$C$18,D124+1&lt;Start!$D$18,D124&lt;Start!$D$18,(ISEVEN(D124)=TRUE),(ISEVEN(Start!$D$8)=TRUE))=TRUE,D124+1,(IF(AND(D124&gt;Start!$C$19,D124+1&lt;Start!$D$19,D124&lt;Start!$D$19,(ISEVEN(D124)=TRUE),(ISEVEN(Start!$D$8)=TRUE))=TRUE,D124+1,(IF(AND(D124&gt;Start!$C$20,D124+1&lt;Start!$D$20,D124&lt;Start!$D$20,(ISEVEN(D124)=TRUE),(ISEVEN(Start!$D$8)=TRUE))=TRUE,D124+1,(IF(AND(D124&gt;Start!$C$22,D124+3&lt;Start!$D$22,D124&lt;Start!$D$22,(ISODD(D124)=TRUE))=TRUE,D124+3,(IF(AND(D124&gt;Start!$C$23,D124+3&lt;Start!$D$23,D124&lt;Start!$D$23,(ISODD(D124)=TRUE))=TRUE,D124+3,(IF(AND(D124&gt;Start!$C$24,D124+3&lt;Start!$D$24,D124&lt;Start!$D$24,(ISODD(D124)=TRUE))=TRUE,D124+3,(IF(AND(D124&gt;Start!$C$22,D124+1&lt;Start!$D$22,D124&lt;Start!$D$22,(ISEVEN(D124)=TRUE))=TRUE,D124+1,(IF(AND(D124&gt;Start!$C$23,D124+1&lt;Start!$D$23,D124&lt;Start!$D$23,(ISEVEN(D124)=TRUE))=TRUE,D124+1,(IF(AND(D124&gt;Start!$C$24,D124+1&lt;Start!$D$24,D124&lt;Start!$D$24,(ISEVEN(D124)=TRUE))=TRUE,D124+1,(IF(AND(Start!$F$8=4,(ISEVEN(D124)=TRUE))=TRUE,D124-7,(IF(AND(Start!$D$8=4,(ISODD(D124)=TRUE))=TRUE,D124-5,(IF(AND(Start!$D$8=5,(ISEVEN(D124)=TRUE))=TRUE,D124-9,D124-7)))))))))))))))))))))))))))))))</f>
        <v>18</v>
      </c>
      <c r="F124" s="73">
        <f>IF(E124=" "," ",(IF(AND(E124&gt;Start!$C$18,E124+3&lt;Start!$D$18,E124&lt;Start!$D$18,(ISODD(E124)=TRUE))=TRUE,E124+3,(IF(AND(E124&gt;Start!$C$19,E124+3&lt;Start!$D$19,E124&lt;Start!$D$19,(ISODD(E124)=TRUE),(ISEVEN(Start!$D$8))=TRUE)=TRUE,E124+3,(IF(AND(E124&gt;Start!$C$20,E124+3&lt;Start!$D$20,E124&lt;Start!$D$20,(ISODD(E124)=TRUE),(ISEVEN(Start!$D$8)=TRUE))=TRUE,E124+3,(IF(AND(E124&gt;Start!$C$18,E124+1&lt;Start!$D$18,E124&lt;Start!$D$18,(ISEVEN(E124)=TRUE),(ISEVEN(Start!$D$8)=TRUE))=TRUE,E124+1,(IF(AND(E124&gt;Start!$C$19,E124+1&lt;Start!$D$19,E124&lt;Start!$D$19,(ISEVEN(E124)=TRUE),(ISEVEN(Start!$D$8)=TRUE))=TRUE,E124+1,(IF(AND(E124&gt;Start!$C$20,E124+1&lt;Start!$D$20,E124&lt;Start!$D$20,(ISEVEN(E124)=TRUE),(ISEVEN(Start!$D$8)=TRUE))=TRUE,E124+1,(IF(AND(E124&gt;Start!$C$22,E124+3&lt;Start!$D$22,E124&lt;Start!$D$22,(ISODD(E124)=TRUE))=TRUE,E124+3,(IF(AND(E124&gt;Start!$C$23,E124+3&lt;Start!$D$23,E124&lt;Start!$D$23,(ISODD(E124)=TRUE))=TRUE,E124+3,(IF(AND(E124&gt;Start!$C$24,E124+3&lt;Start!$D$24,E124&lt;Start!$D$24,(ISODD(E124)=TRUE))=TRUE,E124+3,(IF(AND(E124&gt;Start!$C$22,E124+1&lt;Start!$D$22,E124&lt;Start!$D$22,(ISEVEN(E124)=TRUE))=TRUE,E124+1,(IF(AND(E124&gt;Start!$C$23,E124+1&lt;Start!$D$23,E124&lt;Start!$D$23,(ISEVEN(E124)=TRUE))=TRUE,E124+1,(IF(AND(E124&gt;Start!$C$24,E124+1&lt;Start!$D$24,E124&lt;Start!$D$24,(ISEVEN(E124)=TRUE))=TRUE,E124+1,(IF(AND(Start!$F$8=4,(ISEVEN(E124)=TRUE))=TRUE,E124-7,(IF(AND(Start!$D$8=4,(ISODD(E124)=TRUE))=TRUE,E124-5,(IF(AND(Start!$D$8=5,(ISEVEN(E124)=TRUE))=TRUE,E124-9,E124-7)))))))))))))))))))))))))))))))</f>
        <v>19</v>
      </c>
      <c r="G124" s="73">
        <f>IF(F124=" "," ",(IF(AND(F124&gt;Start!$C$18,F124+3&lt;Start!$D$18,F124&lt;Start!$D$18,(ISODD(F124)=TRUE))=TRUE,F124+3,(IF(AND(F124&gt;Start!$C$19,F124+3&lt;Start!$D$19,F124&lt;Start!$D$19,(ISODD(F124)=TRUE),(ISEVEN(Start!$D$8))=TRUE)=TRUE,F124+3,(IF(AND(F124&gt;Start!$C$20,F124+3&lt;Start!$D$20,F124&lt;Start!$D$20,(ISODD(F124)=TRUE),(ISEVEN(Start!$D$8)=TRUE))=TRUE,F124+3,(IF(AND(F124&gt;Start!$C$18,F124+1&lt;Start!$D$18,F124&lt;Start!$D$18,(ISEVEN(F124)=TRUE),(ISEVEN(Start!$D$8)=TRUE))=TRUE,F124+1,(IF(AND(F124&gt;Start!$C$19,F124+1&lt;Start!$D$19,F124&lt;Start!$D$19,(ISEVEN(F124)=TRUE),(ISEVEN(Start!$D$8)=TRUE))=TRUE,F124+1,(IF(AND(F124&gt;Start!$C$20,F124+1&lt;Start!$D$20,F124&lt;Start!$D$20,(ISEVEN(F124)=TRUE),(ISEVEN(Start!$D$8)=TRUE))=TRUE,F124+1,(IF(AND(F124&gt;Start!$C$22,F124+3&lt;Start!$D$22,F124&lt;Start!$D$22,(ISODD(F124)=TRUE))=TRUE,F124+3,(IF(AND(F124&gt;Start!$C$23,F124+3&lt;Start!$D$23,F124&lt;Start!$D$23,(ISODD(F124)=TRUE))=TRUE,F124+3,(IF(AND(F124&gt;Start!$C$24,F124+3&lt;Start!$D$24,F124&lt;Start!$D$24,(ISODD(F124)=TRUE))=TRUE,F124+3,(IF(AND(F124&gt;Start!$C$22,F124+1&lt;Start!$D$22,F124&lt;Start!$D$22,(ISEVEN(F124)=TRUE))=TRUE,F124+1,(IF(AND(F124&gt;Start!$C$23,F124+1&lt;Start!$D$23,F124&lt;Start!$D$23,(ISEVEN(F124)=TRUE))=TRUE,F124+1,(IF(AND(F124&gt;Start!$C$24,F124+1&lt;Start!$D$24,F124&lt;Start!$D$24,(ISEVEN(F124)=TRUE))=TRUE,F124+1,(IF(AND(Start!$F$8=4,(ISEVEN(F124)=TRUE))=TRUE,F124-7,(IF(AND(Start!$D$8=4,(ISODD(F124)=TRUE))=TRUE,F124-5,(IF(AND(Start!$D$8=5,(ISEVEN(F124)=TRUE))=TRUE,F124-9,F124-7)))))))))))))))))))))))))))))))</f>
        <v>12</v>
      </c>
    </row>
    <row r="125" spans="1:7" ht="18.75">
      <c r="A125" s="72" t="str">
        <f>Input!B87</f>
        <v>E</v>
      </c>
      <c r="B125" s="173" t="str">
        <f>Input!C87</f>
        <v>Warren Fitzgerald</v>
      </c>
      <c r="C125" s="173" t="str">
        <f>Input!D87</f>
        <v>Alec Nunn</v>
      </c>
      <c r="D125" s="72">
        <f>Input!$A$86</f>
        <v>17</v>
      </c>
      <c r="E125" s="73">
        <f>IF(D125=" "," ",(IF(AND(D125&gt;Start!$C$18,D125+3&lt;Start!$D$18,D125&lt;Start!$D$18,(ISODD(D125)=TRUE))=TRUE,D125+3,(IF(AND(D125&gt;Start!$C$19,D125+3&lt;Start!$D$19,D125&lt;Start!$D$19,(ISODD(D125)=TRUE),(ISEVEN(Start!$D$8))=TRUE)=TRUE,D125+3,(IF(AND(D125&gt;Start!$C$20,D125+3&lt;Start!$D$20,D125&lt;Start!$D$20,(ISODD(D125)=TRUE),(ISEVEN(Start!$D$8)=TRUE))=TRUE,D125+3,(IF(AND(D125&gt;Start!$C$18,D125+1&lt;Start!$D$18,D125&lt;Start!$D$18,(ISEVEN(D125)=TRUE),(ISEVEN(Start!$D$8)=TRUE))=TRUE,D125+1,(IF(AND(D125&gt;Start!$C$19,D125+1&lt;Start!$D$19,D125&lt;Start!$D$19,(ISEVEN(D125)=TRUE),(ISEVEN(Start!$D$8)=TRUE))=TRUE,D125+1,(IF(AND(D125&gt;Start!$C$20,D125+1&lt;Start!$D$20,D125&lt;Start!$D$20,(ISEVEN(D125)=TRUE),(ISEVEN(Start!$D$8)=TRUE))=TRUE,D125+1,(IF(AND(D125&gt;Start!$C$22,D125+3&lt;Start!$D$22,D125&lt;Start!$D$22,(ISODD(D125)=TRUE))=TRUE,D125+3,(IF(AND(D125&gt;Start!$C$23,D125+3&lt;Start!$D$23,D125&lt;Start!$D$23,(ISODD(D125)=TRUE))=TRUE,D125+3,(IF(AND(D125&gt;Start!$C$24,D125+3&lt;Start!$D$24,D125&lt;Start!$D$24,(ISODD(D125)=TRUE))=TRUE,D125+3,(IF(AND(D125&gt;Start!$C$22,D125+1&lt;Start!$D$22,D125&lt;Start!$D$22,(ISEVEN(D125)=TRUE))=TRUE,D125+1,(IF(AND(D125&gt;Start!$C$23,D125+1&lt;Start!$D$23,D125&lt;Start!$D$23,(ISEVEN(D125)=TRUE))=TRUE,D125+1,(IF(AND(D125&gt;Start!$C$24,D125+1&lt;Start!$D$24,D125&lt;Start!$D$24,(ISEVEN(D125)=TRUE))=TRUE,D125+1,(IF(AND(Start!$F$8=4,(ISEVEN(D125)=TRUE))=TRUE,D125-7,(IF(AND(Start!$D$8=4,(ISODD(D125)=TRUE))=TRUE,D125-5,(IF(AND(Start!$D$8=5,(ISEVEN(D125)=TRUE))=TRUE,D125-9,D125-7)))))))))))))))))))))))))))))))</f>
        <v>20</v>
      </c>
      <c r="F125" s="73">
        <f>IF(E125=" "," ",(IF(AND(E125&gt;Start!$C$18,E125+3&lt;Start!$D$18,E125&lt;Start!$D$18,(ISODD(E125)=TRUE))=TRUE,E125+3,(IF(AND(E125&gt;Start!$C$19,E125+3&lt;Start!$D$19,E125&lt;Start!$D$19,(ISODD(E125)=TRUE),(ISEVEN(Start!$D$8))=TRUE)=TRUE,E125+3,(IF(AND(E125&gt;Start!$C$20,E125+3&lt;Start!$D$20,E125&lt;Start!$D$20,(ISODD(E125)=TRUE),(ISEVEN(Start!$D$8)=TRUE))=TRUE,E125+3,(IF(AND(E125&gt;Start!$C$18,E125+1&lt;Start!$D$18,E125&lt;Start!$D$18,(ISEVEN(E125)=TRUE),(ISEVEN(Start!$D$8)=TRUE))=TRUE,E125+1,(IF(AND(E125&gt;Start!$C$19,E125+1&lt;Start!$D$19,E125&lt;Start!$D$19,(ISEVEN(E125)=TRUE),(ISEVEN(Start!$D$8)=TRUE))=TRUE,E125+1,(IF(AND(E125&gt;Start!$C$20,E125+1&lt;Start!$D$20,E125&lt;Start!$D$20,(ISEVEN(E125)=TRUE),(ISEVEN(Start!$D$8)=TRUE))=TRUE,E125+1,(IF(AND(E125&gt;Start!$C$22,E125+3&lt;Start!$D$22,E125&lt;Start!$D$22,(ISODD(E125)=TRUE))=TRUE,E125+3,(IF(AND(E125&gt;Start!$C$23,E125+3&lt;Start!$D$23,E125&lt;Start!$D$23,(ISODD(E125)=TRUE))=TRUE,E125+3,(IF(AND(E125&gt;Start!$C$24,E125+3&lt;Start!$D$24,E125&lt;Start!$D$24,(ISODD(E125)=TRUE))=TRUE,E125+3,(IF(AND(E125&gt;Start!$C$22,E125+1&lt;Start!$D$22,E125&lt;Start!$D$22,(ISEVEN(E125)=TRUE))=TRUE,E125+1,(IF(AND(E125&gt;Start!$C$23,E125+1&lt;Start!$D$23,E125&lt;Start!$D$23,(ISEVEN(E125)=TRUE))=TRUE,E125+1,(IF(AND(E125&gt;Start!$C$24,E125+1&lt;Start!$D$24,E125&lt;Start!$D$24,(ISEVEN(E125)=TRUE))=TRUE,E125+1,(IF(AND(Start!$F$8=4,(ISEVEN(E125)=TRUE))=TRUE,E125-7,(IF(AND(Start!$D$8=4,(ISODD(E125)=TRUE))=TRUE,E125-5,(IF(AND(Start!$D$8=5,(ISEVEN(E125)=TRUE))=TRUE,E125-9,E125-7)))))))))))))))))))))))))))))))</f>
        <v>11</v>
      </c>
      <c r="G125" s="73">
        <f>IF(F125=" "," ",(IF(AND(F125&gt;Start!$C$18,F125+3&lt;Start!$D$18,F125&lt;Start!$D$18,(ISODD(F125)=TRUE))=TRUE,F125+3,(IF(AND(F125&gt;Start!$C$19,F125+3&lt;Start!$D$19,F125&lt;Start!$D$19,(ISODD(F125)=TRUE),(ISEVEN(Start!$D$8))=TRUE)=TRUE,F125+3,(IF(AND(F125&gt;Start!$C$20,F125+3&lt;Start!$D$20,F125&lt;Start!$D$20,(ISODD(F125)=TRUE),(ISEVEN(Start!$D$8)=TRUE))=TRUE,F125+3,(IF(AND(F125&gt;Start!$C$18,F125+1&lt;Start!$D$18,F125&lt;Start!$D$18,(ISEVEN(F125)=TRUE),(ISEVEN(Start!$D$8)=TRUE))=TRUE,F125+1,(IF(AND(F125&gt;Start!$C$19,F125+1&lt;Start!$D$19,F125&lt;Start!$D$19,(ISEVEN(F125)=TRUE),(ISEVEN(Start!$D$8)=TRUE))=TRUE,F125+1,(IF(AND(F125&gt;Start!$C$20,F125+1&lt;Start!$D$20,F125&lt;Start!$D$20,(ISEVEN(F125)=TRUE),(ISEVEN(Start!$D$8)=TRUE))=TRUE,F125+1,(IF(AND(F125&gt;Start!$C$22,F125+3&lt;Start!$D$22,F125&lt;Start!$D$22,(ISODD(F125)=TRUE))=TRUE,F125+3,(IF(AND(F125&gt;Start!$C$23,F125+3&lt;Start!$D$23,F125&lt;Start!$D$23,(ISODD(F125)=TRUE))=TRUE,F125+3,(IF(AND(F125&gt;Start!$C$24,F125+3&lt;Start!$D$24,F125&lt;Start!$D$24,(ISODD(F125)=TRUE))=TRUE,F125+3,(IF(AND(F125&gt;Start!$C$22,F125+1&lt;Start!$D$22,F125&lt;Start!$D$22,(ISEVEN(F125)=TRUE))=TRUE,F125+1,(IF(AND(F125&gt;Start!$C$23,F125+1&lt;Start!$D$23,F125&lt;Start!$D$23,(ISEVEN(F125)=TRUE))=TRUE,F125+1,(IF(AND(F125&gt;Start!$C$24,F125+1&lt;Start!$D$24,F125&lt;Start!$D$24,(ISEVEN(F125)=TRUE))=TRUE,F125+1,(IF(AND(Start!$F$8=4,(ISEVEN(F125)=TRUE))=TRUE,F125-7,(IF(AND(Start!$D$8=4,(ISODD(F125)=TRUE))=TRUE,F125-5,(IF(AND(Start!$D$8=5,(ISEVEN(F125)=TRUE))=TRUE,F125-9,F125-7)))))))))))))))))))))))))))))))</f>
        <v>14</v>
      </c>
    </row>
    <row r="126" spans="1:7" ht="18.75">
      <c r="A126" s="72" t="str">
        <f>Input!B97</f>
        <v>E</v>
      </c>
      <c r="B126" s="173" t="str">
        <f>Input!C97</f>
        <v>Warren Fitzgerald</v>
      </c>
      <c r="C126" s="173" t="str">
        <f>Input!D97</f>
        <v>Jacob Wisiewski</v>
      </c>
      <c r="D126" s="72">
        <f>Input!$A$96</f>
        <v>19</v>
      </c>
      <c r="E126" s="73">
        <f>IF(D126=" "," ",(IF(AND(D126&gt;Start!$C$18,D126+3&lt;Start!$D$18,D126&lt;Start!$D$18,(ISODD(D126)=TRUE))=TRUE,D126+3,(IF(AND(D126&gt;Start!$C$19,D126+3&lt;Start!$D$19,D126&lt;Start!$D$19,(ISODD(D126)=TRUE),(ISEVEN(Start!$D$8))=TRUE)=TRUE,D126+3,(IF(AND(D126&gt;Start!$C$20,D126+3&lt;Start!$D$20,D126&lt;Start!$D$20,(ISODD(D126)=TRUE),(ISEVEN(Start!$D$8)=TRUE))=TRUE,D126+3,(IF(AND(D126&gt;Start!$C$18,D126+1&lt;Start!$D$18,D126&lt;Start!$D$18,(ISEVEN(D126)=TRUE),(ISEVEN(Start!$D$8)=TRUE))=TRUE,D126+1,(IF(AND(D126&gt;Start!$C$19,D126+1&lt;Start!$D$19,D126&lt;Start!$D$19,(ISEVEN(D126)=TRUE),(ISEVEN(Start!$D$8)=TRUE))=TRUE,D126+1,(IF(AND(D126&gt;Start!$C$20,D126+1&lt;Start!$D$20,D126&lt;Start!$D$20,(ISEVEN(D126)=TRUE),(ISEVEN(Start!$D$8)=TRUE))=TRUE,D126+1,(IF(AND(D126&gt;Start!$C$22,D126+3&lt;Start!$D$22,D126&lt;Start!$D$22,(ISODD(D126)=TRUE))=TRUE,D126+3,(IF(AND(D126&gt;Start!$C$23,D126+3&lt;Start!$D$23,D126&lt;Start!$D$23,(ISODD(D126)=TRUE))=TRUE,D126+3,(IF(AND(D126&gt;Start!$C$24,D126+3&lt;Start!$D$24,D126&lt;Start!$D$24,(ISODD(D126)=TRUE))=TRUE,D126+3,(IF(AND(D126&gt;Start!$C$22,D126+1&lt;Start!$D$22,D126&lt;Start!$D$22,(ISEVEN(D126)=TRUE))=TRUE,D126+1,(IF(AND(D126&gt;Start!$C$23,D126+1&lt;Start!$D$23,D126&lt;Start!$D$23,(ISEVEN(D126)=TRUE))=TRUE,D126+1,(IF(AND(D126&gt;Start!$C$24,D126+1&lt;Start!$D$24,D126&lt;Start!$D$24,(ISEVEN(D126)=TRUE))=TRUE,D126+1,(IF(AND(Start!$F$8=4,(ISEVEN(D126)=TRUE))=TRUE,D126-7,(IF(AND(Start!$D$8=4,(ISODD(D126)=TRUE))=TRUE,D126-5,(IF(AND(Start!$D$8=5,(ISEVEN(D126)=TRUE))=TRUE,D126-9,D126-7)))))))))))))))))))))))))))))))</f>
        <v>12</v>
      </c>
      <c r="F126" s="73">
        <f>IF(E126=" "," ",(IF(AND(E126&gt;Start!$C$18,E126+3&lt;Start!$D$18,E126&lt;Start!$D$18,(ISODD(E126)=TRUE))=TRUE,E126+3,(IF(AND(E126&gt;Start!$C$19,E126+3&lt;Start!$D$19,E126&lt;Start!$D$19,(ISODD(E126)=TRUE),(ISEVEN(Start!$D$8))=TRUE)=TRUE,E126+3,(IF(AND(E126&gt;Start!$C$20,E126+3&lt;Start!$D$20,E126&lt;Start!$D$20,(ISODD(E126)=TRUE),(ISEVEN(Start!$D$8)=TRUE))=TRUE,E126+3,(IF(AND(E126&gt;Start!$C$18,E126+1&lt;Start!$D$18,E126&lt;Start!$D$18,(ISEVEN(E126)=TRUE),(ISEVEN(Start!$D$8)=TRUE))=TRUE,E126+1,(IF(AND(E126&gt;Start!$C$19,E126+1&lt;Start!$D$19,E126&lt;Start!$D$19,(ISEVEN(E126)=TRUE),(ISEVEN(Start!$D$8)=TRUE))=TRUE,E126+1,(IF(AND(E126&gt;Start!$C$20,E126+1&lt;Start!$D$20,E126&lt;Start!$D$20,(ISEVEN(E126)=TRUE),(ISEVEN(Start!$D$8)=TRUE))=TRUE,E126+1,(IF(AND(E126&gt;Start!$C$22,E126+3&lt;Start!$D$22,E126&lt;Start!$D$22,(ISODD(E126)=TRUE))=TRUE,E126+3,(IF(AND(E126&gt;Start!$C$23,E126+3&lt;Start!$D$23,E126&lt;Start!$D$23,(ISODD(E126)=TRUE))=TRUE,E126+3,(IF(AND(E126&gt;Start!$C$24,E126+3&lt;Start!$D$24,E126&lt;Start!$D$24,(ISODD(E126)=TRUE))=TRUE,E126+3,(IF(AND(E126&gt;Start!$C$22,E126+1&lt;Start!$D$22,E126&lt;Start!$D$22,(ISEVEN(E126)=TRUE))=TRUE,E126+1,(IF(AND(E126&gt;Start!$C$23,E126+1&lt;Start!$D$23,E126&lt;Start!$D$23,(ISEVEN(E126)=TRUE))=TRUE,E126+1,(IF(AND(E126&gt;Start!$C$24,E126+1&lt;Start!$D$24,E126&lt;Start!$D$24,(ISEVEN(E126)=TRUE))=TRUE,E126+1,(IF(AND(Start!$F$8=4,(ISEVEN(E126)=TRUE))=TRUE,E126-7,(IF(AND(Start!$D$8=4,(ISODD(E126)=TRUE))=TRUE,E126-5,(IF(AND(Start!$D$8=5,(ISEVEN(E126)=TRUE))=TRUE,E126-9,E126-7)))))))))))))))))))))))))))))))</f>
        <v>13</v>
      </c>
      <c r="G126" s="73">
        <f>IF(F126=" "," ",(IF(AND(F126&gt;Start!$C$18,F126+3&lt;Start!$D$18,F126&lt;Start!$D$18,(ISODD(F126)=TRUE))=TRUE,F126+3,(IF(AND(F126&gt;Start!$C$19,F126+3&lt;Start!$D$19,F126&lt;Start!$D$19,(ISODD(F126)=TRUE),(ISEVEN(Start!$D$8))=TRUE)=TRUE,F126+3,(IF(AND(F126&gt;Start!$C$20,F126+3&lt;Start!$D$20,F126&lt;Start!$D$20,(ISODD(F126)=TRUE),(ISEVEN(Start!$D$8)=TRUE))=TRUE,F126+3,(IF(AND(F126&gt;Start!$C$18,F126+1&lt;Start!$D$18,F126&lt;Start!$D$18,(ISEVEN(F126)=TRUE),(ISEVEN(Start!$D$8)=TRUE))=TRUE,F126+1,(IF(AND(F126&gt;Start!$C$19,F126+1&lt;Start!$D$19,F126&lt;Start!$D$19,(ISEVEN(F126)=TRUE),(ISEVEN(Start!$D$8)=TRUE))=TRUE,F126+1,(IF(AND(F126&gt;Start!$C$20,F126+1&lt;Start!$D$20,F126&lt;Start!$D$20,(ISEVEN(F126)=TRUE),(ISEVEN(Start!$D$8)=TRUE))=TRUE,F126+1,(IF(AND(F126&gt;Start!$C$22,F126+3&lt;Start!$D$22,F126&lt;Start!$D$22,(ISODD(F126)=TRUE))=TRUE,F126+3,(IF(AND(F126&gt;Start!$C$23,F126+3&lt;Start!$D$23,F126&lt;Start!$D$23,(ISODD(F126)=TRUE))=TRUE,F126+3,(IF(AND(F126&gt;Start!$C$24,F126+3&lt;Start!$D$24,F126&lt;Start!$D$24,(ISODD(F126)=TRUE))=TRUE,F126+3,(IF(AND(F126&gt;Start!$C$22,F126+1&lt;Start!$D$22,F126&lt;Start!$D$22,(ISEVEN(F126)=TRUE))=TRUE,F126+1,(IF(AND(F126&gt;Start!$C$23,F126+1&lt;Start!$D$23,F126&lt;Start!$D$23,(ISEVEN(F126)=TRUE))=TRUE,F126+1,(IF(AND(F126&gt;Start!$C$24,F126+1&lt;Start!$D$24,F126&lt;Start!$D$24,(ISEVEN(F126)=TRUE))=TRUE,F126+1,(IF(AND(Start!$F$8=4,(ISEVEN(F126)=TRUE))=TRUE,F126-7,(IF(AND(Start!$D$8=4,(ISODD(F126)=TRUE))=TRUE,F126-5,(IF(AND(Start!$D$8=5,(ISEVEN(F126)=TRUE))=TRUE,F126-9,F126-7)))))))))))))))))))))))))))))))</f>
        <v>16</v>
      </c>
    </row>
    <row r="127" spans="1:7" ht="18.75">
      <c r="A127" s="72" t="str">
        <f>Input!B4</f>
        <v>B</v>
      </c>
      <c r="B127" s="173" t="str">
        <f>Input!C4</f>
        <v>Warren Lincoln</v>
      </c>
      <c r="C127" s="173" t="str">
        <f>Input!D4</f>
        <v>Mitchell Blanchard</v>
      </c>
      <c r="D127" s="72">
        <f>Input!$A$6</f>
        <v>1</v>
      </c>
      <c r="E127" s="73">
        <f>IF(D127=" "," ",(IF(AND(D127&gt;Start!$C$18,D127+3&lt;Start!$D$18,D127&lt;Start!$D$18,(ISODD(D127)=TRUE))=TRUE,D127+3,(IF(AND(D127&gt;Start!$C$19,D127+3&lt;Start!$D$19,D127&lt;Start!$D$19,(ISODD(D127)=TRUE),(ISEVEN(Start!$D$8))=TRUE)=TRUE,D127+3,(IF(AND(D127&gt;Start!$C$20,D127+3&lt;Start!$D$20,D127&lt;Start!$D$20,(ISODD(D127)=TRUE),(ISEVEN(Start!$D$8)=TRUE))=TRUE,D127+3,(IF(AND(D127&gt;Start!$C$18,D127+1&lt;Start!$D$18,D127&lt;Start!$D$18,(ISEVEN(D127)=TRUE),(ISEVEN(Start!$D$8)=TRUE))=TRUE,D127+1,(IF(AND(D127&gt;Start!$C$19,D127+1&lt;Start!$D$19,D127&lt;Start!$D$19,(ISEVEN(D127)=TRUE),(ISEVEN(Start!$D$8)=TRUE))=TRUE,D127+1,(IF(AND(D127&gt;Start!$C$20,D127+1&lt;Start!$D$20,D127&lt;Start!$D$20,(ISEVEN(D127)=TRUE),(ISEVEN(Start!$D$8)=TRUE))=TRUE,D127+1,(IF(AND(D127&gt;Start!$C$22,D127+3&lt;Start!$D$22,D127&lt;Start!$D$22,(ISODD(D127)=TRUE))=TRUE,D127+3,(IF(AND(D127&gt;Start!$C$23,D127+3&lt;Start!$D$23,D127&lt;Start!$D$23,(ISODD(D127)=TRUE))=TRUE,D127+3,(IF(AND(D127&gt;Start!$C$24,D127+3&lt;Start!$D$24,D127&lt;Start!$D$24,(ISODD(D127)=TRUE))=TRUE,D127+3,(IF(AND(D127&gt;Start!$C$22,D127+1&lt;Start!$D$22,D127&lt;Start!$D$22,(ISEVEN(D127)=TRUE))=TRUE,D127+1,(IF(AND(D127&gt;Start!$C$23,D127+1&lt;Start!$D$23,D127&lt;Start!$D$23,(ISEVEN(D127)=TRUE))=TRUE,D127+1,(IF(AND(D127&gt;Start!$C$24,D127+1&lt;Start!$D$24,D127&lt;Start!$D$24,(ISEVEN(D127)=TRUE))=TRUE,D127+1,(IF(AND(Start!$F$8=4,(ISEVEN(D127)=TRUE))=TRUE,D127-7,(IF(AND(Start!$D$8=4,(ISODD(D127)=TRUE))=TRUE,D127-5,(IF(AND(Start!$D$8=5,(ISEVEN(D127)=TRUE))=TRUE,D127-9,D127-7)))))))))))))))))))))))))))))))</f>
        <v>4</v>
      </c>
      <c r="F127" s="73">
        <f>IF(E127=" "," ",(IF(AND(E127&gt;Start!$C$18,E127+3&lt;Start!$D$18,E127&lt;Start!$D$18,(ISODD(E127)=TRUE))=TRUE,E127+3,(IF(AND(E127&gt;Start!$C$19,E127+3&lt;Start!$D$19,E127&lt;Start!$D$19,(ISODD(E127)=TRUE),(ISEVEN(Start!$D$8))=TRUE)=TRUE,E127+3,(IF(AND(E127&gt;Start!$C$20,E127+3&lt;Start!$D$20,E127&lt;Start!$D$20,(ISODD(E127)=TRUE),(ISEVEN(Start!$D$8)=TRUE))=TRUE,E127+3,(IF(AND(E127&gt;Start!$C$18,E127+1&lt;Start!$D$18,E127&lt;Start!$D$18,(ISEVEN(E127)=TRUE),(ISEVEN(Start!$D$8)=TRUE))=TRUE,E127+1,(IF(AND(E127&gt;Start!$C$19,E127+1&lt;Start!$D$19,E127&lt;Start!$D$19,(ISEVEN(E127)=TRUE),(ISEVEN(Start!$D$8)=TRUE))=TRUE,E127+1,(IF(AND(E127&gt;Start!$C$20,E127+1&lt;Start!$D$20,E127&lt;Start!$D$20,(ISEVEN(E127)=TRUE),(ISEVEN(Start!$D$8)=TRUE))=TRUE,E127+1,(IF(AND(E127&gt;Start!$C$22,E127+3&lt;Start!$D$22,E127&lt;Start!$D$22,(ISODD(E127)=TRUE))=TRUE,E127+3,(IF(AND(E127&gt;Start!$C$23,E127+3&lt;Start!$D$23,E127&lt;Start!$D$23,(ISODD(E127)=TRUE))=TRUE,E127+3,(IF(AND(E127&gt;Start!$C$24,E127+3&lt;Start!$D$24,E127&lt;Start!$D$24,(ISODD(E127)=TRUE))=TRUE,E127+3,(IF(AND(E127&gt;Start!$C$22,E127+1&lt;Start!$D$22,E127&lt;Start!$D$22,(ISEVEN(E127)=TRUE))=TRUE,E127+1,(IF(AND(E127&gt;Start!$C$23,E127+1&lt;Start!$D$23,E127&lt;Start!$D$23,(ISEVEN(E127)=TRUE))=TRUE,E127+1,(IF(AND(E127&gt;Start!$C$24,E127+1&lt;Start!$D$24,E127&lt;Start!$D$24,(ISEVEN(E127)=TRUE))=TRUE,E127+1,(IF(AND(Start!$F$8=4,(ISEVEN(E127)=TRUE))=TRUE,E127-7,(IF(AND(Start!$D$8=4,(ISODD(E127)=TRUE))=TRUE,E127-5,(IF(AND(Start!$D$8=5,(ISEVEN(E127)=TRUE))=TRUE,E127-9,E127-7)))))))))))))))))))))))))))))))</f>
        <v>5</v>
      </c>
      <c r="G127" s="73">
        <f>IF(F127=" "," ",(IF(AND(F127&gt;Start!$C$18,F127+3&lt;Start!$D$18,F127&lt;Start!$D$18,(ISODD(F127)=TRUE))=TRUE,F127+3,(IF(AND(F127&gt;Start!$C$19,F127+3&lt;Start!$D$19,F127&lt;Start!$D$19,(ISODD(F127)=TRUE),(ISEVEN(Start!$D$8))=TRUE)=TRUE,F127+3,(IF(AND(F127&gt;Start!$C$20,F127+3&lt;Start!$D$20,F127&lt;Start!$D$20,(ISODD(F127)=TRUE),(ISEVEN(Start!$D$8)=TRUE))=TRUE,F127+3,(IF(AND(F127&gt;Start!$C$18,F127+1&lt;Start!$D$18,F127&lt;Start!$D$18,(ISEVEN(F127)=TRUE),(ISEVEN(Start!$D$8)=TRUE))=TRUE,F127+1,(IF(AND(F127&gt;Start!$C$19,F127+1&lt;Start!$D$19,F127&lt;Start!$D$19,(ISEVEN(F127)=TRUE),(ISEVEN(Start!$D$8)=TRUE))=TRUE,F127+1,(IF(AND(F127&gt;Start!$C$20,F127+1&lt;Start!$D$20,F127&lt;Start!$D$20,(ISEVEN(F127)=TRUE),(ISEVEN(Start!$D$8)=TRUE))=TRUE,F127+1,(IF(AND(F127&gt;Start!$C$22,F127+3&lt;Start!$D$22,F127&lt;Start!$D$22,(ISODD(F127)=TRUE))=TRUE,F127+3,(IF(AND(F127&gt;Start!$C$23,F127+3&lt;Start!$D$23,F127&lt;Start!$D$23,(ISODD(F127)=TRUE))=TRUE,F127+3,(IF(AND(F127&gt;Start!$C$24,F127+3&lt;Start!$D$24,F127&lt;Start!$D$24,(ISODD(F127)=TRUE))=TRUE,F127+3,(IF(AND(F127&gt;Start!$C$22,F127+1&lt;Start!$D$22,F127&lt;Start!$D$22,(ISEVEN(F127)=TRUE))=TRUE,F127+1,(IF(AND(F127&gt;Start!$C$23,F127+1&lt;Start!$D$23,F127&lt;Start!$D$23,(ISEVEN(F127)=TRUE))=TRUE,F127+1,(IF(AND(F127&gt;Start!$C$24,F127+1&lt;Start!$D$24,F127&lt;Start!$D$24,(ISEVEN(F127)=TRUE))=TRUE,F127+1,(IF(AND(Start!$F$8=4,(ISEVEN(F127)=TRUE))=TRUE,F127-7,(IF(AND(Start!$D$8=4,(ISODD(F127)=TRUE))=TRUE,F127-5,(IF(AND(Start!$D$8=5,(ISEVEN(F127)=TRUE))=TRUE,F127-9,F127-7)))))))))))))))))))))))))))))))</f>
        <v>8</v>
      </c>
    </row>
    <row r="128" spans="1:7" ht="18.75">
      <c r="A128" s="72" t="str">
        <f>Input!B9</f>
        <v>BB</v>
      </c>
      <c r="B128" s="173" t="str">
        <f>Input!C9</f>
        <v>Warren Lincoln</v>
      </c>
      <c r="C128" s="173" t="str">
        <f>Input!D9</f>
        <v>Kevin Morse</v>
      </c>
      <c r="D128" s="72">
        <f>Input!$A$11</f>
        <v>2</v>
      </c>
      <c r="E128" s="73">
        <f>IF(D128=" "," ",(IF(AND(D128&gt;Start!$C$18,D128+3&lt;Start!$D$18,D128&lt;Start!$D$18,(ISODD(D128)=TRUE))=TRUE,D128+3,(IF(AND(D128&gt;Start!$C$19,D128+3&lt;Start!$D$19,D128&lt;Start!$D$19,(ISODD(D128)=TRUE),(ISEVEN(Start!$D$8))=TRUE)=TRUE,D128+3,(IF(AND(D128&gt;Start!$C$20,D128+3&lt;Start!$D$20,D128&lt;Start!$D$20,(ISODD(D128)=TRUE),(ISEVEN(Start!$D$8)=TRUE))=TRUE,D128+3,(IF(AND(D128&gt;Start!$C$18,D128+1&lt;Start!$D$18,D128&lt;Start!$D$18,(ISEVEN(D128)=TRUE),(ISEVEN(Start!$D$8)=TRUE))=TRUE,D128+1,(IF(AND(D128&gt;Start!$C$19,D128+1&lt;Start!$D$19,D128&lt;Start!$D$19,(ISEVEN(D128)=TRUE),(ISEVEN(Start!$D$8)=TRUE))=TRUE,D128+1,(IF(AND(D128&gt;Start!$C$20,D128+1&lt;Start!$D$20,D128&lt;Start!$D$20,(ISEVEN(D128)=TRUE),(ISEVEN(Start!$D$8)=TRUE))=TRUE,D128+1,(IF(AND(D128&gt;Start!$C$22,D128+3&lt;Start!$D$22,D128&lt;Start!$D$22,(ISODD(D128)=TRUE))=TRUE,D128+3,(IF(AND(D128&gt;Start!$C$23,D128+3&lt;Start!$D$23,D128&lt;Start!$D$23,(ISODD(D128)=TRUE))=TRUE,D128+3,(IF(AND(D128&gt;Start!$C$24,D128+3&lt;Start!$D$24,D128&lt;Start!$D$24,(ISODD(D128)=TRUE))=TRUE,D128+3,(IF(AND(D128&gt;Start!$C$22,D128+1&lt;Start!$D$22,D128&lt;Start!$D$22,(ISEVEN(D128)=TRUE))=TRUE,D128+1,(IF(AND(D128&gt;Start!$C$23,D128+1&lt;Start!$D$23,D128&lt;Start!$D$23,(ISEVEN(D128)=TRUE))=TRUE,D128+1,(IF(AND(D128&gt;Start!$C$24,D128+1&lt;Start!$D$24,D128&lt;Start!$D$24,(ISEVEN(D128)=TRUE))=TRUE,D128+1,(IF(AND(Start!$F$8=4,(ISEVEN(D128)=TRUE))=TRUE,D128-7,(IF(AND(Start!$D$8=4,(ISODD(D128)=TRUE))=TRUE,D128-5,(IF(AND(Start!$D$8=5,(ISEVEN(D128)=TRUE))=TRUE,D128-9,D128-7)))))))))))))))))))))))))))))))</f>
        <v>3</v>
      </c>
      <c r="F128" s="73">
        <f>IF(E128=" "," ",(IF(AND(E128&gt;Start!$C$18,E128+3&lt;Start!$D$18,E128&lt;Start!$D$18,(ISODD(E128)=TRUE))=TRUE,E128+3,(IF(AND(E128&gt;Start!$C$19,E128+3&lt;Start!$D$19,E128&lt;Start!$D$19,(ISODD(E128)=TRUE),(ISEVEN(Start!$D$8))=TRUE)=TRUE,E128+3,(IF(AND(E128&gt;Start!$C$20,E128+3&lt;Start!$D$20,E128&lt;Start!$D$20,(ISODD(E128)=TRUE),(ISEVEN(Start!$D$8)=TRUE))=TRUE,E128+3,(IF(AND(E128&gt;Start!$C$18,E128+1&lt;Start!$D$18,E128&lt;Start!$D$18,(ISEVEN(E128)=TRUE),(ISEVEN(Start!$D$8)=TRUE))=TRUE,E128+1,(IF(AND(E128&gt;Start!$C$19,E128+1&lt;Start!$D$19,E128&lt;Start!$D$19,(ISEVEN(E128)=TRUE),(ISEVEN(Start!$D$8)=TRUE))=TRUE,E128+1,(IF(AND(E128&gt;Start!$C$20,E128+1&lt;Start!$D$20,E128&lt;Start!$D$20,(ISEVEN(E128)=TRUE),(ISEVEN(Start!$D$8)=TRUE))=TRUE,E128+1,(IF(AND(E128&gt;Start!$C$22,E128+3&lt;Start!$D$22,E128&lt;Start!$D$22,(ISODD(E128)=TRUE))=TRUE,E128+3,(IF(AND(E128&gt;Start!$C$23,E128+3&lt;Start!$D$23,E128&lt;Start!$D$23,(ISODD(E128)=TRUE))=TRUE,E128+3,(IF(AND(E128&gt;Start!$C$24,E128+3&lt;Start!$D$24,E128&lt;Start!$D$24,(ISODD(E128)=TRUE))=TRUE,E128+3,(IF(AND(E128&gt;Start!$C$22,E128+1&lt;Start!$D$22,E128&lt;Start!$D$22,(ISEVEN(E128)=TRUE))=TRUE,E128+1,(IF(AND(E128&gt;Start!$C$23,E128+1&lt;Start!$D$23,E128&lt;Start!$D$23,(ISEVEN(E128)=TRUE))=TRUE,E128+1,(IF(AND(E128&gt;Start!$C$24,E128+1&lt;Start!$D$24,E128&lt;Start!$D$24,(ISEVEN(E128)=TRUE))=TRUE,E128+1,(IF(AND(Start!$F$8=4,(ISEVEN(E128)=TRUE))=TRUE,E128-7,(IF(AND(Start!$D$8=4,(ISODD(E128)=TRUE))=TRUE,E128-5,(IF(AND(Start!$D$8=5,(ISEVEN(E128)=TRUE))=TRUE,E128-9,E128-7)))))))))))))))))))))))))))))))</f>
        <v>6</v>
      </c>
      <c r="G128" s="73">
        <f>IF(F128=" "," ",(IF(AND(F128&gt;Start!$C$18,F128+3&lt;Start!$D$18,F128&lt;Start!$D$18,(ISODD(F128)=TRUE))=TRUE,F128+3,(IF(AND(F128&gt;Start!$C$19,F128+3&lt;Start!$D$19,F128&lt;Start!$D$19,(ISODD(F128)=TRUE),(ISEVEN(Start!$D$8))=TRUE)=TRUE,F128+3,(IF(AND(F128&gt;Start!$C$20,F128+3&lt;Start!$D$20,F128&lt;Start!$D$20,(ISODD(F128)=TRUE),(ISEVEN(Start!$D$8)=TRUE))=TRUE,F128+3,(IF(AND(F128&gt;Start!$C$18,F128+1&lt;Start!$D$18,F128&lt;Start!$D$18,(ISEVEN(F128)=TRUE),(ISEVEN(Start!$D$8)=TRUE))=TRUE,F128+1,(IF(AND(F128&gt;Start!$C$19,F128+1&lt;Start!$D$19,F128&lt;Start!$D$19,(ISEVEN(F128)=TRUE),(ISEVEN(Start!$D$8)=TRUE))=TRUE,F128+1,(IF(AND(F128&gt;Start!$C$20,F128+1&lt;Start!$D$20,F128&lt;Start!$D$20,(ISEVEN(F128)=TRUE),(ISEVEN(Start!$D$8)=TRUE))=TRUE,F128+1,(IF(AND(F128&gt;Start!$C$22,F128+3&lt;Start!$D$22,F128&lt;Start!$D$22,(ISODD(F128)=TRUE))=TRUE,F128+3,(IF(AND(F128&gt;Start!$C$23,F128+3&lt;Start!$D$23,F128&lt;Start!$D$23,(ISODD(F128)=TRUE))=TRUE,F128+3,(IF(AND(F128&gt;Start!$C$24,F128+3&lt;Start!$D$24,F128&lt;Start!$D$24,(ISODD(F128)=TRUE))=TRUE,F128+3,(IF(AND(F128&gt;Start!$C$22,F128+1&lt;Start!$D$22,F128&lt;Start!$D$22,(ISEVEN(F128)=TRUE))=TRUE,F128+1,(IF(AND(F128&gt;Start!$C$23,F128+1&lt;Start!$D$23,F128&lt;Start!$D$23,(ISEVEN(F128)=TRUE))=TRUE,F128+1,(IF(AND(F128&gt;Start!$C$24,F128+1&lt;Start!$D$24,F128&lt;Start!$D$24,(ISEVEN(F128)=TRUE))=TRUE,F128+1,(IF(AND(Start!$F$8=4,(ISEVEN(F128)=TRUE))=TRUE,F128-7,(IF(AND(Start!$D$8=4,(ISODD(F128)=TRUE))=TRUE,F128-5,(IF(AND(Start!$D$8=5,(ISEVEN(F128)=TRUE))=TRUE,F128-9,F128-7)))))))))))))))))))))))))))))))</f>
        <v>7</v>
      </c>
    </row>
    <row r="129" spans="1:7" ht="18.75">
      <c r="A129" s="72" t="str">
        <f>Input!B33</f>
        <v>A</v>
      </c>
      <c r="B129" s="173" t="str">
        <f>Input!C33</f>
        <v>Warren Lincoln</v>
      </c>
      <c r="C129" s="173" t="str">
        <f>Input!D33</f>
        <v>Randall Hughes</v>
      </c>
      <c r="D129" s="72">
        <f>Input!$A$36</f>
        <v>7</v>
      </c>
      <c r="E129" s="73">
        <f>IF(D129=" "," ",(IF(AND(D129&gt;Start!$C$18,D129+3&lt;Start!$D$18,D129&lt;Start!$D$18,(ISODD(D129)=TRUE))=TRUE,D129+3,(IF(AND(D129&gt;Start!$C$19,D129+3&lt;Start!$D$19,D129&lt;Start!$D$19,(ISODD(D129)=TRUE),(ISEVEN(Start!$D$8))=TRUE)=TRUE,D129+3,(IF(AND(D129&gt;Start!$C$20,D129+3&lt;Start!$D$20,D129&lt;Start!$D$20,(ISODD(D129)=TRUE),(ISEVEN(Start!$D$8)=TRUE))=TRUE,D129+3,(IF(AND(D129&gt;Start!$C$18,D129+1&lt;Start!$D$18,D129&lt;Start!$D$18,(ISEVEN(D129)=TRUE),(ISEVEN(Start!$D$8)=TRUE))=TRUE,D129+1,(IF(AND(D129&gt;Start!$C$19,D129+1&lt;Start!$D$19,D129&lt;Start!$D$19,(ISEVEN(D129)=TRUE),(ISEVEN(Start!$D$8)=TRUE))=TRUE,D129+1,(IF(AND(D129&gt;Start!$C$20,D129+1&lt;Start!$D$20,D129&lt;Start!$D$20,(ISEVEN(D129)=TRUE),(ISEVEN(Start!$D$8)=TRUE))=TRUE,D129+1,(IF(AND(D129&gt;Start!$C$22,D129+3&lt;Start!$D$22,D129&lt;Start!$D$22,(ISODD(D129)=TRUE))=TRUE,D129+3,(IF(AND(D129&gt;Start!$C$23,D129+3&lt;Start!$D$23,D129&lt;Start!$D$23,(ISODD(D129)=TRUE))=TRUE,D129+3,(IF(AND(D129&gt;Start!$C$24,D129+3&lt;Start!$D$24,D129&lt;Start!$D$24,(ISODD(D129)=TRUE))=TRUE,D129+3,(IF(AND(D129&gt;Start!$C$22,D129+1&lt;Start!$D$22,D129&lt;Start!$D$22,(ISEVEN(D129)=TRUE))=TRUE,D129+1,(IF(AND(D129&gt;Start!$C$23,D129+1&lt;Start!$D$23,D129&lt;Start!$D$23,(ISEVEN(D129)=TRUE))=TRUE,D129+1,(IF(AND(D129&gt;Start!$C$24,D129+1&lt;Start!$D$24,D129&lt;Start!$D$24,(ISEVEN(D129)=TRUE))=TRUE,D129+1,(IF(AND(Start!$F$8=4,(ISEVEN(D129)=TRUE))=TRUE,D129-7,(IF(AND(Start!$D$8=4,(ISODD(D129)=TRUE))=TRUE,D129-5,(IF(AND(Start!$D$8=5,(ISEVEN(D129)=TRUE))=TRUE,D129-9,D129-7)))))))))))))))))))))))))))))))</f>
        <v>10</v>
      </c>
      <c r="F129" s="73">
        <f>IF(E129=" "," ",(IF(AND(E129&gt;Start!$C$18,E129+3&lt;Start!$D$18,E129&lt;Start!$D$18,(ISODD(E129)=TRUE))=TRUE,E129+3,(IF(AND(E129&gt;Start!$C$19,E129+3&lt;Start!$D$19,E129&lt;Start!$D$19,(ISODD(E129)=TRUE),(ISEVEN(Start!$D$8))=TRUE)=TRUE,E129+3,(IF(AND(E129&gt;Start!$C$20,E129+3&lt;Start!$D$20,E129&lt;Start!$D$20,(ISODD(E129)=TRUE),(ISEVEN(Start!$D$8)=TRUE))=TRUE,E129+3,(IF(AND(E129&gt;Start!$C$18,E129+1&lt;Start!$D$18,E129&lt;Start!$D$18,(ISEVEN(E129)=TRUE),(ISEVEN(Start!$D$8)=TRUE))=TRUE,E129+1,(IF(AND(E129&gt;Start!$C$19,E129+1&lt;Start!$D$19,E129&lt;Start!$D$19,(ISEVEN(E129)=TRUE),(ISEVEN(Start!$D$8)=TRUE))=TRUE,E129+1,(IF(AND(E129&gt;Start!$C$20,E129+1&lt;Start!$D$20,E129&lt;Start!$D$20,(ISEVEN(E129)=TRUE),(ISEVEN(Start!$D$8)=TRUE))=TRUE,E129+1,(IF(AND(E129&gt;Start!$C$22,E129+3&lt;Start!$D$22,E129&lt;Start!$D$22,(ISODD(E129)=TRUE))=TRUE,E129+3,(IF(AND(E129&gt;Start!$C$23,E129+3&lt;Start!$D$23,E129&lt;Start!$D$23,(ISODD(E129)=TRUE))=TRUE,E129+3,(IF(AND(E129&gt;Start!$C$24,E129+3&lt;Start!$D$24,E129&lt;Start!$D$24,(ISODD(E129)=TRUE))=TRUE,E129+3,(IF(AND(E129&gt;Start!$C$22,E129+1&lt;Start!$D$22,E129&lt;Start!$D$22,(ISEVEN(E129)=TRUE))=TRUE,E129+1,(IF(AND(E129&gt;Start!$C$23,E129+1&lt;Start!$D$23,E129&lt;Start!$D$23,(ISEVEN(E129)=TRUE))=TRUE,E129+1,(IF(AND(E129&gt;Start!$C$24,E129+1&lt;Start!$D$24,E129&lt;Start!$D$24,(ISEVEN(E129)=TRUE))=TRUE,E129+1,(IF(AND(Start!$F$8=4,(ISEVEN(E129)=TRUE))=TRUE,E129-7,(IF(AND(Start!$D$8=4,(ISODD(E129)=TRUE))=TRUE,E129-5,(IF(AND(Start!$D$8=5,(ISEVEN(E129)=TRUE))=TRUE,E129-9,E129-7)))))))))))))))))))))))))))))))</f>
        <v>1</v>
      </c>
      <c r="G129" s="73">
        <f>IF(F129=" "," ",(IF(AND(F129&gt;Start!$C$18,F129+3&lt;Start!$D$18,F129&lt;Start!$D$18,(ISODD(F129)=TRUE))=TRUE,F129+3,(IF(AND(F129&gt;Start!$C$19,F129+3&lt;Start!$D$19,F129&lt;Start!$D$19,(ISODD(F129)=TRUE),(ISEVEN(Start!$D$8))=TRUE)=TRUE,F129+3,(IF(AND(F129&gt;Start!$C$20,F129+3&lt;Start!$D$20,F129&lt;Start!$D$20,(ISODD(F129)=TRUE),(ISEVEN(Start!$D$8)=TRUE))=TRUE,F129+3,(IF(AND(F129&gt;Start!$C$18,F129+1&lt;Start!$D$18,F129&lt;Start!$D$18,(ISEVEN(F129)=TRUE),(ISEVEN(Start!$D$8)=TRUE))=TRUE,F129+1,(IF(AND(F129&gt;Start!$C$19,F129+1&lt;Start!$D$19,F129&lt;Start!$D$19,(ISEVEN(F129)=TRUE),(ISEVEN(Start!$D$8)=TRUE))=TRUE,F129+1,(IF(AND(F129&gt;Start!$C$20,F129+1&lt;Start!$D$20,F129&lt;Start!$D$20,(ISEVEN(F129)=TRUE),(ISEVEN(Start!$D$8)=TRUE))=TRUE,F129+1,(IF(AND(F129&gt;Start!$C$22,F129+3&lt;Start!$D$22,F129&lt;Start!$D$22,(ISODD(F129)=TRUE))=TRUE,F129+3,(IF(AND(F129&gt;Start!$C$23,F129+3&lt;Start!$D$23,F129&lt;Start!$D$23,(ISODD(F129)=TRUE))=TRUE,F129+3,(IF(AND(F129&gt;Start!$C$24,F129+3&lt;Start!$D$24,F129&lt;Start!$D$24,(ISODD(F129)=TRUE))=TRUE,F129+3,(IF(AND(F129&gt;Start!$C$22,F129+1&lt;Start!$D$22,F129&lt;Start!$D$22,(ISEVEN(F129)=TRUE))=TRUE,F129+1,(IF(AND(F129&gt;Start!$C$23,F129+1&lt;Start!$D$23,F129&lt;Start!$D$23,(ISEVEN(F129)=TRUE))=TRUE,F129+1,(IF(AND(F129&gt;Start!$C$24,F129+1&lt;Start!$D$24,F129&lt;Start!$D$24,(ISEVEN(F129)=TRUE))=TRUE,F129+1,(IF(AND(Start!$F$8=4,(ISEVEN(F129)=TRUE))=TRUE,F129-7,(IF(AND(Start!$D$8=4,(ISODD(F129)=TRUE))=TRUE,F129-5,(IF(AND(Start!$D$8=5,(ISEVEN(F129)=TRUE))=TRUE,F129-9,F129-7)))))))))))))))))))))))))))))))</f>
        <v>4</v>
      </c>
    </row>
    <row r="130" spans="1:7" ht="18.75">
      <c r="A130" s="72" t="str">
        <f>Input!B38</f>
        <v>AA</v>
      </c>
      <c r="B130" s="173" t="str">
        <f>Input!C38</f>
        <v>Warren Lincoln</v>
      </c>
      <c r="C130" s="173" t="str">
        <f>Input!D38</f>
        <v>Kyle Wyrembelski</v>
      </c>
      <c r="D130" s="72">
        <f>Input!$A$41</f>
        <v>8</v>
      </c>
      <c r="E130" s="73">
        <f>IF(D130=" "," ",(IF(AND(D130&gt;Start!$C$18,D130+3&lt;Start!$D$18,D130&lt;Start!$D$18,(ISODD(D130)=TRUE))=TRUE,D130+3,(IF(AND(D130&gt;Start!$C$19,D130+3&lt;Start!$D$19,D130&lt;Start!$D$19,(ISODD(D130)=TRUE),(ISEVEN(Start!$D$8))=TRUE)=TRUE,D130+3,(IF(AND(D130&gt;Start!$C$20,D130+3&lt;Start!$D$20,D130&lt;Start!$D$20,(ISODD(D130)=TRUE),(ISEVEN(Start!$D$8)=TRUE))=TRUE,D130+3,(IF(AND(D130&gt;Start!$C$18,D130+1&lt;Start!$D$18,D130&lt;Start!$D$18,(ISEVEN(D130)=TRUE),(ISEVEN(Start!$D$8)=TRUE))=TRUE,D130+1,(IF(AND(D130&gt;Start!$C$19,D130+1&lt;Start!$D$19,D130&lt;Start!$D$19,(ISEVEN(D130)=TRUE),(ISEVEN(Start!$D$8)=TRUE))=TRUE,D130+1,(IF(AND(D130&gt;Start!$C$20,D130+1&lt;Start!$D$20,D130&lt;Start!$D$20,(ISEVEN(D130)=TRUE),(ISEVEN(Start!$D$8)=TRUE))=TRUE,D130+1,(IF(AND(D130&gt;Start!$C$22,D130+3&lt;Start!$D$22,D130&lt;Start!$D$22,(ISODD(D130)=TRUE))=TRUE,D130+3,(IF(AND(D130&gt;Start!$C$23,D130+3&lt;Start!$D$23,D130&lt;Start!$D$23,(ISODD(D130)=TRUE))=TRUE,D130+3,(IF(AND(D130&gt;Start!$C$24,D130+3&lt;Start!$D$24,D130&lt;Start!$D$24,(ISODD(D130)=TRUE))=TRUE,D130+3,(IF(AND(D130&gt;Start!$C$22,D130+1&lt;Start!$D$22,D130&lt;Start!$D$22,(ISEVEN(D130)=TRUE))=TRUE,D130+1,(IF(AND(D130&gt;Start!$C$23,D130+1&lt;Start!$D$23,D130&lt;Start!$D$23,(ISEVEN(D130)=TRUE))=TRUE,D130+1,(IF(AND(D130&gt;Start!$C$24,D130+1&lt;Start!$D$24,D130&lt;Start!$D$24,(ISEVEN(D130)=TRUE))=TRUE,D130+1,(IF(AND(Start!$F$8=4,(ISEVEN(D130)=TRUE))=TRUE,D130-7,(IF(AND(Start!$D$8=4,(ISODD(D130)=TRUE))=TRUE,D130-5,(IF(AND(Start!$D$8=5,(ISEVEN(D130)=TRUE))=TRUE,D130-9,D130-7)))))))))))))))))))))))))))))))</f>
        <v>9</v>
      </c>
      <c r="F130" s="73">
        <f>IF(E130=" "," ",(IF(AND(E130&gt;Start!$C$18,E130+3&lt;Start!$D$18,E130&lt;Start!$D$18,(ISODD(E130)=TRUE))=TRUE,E130+3,(IF(AND(E130&gt;Start!$C$19,E130+3&lt;Start!$D$19,E130&lt;Start!$D$19,(ISODD(E130)=TRUE),(ISEVEN(Start!$D$8))=TRUE)=TRUE,E130+3,(IF(AND(E130&gt;Start!$C$20,E130+3&lt;Start!$D$20,E130&lt;Start!$D$20,(ISODD(E130)=TRUE),(ISEVEN(Start!$D$8)=TRUE))=TRUE,E130+3,(IF(AND(E130&gt;Start!$C$18,E130+1&lt;Start!$D$18,E130&lt;Start!$D$18,(ISEVEN(E130)=TRUE),(ISEVEN(Start!$D$8)=TRUE))=TRUE,E130+1,(IF(AND(E130&gt;Start!$C$19,E130+1&lt;Start!$D$19,E130&lt;Start!$D$19,(ISEVEN(E130)=TRUE),(ISEVEN(Start!$D$8)=TRUE))=TRUE,E130+1,(IF(AND(E130&gt;Start!$C$20,E130+1&lt;Start!$D$20,E130&lt;Start!$D$20,(ISEVEN(E130)=TRUE),(ISEVEN(Start!$D$8)=TRUE))=TRUE,E130+1,(IF(AND(E130&gt;Start!$C$22,E130+3&lt;Start!$D$22,E130&lt;Start!$D$22,(ISODD(E130)=TRUE))=TRUE,E130+3,(IF(AND(E130&gt;Start!$C$23,E130+3&lt;Start!$D$23,E130&lt;Start!$D$23,(ISODD(E130)=TRUE))=TRUE,E130+3,(IF(AND(E130&gt;Start!$C$24,E130+3&lt;Start!$D$24,E130&lt;Start!$D$24,(ISODD(E130)=TRUE))=TRUE,E130+3,(IF(AND(E130&gt;Start!$C$22,E130+1&lt;Start!$D$22,E130&lt;Start!$D$22,(ISEVEN(E130)=TRUE))=TRUE,E130+1,(IF(AND(E130&gt;Start!$C$23,E130+1&lt;Start!$D$23,E130&lt;Start!$D$23,(ISEVEN(E130)=TRUE))=TRUE,E130+1,(IF(AND(E130&gt;Start!$C$24,E130+1&lt;Start!$D$24,E130&lt;Start!$D$24,(ISEVEN(E130)=TRUE))=TRUE,E130+1,(IF(AND(Start!$F$8=4,(ISEVEN(E130)=TRUE))=TRUE,E130-7,(IF(AND(Start!$D$8=4,(ISODD(E130)=TRUE))=TRUE,E130-5,(IF(AND(Start!$D$8=5,(ISEVEN(E130)=TRUE))=TRUE,E130-9,E130-7)))))))))))))))))))))))))))))))</f>
        <v>2</v>
      </c>
      <c r="G130" s="73">
        <f>IF(F130=" "," ",(IF(AND(F130&gt;Start!$C$18,F130+3&lt;Start!$D$18,F130&lt;Start!$D$18,(ISODD(F130)=TRUE))=TRUE,F130+3,(IF(AND(F130&gt;Start!$C$19,F130+3&lt;Start!$D$19,F130&lt;Start!$D$19,(ISODD(F130)=TRUE),(ISEVEN(Start!$D$8))=TRUE)=TRUE,F130+3,(IF(AND(F130&gt;Start!$C$20,F130+3&lt;Start!$D$20,F130&lt;Start!$D$20,(ISODD(F130)=TRUE),(ISEVEN(Start!$D$8)=TRUE))=TRUE,F130+3,(IF(AND(F130&gt;Start!$C$18,F130+1&lt;Start!$D$18,F130&lt;Start!$D$18,(ISEVEN(F130)=TRUE),(ISEVEN(Start!$D$8)=TRUE))=TRUE,F130+1,(IF(AND(F130&gt;Start!$C$19,F130+1&lt;Start!$D$19,F130&lt;Start!$D$19,(ISEVEN(F130)=TRUE),(ISEVEN(Start!$D$8)=TRUE))=TRUE,F130+1,(IF(AND(F130&gt;Start!$C$20,F130+1&lt;Start!$D$20,F130&lt;Start!$D$20,(ISEVEN(F130)=TRUE),(ISEVEN(Start!$D$8)=TRUE))=TRUE,F130+1,(IF(AND(F130&gt;Start!$C$22,F130+3&lt;Start!$D$22,F130&lt;Start!$D$22,(ISODD(F130)=TRUE))=TRUE,F130+3,(IF(AND(F130&gt;Start!$C$23,F130+3&lt;Start!$D$23,F130&lt;Start!$D$23,(ISODD(F130)=TRUE))=TRUE,F130+3,(IF(AND(F130&gt;Start!$C$24,F130+3&lt;Start!$D$24,F130&lt;Start!$D$24,(ISODD(F130)=TRUE))=TRUE,F130+3,(IF(AND(F130&gt;Start!$C$22,F130+1&lt;Start!$D$22,F130&lt;Start!$D$22,(ISEVEN(F130)=TRUE))=TRUE,F130+1,(IF(AND(F130&gt;Start!$C$23,F130+1&lt;Start!$D$23,F130&lt;Start!$D$23,(ISEVEN(F130)=TRUE))=TRUE,F130+1,(IF(AND(F130&gt;Start!$C$24,F130+1&lt;Start!$D$24,F130&lt;Start!$D$24,(ISEVEN(F130)=TRUE))=TRUE,F130+1,(IF(AND(Start!$F$8=4,(ISEVEN(F130)=TRUE))=TRUE,F130-7,(IF(AND(Start!$D$8=4,(ISODD(F130)=TRUE))=TRUE,F130-5,(IF(AND(Start!$D$8=5,(ISEVEN(F130)=TRUE))=TRUE,F130-9,F130-7)))))))))))))))))))))))))))))))</f>
        <v>3</v>
      </c>
    </row>
    <row r="131" spans="1:7" ht="18.75">
      <c r="A131" s="72" t="str">
        <f>Input!B43</f>
        <v>A</v>
      </c>
      <c r="B131" s="173" t="str">
        <f>Input!C43</f>
        <v>Warren Lincoln</v>
      </c>
      <c r="C131" s="173" t="str">
        <f>Input!D43</f>
        <v>Blake Edwards</v>
      </c>
      <c r="D131" s="72">
        <f>Input!$A$46</f>
        <v>9</v>
      </c>
      <c r="E131" s="73">
        <f>IF(D131=" "," ",(IF(AND(D131&gt;Start!$C$18,D131+3&lt;Start!$D$18,D131&lt;Start!$D$18,(ISODD(D131)=TRUE))=TRUE,D131+3,(IF(AND(D131&gt;Start!$C$19,D131+3&lt;Start!$D$19,D131&lt;Start!$D$19,(ISODD(D131)=TRUE),(ISEVEN(Start!$D$8))=TRUE)=TRUE,D131+3,(IF(AND(D131&gt;Start!$C$20,D131+3&lt;Start!$D$20,D131&lt;Start!$D$20,(ISODD(D131)=TRUE),(ISEVEN(Start!$D$8)=TRUE))=TRUE,D131+3,(IF(AND(D131&gt;Start!$C$18,D131+1&lt;Start!$D$18,D131&lt;Start!$D$18,(ISEVEN(D131)=TRUE),(ISEVEN(Start!$D$8)=TRUE))=TRUE,D131+1,(IF(AND(D131&gt;Start!$C$19,D131+1&lt;Start!$D$19,D131&lt;Start!$D$19,(ISEVEN(D131)=TRUE),(ISEVEN(Start!$D$8)=TRUE))=TRUE,D131+1,(IF(AND(D131&gt;Start!$C$20,D131+1&lt;Start!$D$20,D131&lt;Start!$D$20,(ISEVEN(D131)=TRUE),(ISEVEN(Start!$D$8)=TRUE))=TRUE,D131+1,(IF(AND(D131&gt;Start!$C$22,D131+3&lt;Start!$D$22,D131&lt;Start!$D$22,(ISODD(D131)=TRUE))=TRUE,D131+3,(IF(AND(D131&gt;Start!$C$23,D131+3&lt;Start!$D$23,D131&lt;Start!$D$23,(ISODD(D131)=TRUE))=TRUE,D131+3,(IF(AND(D131&gt;Start!$C$24,D131+3&lt;Start!$D$24,D131&lt;Start!$D$24,(ISODD(D131)=TRUE))=TRUE,D131+3,(IF(AND(D131&gt;Start!$C$22,D131+1&lt;Start!$D$22,D131&lt;Start!$D$22,(ISEVEN(D131)=TRUE))=TRUE,D131+1,(IF(AND(D131&gt;Start!$C$23,D131+1&lt;Start!$D$23,D131&lt;Start!$D$23,(ISEVEN(D131)=TRUE))=TRUE,D131+1,(IF(AND(D131&gt;Start!$C$24,D131+1&lt;Start!$D$24,D131&lt;Start!$D$24,(ISEVEN(D131)=TRUE))=TRUE,D131+1,(IF(AND(Start!$F$8=4,(ISEVEN(D131)=TRUE))=TRUE,D131-7,(IF(AND(Start!$D$8=4,(ISODD(D131)=TRUE))=TRUE,D131-5,(IF(AND(Start!$D$8=5,(ISEVEN(D131)=TRUE))=TRUE,D131-9,D131-7)))))))))))))))))))))))))))))))</f>
        <v>2</v>
      </c>
      <c r="F131" s="73">
        <f>IF(E131=" "," ",(IF(AND(E131&gt;Start!$C$18,E131+3&lt;Start!$D$18,E131&lt;Start!$D$18,(ISODD(E131)=TRUE))=TRUE,E131+3,(IF(AND(E131&gt;Start!$C$19,E131+3&lt;Start!$D$19,E131&lt;Start!$D$19,(ISODD(E131)=TRUE),(ISEVEN(Start!$D$8))=TRUE)=TRUE,E131+3,(IF(AND(E131&gt;Start!$C$20,E131+3&lt;Start!$D$20,E131&lt;Start!$D$20,(ISODD(E131)=TRUE),(ISEVEN(Start!$D$8)=TRUE))=TRUE,E131+3,(IF(AND(E131&gt;Start!$C$18,E131+1&lt;Start!$D$18,E131&lt;Start!$D$18,(ISEVEN(E131)=TRUE),(ISEVEN(Start!$D$8)=TRUE))=TRUE,E131+1,(IF(AND(E131&gt;Start!$C$19,E131+1&lt;Start!$D$19,E131&lt;Start!$D$19,(ISEVEN(E131)=TRUE),(ISEVEN(Start!$D$8)=TRUE))=TRUE,E131+1,(IF(AND(E131&gt;Start!$C$20,E131+1&lt;Start!$D$20,E131&lt;Start!$D$20,(ISEVEN(E131)=TRUE),(ISEVEN(Start!$D$8)=TRUE))=TRUE,E131+1,(IF(AND(E131&gt;Start!$C$22,E131+3&lt;Start!$D$22,E131&lt;Start!$D$22,(ISODD(E131)=TRUE))=TRUE,E131+3,(IF(AND(E131&gt;Start!$C$23,E131+3&lt;Start!$D$23,E131&lt;Start!$D$23,(ISODD(E131)=TRUE))=TRUE,E131+3,(IF(AND(E131&gt;Start!$C$24,E131+3&lt;Start!$D$24,E131&lt;Start!$D$24,(ISODD(E131)=TRUE))=TRUE,E131+3,(IF(AND(E131&gt;Start!$C$22,E131+1&lt;Start!$D$22,E131&lt;Start!$D$22,(ISEVEN(E131)=TRUE))=TRUE,E131+1,(IF(AND(E131&gt;Start!$C$23,E131+1&lt;Start!$D$23,E131&lt;Start!$D$23,(ISEVEN(E131)=TRUE))=TRUE,E131+1,(IF(AND(E131&gt;Start!$C$24,E131+1&lt;Start!$D$24,E131&lt;Start!$D$24,(ISEVEN(E131)=TRUE))=TRUE,E131+1,(IF(AND(Start!$F$8=4,(ISEVEN(E131)=TRUE))=TRUE,E131-7,(IF(AND(Start!$D$8=4,(ISODD(E131)=TRUE))=TRUE,E131-5,(IF(AND(Start!$D$8=5,(ISEVEN(E131)=TRUE))=TRUE,E131-9,E131-7)))))))))))))))))))))))))))))))</f>
        <v>3</v>
      </c>
      <c r="G131" s="73">
        <f>IF(F131=" "," ",(IF(AND(F131&gt;Start!$C$18,F131+3&lt;Start!$D$18,F131&lt;Start!$D$18,(ISODD(F131)=TRUE))=TRUE,F131+3,(IF(AND(F131&gt;Start!$C$19,F131+3&lt;Start!$D$19,F131&lt;Start!$D$19,(ISODD(F131)=TRUE),(ISEVEN(Start!$D$8))=TRUE)=TRUE,F131+3,(IF(AND(F131&gt;Start!$C$20,F131+3&lt;Start!$D$20,F131&lt;Start!$D$20,(ISODD(F131)=TRUE),(ISEVEN(Start!$D$8)=TRUE))=TRUE,F131+3,(IF(AND(F131&gt;Start!$C$18,F131+1&lt;Start!$D$18,F131&lt;Start!$D$18,(ISEVEN(F131)=TRUE),(ISEVEN(Start!$D$8)=TRUE))=TRUE,F131+1,(IF(AND(F131&gt;Start!$C$19,F131+1&lt;Start!$D$19,F131&lt;Start!$D$19,(ISEVEN(F131)=TRUE),(ISEVEN(Start!$D$8)=TRUE))=TRUE,F131+1,(IF(AND(F131&gt;Start!$C$20,F131+1&lt;Start!$D$20,F131&lt;Start!$D$20,(ISEVEN(F131)=TRUE),(ISEVEN(Start!$D$8)=TRUE))=TRUE,F131+1,(IF(AND(F131&gt;Start!$C$22,F131+3&lt;Start!$D$22,F131&lt;Start!$D$22,(ISODD(F131)=TRUE))=TRUE,F131+3,(IF(AND(F131&gt;Start!$C$23,F131+3&lt;Start!$D$23,F131&lt;Start!$D$23,(ISODD(F131)=TRUE))=TRUE,F131+3,(IF(AND(F131&gt;Start!$C$24,F131+3&lt;Start!$D$24,F131&lt;Start!$D$24,(ISODD(F131)=TRUE))=TRUE,F131+3,(IF(AND(F131&gt;Start!$C$22,F131+1&lt;Start!$D$22,F131&lt;Start!$D$22,(ISEVEN(F131)=TRUE))=TRUE,F131+1,(IF(AND(F131&gt;Start!$C$23,F131+1&lt;Start!$D$23,F131&lt;Start!$D$23,(ISEVEN(F131)=TRUE))=TRUE,F131+1,(IF(AND(F131&gt;Start!$C$24,F131+1&lt;Start!$D$24,F131&lt;Start!$D$24,(ISEVEN(F131)=TRUE))=TRUE,F131+1,(IF(AND(Start!$F$8=4,(ISEVEN(F131)=TRUE))=TRUE,F131-7,(IF(AND(Start!$D$8=4,(ISODD(F131)=TRUE))=TRUE,F131-5,(IF(AND(Start!$D$8=5,(ISEVEN(F131)=TRUE))=TRUE,F131-9,F131-7)))))))))))))))))))))))))))))))</f>
        <v>6</v>
      </c>
    </row>
    <row r="132" spans="1:7" ht="18.75">
      <c r="A132" s="72" t="str">
        <f>Input!B48</f>
        <v>AA</v>
      </c>
      <c r="B132" s="173" t="str">
        <f>Input!C48</f>
        <v>Warren Lincoln</v>
      </c>
      <c r="C132" s="173" t="str">
        <f>Input!D48</f>
        <v>Sebastian Wallace</v>
      </c>
      <c r="D132" s="72">
        <f>Input!$A$51</f>
        <v>10</v>
      </c>
      <c r="E132" s="73">
        <f>IF(D132=" "," ",(IF(AND(D132&gt;Start!$C$18,D132+3&lt;Start!$D$18,D132&lt;Start!$D$18,(ISODD(D132)=TRUE))=TRUE,D132+3,(IF(AND(D132&gt;Start!$C$19,D132+3&lt;Start!$D$19,D132&lt;Start!$D$19,(ISODD(D132)=TRUE),(ISEVEN(Start!$D$8))=TRUE)=TRUE,D132+3,(IF(AND(D132&gt;Start!$C$20,D132+3&lt;Start!$D$20,D132&lt;Start!$D$20,(ISODD(D132)=TRUE),(ISEVEN(Start!$D$8)=TRUE))=TRUE,D132+3,(IF(AND(D132&gt;Start!$C$18,D132+1&lt;Start!$D$18,D132&lt;Start!$D$18,(ISEVEN(D132)=TRUE),(ISEVEN(Start!$D$8)=TRUE))=TRUE,D132+1,(IF(AND(D132&gt;Start!$C$19,D132+1&lt;Start!$D$19,D132&lt;Start!$D$19,(ISEVEN(D132)=TRUE),(ISEVEN(Start!$D$8)=TRUE))=TRUE,D132+1,(IF(AND(D132&gt;Start!$C$20,D132+1&lt;Start!$D$20,D132&lt;Start!$D$20,(ISEVEN(D132)=TRUE),(ISEVEN(Start!$D$8)=TRUE))=TRUE,D132+1,(IF(AND(D132&gt;Start!$C$22,D132+3&lt;Start!$D$22,D132&lt;Start!$D$22,(ISODD(D132)=TRUE))=TRUE,D132+3,(IF(AND(D132&gt;Start!$C$23,D132+3&lt;Start!$D$23,D132&lt;Start!$D$23,(ISODD(D132)=TRUE))=TRUE,D132+3,(IF(AND(D132&gt;Start!$C$24,D132+3&lt;Start!$D$24,D132&lt;Start!$D$24,(ISODD(D132)=TRUE))=TRUE,D132+3,(IF(AND(D132&gt;Start!$C$22,D132+1&lt;Start!$D$22,D132&lt;Start!$D$22,(ISEVEN(D132)=TRUE))=TRUE,D132+1,(IF(AND(D132&gt;Start!$C$23,D132+1&lt;Start!$D$23,D132&lt;Start!$D$23,(ISEVEN(D132)=TRUE))=TRUE,D132+1,(IF(AND(D132&gt;Start!$C$24,D132+1&lt;Start!$D$24,D132&lt;Start!$D$24,(ISEVEN(D132)=TRUE))=TRUE,D132+1,(IF(AND(Start!$F$8=4,(ISEVEN(D132)=TRUE))=TRUE,D132-7,(IF(AND(Start!$D$8=4,(ISODD(D132)=TRUE))=TRUE,D132-5,(IF(AND(Start!$D$8=5,(ISEVEN(D132)=TRUE))=TRUE,D132-9,D132-7)))))))))))))))))))))))))))))))</f>
        <v>1</v>
      </c>
      <c r="F132" s="73">
        <f>IF(E132=" "," ",(IF(AND(E132&gt;Start!$C$18,E132+3&lt;Start!$D$18,E132&lt;Start!$D$18,(ISODD(E132)=TRUE))=TRUE,E132+3,(IF(AND(E132&gt;Start!$C$19,E132+3&lt;Start!$D$19,E132&lt;Start!$D$19,(ISODD(E132)=TRUE),(ISEVEN(Start!$D$8))=TRUE)=TRUE,E132+3,(IF(AND(E132&gt;Start!$C$20,E132+3&lt;Start!$D$20,E132&lt;Start!$D$20,(ISODD(E132)=TRUE),(ISEVEN(Start!$D$8)=TRUE))=TRUE,E132+3,(IF(AND(E132&gt;Start!$C$18,E132+1&lt;Start!$D$18,E132&lt;Start!$D$18,(ISEVEN(E132)=TRUE),(ISEVEN(Start!$D$8)=TRUE))=TRUE,E132+1,(IF(AND(E132&gt;Start!$C$19,E132+1&lt;Start!$D$19,E132&lt;Start!$D$19,(ISEVEN(E132)=TRUE),(ISEVEN(Start!$D$8)=TRUE))=TRUE,E132+1,(IF(AND(E132&gt;Start!$C$20,E132+1&lt;Start!$D$20,E132&lt;Start!$D$20,(ISEVEN(E132)=TRUE),(ISEVEN(Start!$D$8)=TRUE))=TRUE,E132+1,(IF(AND(E132&gt;Start!$C$22,E132+3&lt;Start!$D$22,E132&lt;Start!$D$22,(ISODD(E132)=TRUE))=TRUE,E132+3,(IF(AND(E132&gt;Start!$C$23,E132+3&lt;Start!$D$23,E132&lt;Start!$D$23,(ISODD(E132)=TRUE))=TRUE,E132+3,(IF(AND(E132&gt;Start!$C$24,E132+3&lt;Start!$D$24,E132&lt;Start!$D$24,(ISODD(E132)=TRUE))=TRUE,E132+3,(IF(AND(E132&gt;Start!$C$22,E132+1&lt;Start!$D$22,E132&lt;Start!$D$22,(ISEVEN(E132)=TRUE))=TRUE,E132+1,(IF(AND(E132&gt;Start!$C$23,E132+1&lt;Start!$D$23,E132&lt;Start!$D$23,(ISEVEN(E132)=TRUE))=TRUE,E132+1,(IF(AND(E132&gt;Start!$C$24,E132+1&lt;Start!$D$24,E132&lt;Start!$D$24,(ISEVEN(E132)=TRUE))=TRUE,E132+1,(IF(AND(Start!$F$8=4,(ISEVEN(E132)=TRUE))=TRUE,E132-7,(IF(AND(Start!$D$8=4,(ISODD(E132)=TRUE))=TRUE,E132-5,(IF(AND(Start!$D$8=5,(ISEVEN(E132)=TRUE))=TRUE,E132-9,E132-7)))))))))))))))))))))))))))))))</f>
        <v>4</v>
      </c>
      <c r="G132" s="73">
        <f>IF(F132=" "," ",(IF(AND(F132&gt;Start!$C$18,F132+3&lt;Start!$D$18,F132&lt;Start!$D$18,(ISODD(F132)=TRUE))=TRUE,F132+3,(IF(AND(F132&gt;Start!$C$19,F132+3&lt;Start!$D$19,F132&lt;Start!$D$19,(ISODD(F132)=TRUE),(ISEVEN(Start!$D$8))=TRUE)=TRUE,F132+3,(IF(AND(F132&gt;Start!$C$20,F132+3&lt;Start!$D$20,F132&lt;Start!$D$20,(ISODD(F132)=TRUE),(ISEVEN(Start!$D$8)=TRUE))=TRUE,F132+3,(IF(AND(F132&gt;Start!$C$18,F132+1&lt;Start!$D$18,F132&lt;Start!$D$18,(ISEVEN(F132)=TRUE),(ISEVEN(Start!$D$8)=TRUE))=TRUE,F132+1,(IF(AND(F132&gt;Start!$C$19,F132+1&lt;Start!$D$19,F132&lt;Start!$D$19,(ISEVEN(F132)=TRUE),(ISEVEN(Start!$D$8)=TRUE))=TRUE,F132+1,(IF(AND(F132&gt;Start!$C$20,F132+1&lt;Start!$D$20,F132&lt;Start!$D$20,(ISEVEN(F132)=TRUE),(ISEVEN(Start!$D$8)=TRUE))=TRUE,F132+1,(IF(AND(F132&gt;Start!$C$22,F132+3&lt;Start!$D$22,F132&lt;Start!$D$22,(ISODD(F132)=TRUE))=TRUE,F132+3,(IF(AND(F132&gt;Start!$C$23,F132+3&lt;Start!$D$23,F132&lt;Start!$D$23,(ISODD(F132)=TRUE))=TRUE,F132+3,(IF(AND(F132&gt;Start!$C$24,F132+3&lt;Start!$D$24,F132&lt;Start!$D$24,(ISODD(F132)=TRUE))=TRUE,F132+3,(IF(AND(F132&gt;Start!$C$22,F132+1&lt;Start!$D$22,F132&lt;Start!$D$22,(ISEVEN(F132)=TRUE))=TRUE,F132+1,(IF(AND(F132&gt;Start!$C$23,F132+1&lt;Start!$D$23,F132&lt;Start!$D$23,(ISEVEN(F132)=TRUE))=TRUE,F132+1,(IF(AND(F132&gt;Start!$C$24,F132+1&lt;Start!$D$24,F132&lt;Start!$D$24,(ISEVEN(F132)=TRUE))=TRUE,F132+1,(IF(AND(Start!$F$8=4,(ISEVEN(F132)=TRUE))=TRUE,F132-7,(IF(AND(Start!$D$8=4,(ISODD(F132)=TRUE))=TRUE,F132-5,(IF(AND(Start!$D$8=5,(ISEVEN(F132)=TRUE))=TRUE,F132-9,F132-7)))))))))))))))))))))))))))))))</f>
        <v>5</v>
      </c>
    </row>
    <row r="133" spans="1:7" ht="18.75">
      <c r="A133" s="72" t="str">
        <f>Input!B55</f>
        <v>C</v>
      </c>
      <c r="B133" s="173" t="str">
        <f>Input!C55</f>
        <v>Warren Mott</v>
      </c>
      <c r="C133" s="173" t="str">
        <f>Input!D55</f>
        <v>Tyler Thorn</v>
      </c>
      <c r="D133" s="72">
        <f>Input!$A$56</f>
        <v>11</v>
      </c>
      <c r="E133" s="73">
        <f>IF(D133=" "," ",(IF(AND(D133&gt;Start!$C$18,D133+3&lt;Start!$D$18,D133&lt;Start!$D$18,(ISODD(D133)=TRUE))=TRUE,D133+3,(IF(AND(D133&gt;Start!$C$19,D133+3&lt;Start!$D$19,D133&lt;Start!$D$19,(ISODD(D133)=TRUE),(ISEVEN(Start!$D$8))=TRUE)=TRUE,D133+3,(IF(AND(D133&gt;Start!$C$20,D133+3&lt;Start!$D$20,D133&lt;Start!$D$20,(ISODD(D133)=TRUE),(ISEVEN(Start!$D$8)=TRUE))=TRUE,D133+3,(IF(AND(D133&gt;Start!$C$18,D133+1&lt;Start!$D$18,D133&lt;Start!$D$18,(ISEVEN(D133)=TRUE),(ISEVEN(Start!$D$8)=TRUE))=TRUE,D133+1,(IF(AND(D133&gt;Start!$C$19,D133+1&lt;Start!$D$19,D133&lt;Start!$D$19,(ISEVEN(D133)=TRUE),(ISEVEN(Start!$D$8)=TRUE))=TRUE,D133+1,(IF(AND(D133&gt;Start!$C$20,D133+1&lt;Start!$D$20,D133&lt;Start!$D$20,(ISEVEN(D133)=TRUE),(ISEVEN(Start!$D$8)=TRUE))=TRUE,D133+1,(IF(AND(D133&gt;Start!$C$22,D133+3&lt;Start!$D$22,D133&lt;Start!$D$22,(ISODD(D133)=TRUE))=TRUE,D133+3,(IF(AND(D133&gt;Start!$C$23,D133+3&lt;Start!$D$23,D133&lt;Start!$D$23,(ISODD(D133)=TRUE))=TRUE,D133+3,(IF(AND(D133&gt;Start!$C$24,D133+3&lt;Start!$D$24,D133&lt;Start!$D$24,(ISODD(D133)=TRUE))=TRUE,D133+3,(IF(AND(D133&gt;Start!$C$22,D133+1&lt;Start!$D$22,D133&lt;Start!$D$22,(ISEVEN(D133)=TRUE))=TRUE,D133+1,(IF(AND(D133&gt;Start!$C$23,D133+1&lt;Start!$D$23,D133&lt;Start!$D$23,(ISEVEN(D133)=TRUE))=TRUE,D133+1,(IF(AND(D133&gt;Start!$C$24,D133+1&lt;Start!$D$24,D133&lt;Start!$D$24,(ISEVEN(D133)=TRUE))=TRUE,D133+1,(IF(AND(Start!$F$8=4,(ISEVEN(D133)=TRUE))=TRUE,D133-7,(IF(AND(Start!$D$8=4,(ISODD(D133)=TRUE))=TRUE,D133-5,(IF(AND(Start!$D$8=5,(ISEVEN(D133)=TRUE))=TRUE,D133-9,D133-7)))))))))))))))))))))))))))))))</f>
        <v>14</v>
      </c>
      <c r="F133" s="73">
        <f>IF(E133=" "," ",(IF(AND(E133&gt;Start!$C$18,E133+3&lt;Start!$D$18,E133&lt;Start!$D$18,(ISODD(E133)=TRUE))=TRUE,E133+3,(IF(AND(E133&gt;Start!$C$19,E133+3&lt;Start!$D$19,E133&lt;Start!$D$19,(ISODD(E133)=TRUE),(ISEVEN(Start!$D$8))=TRUE)=TRUE,E133+3,(IF(AND(E133&gt;Start!$C$20,E133+3&lt;Start!$D$20,E133&lt;Start!$D$20,(ISODD(E133)=TRUE),(ISEVEN(Start!$D$8)=TRUE))=TRUE,E133+3,(IF(AND(E133&gt;Start!$C$18,E133+1&lt;Start!$D$18,E133&lt;Start!$D$18,(ISEVEN(E133)=TRUE),(ISEVEN(Start!$D$8)=TRUE))=TRUE,E133+1,(IF(AND(E133&gt;Start!$C$19,E133+1&lt;Start!$D$19,E133&lt;Start!$D$19,(ISEVEN(E133)=TRUE),(ISEVEN(Start!$D$8)=TRUE))=TRUE,E133+1,(IF(AND(E133&gt;Start!$C$20,E133+1&lt;Start!$D$20,E133&lt;Start!$D$20,(ISEVEN(E133)=TRUE),(ISEVEN(Start!$D$8)=TRUE))=TRUE,E133+1,(IF(AND(E133&gt;Start!$C$22,E133+3&lt;Start!$D$22,E133&lt;Start!$D$22,(ISODD(E133)=TRUE))=TRUE,E133+3,(IF(AND(E133&gt;Start!$C$23,E133+3&lt;Start!$D$23,E133&lt;Start!$D$23,(ISODD(E133)=TRUE))=TRUE,E133+3,(IF(AND(E133&gt;Start!$C$24,E133+3&lt;Start!$D$24,E133&lt;Start!$D$24,(ISODD(E133)=TRUE))=TRUE,E133+3,(IF(AND(E133&gt;Start!$C$22,E133+1&lt;Start!$D$22,E133&lt;Start!$D$22,(ISEVEN(E133)=TRUE))=TRUE,E133+1,(IF(AND(E133&gt;Start!$C$23,E133+1&lt;Start!$D$23,E133&lt;Start!$D$23,(ISEVEN(E133)=TRUE))=TRUE,E133+1,(IF(AND(E133&gt;Start!$C$24,E133+1&lt;Start!$D$24,E133&lt;Start!$D$24,(ISEVEN(E133)=TRUE))=TRUE,E133+1,(IF(AND(Start!$F$8=4,(ISEVEN(E133)=TRUE))=TRUE,E133-7,(IF(AND(Start!$D$8=4,(ISODD(E133)=TRUE))=TRUE,E133-5,(IF(AND(Start!$D$8=5,(ISEVEN(E133)=TRUE))=TRUE,E133-9,E133-7)))))))))))))))))))))))))))))))</f>
        <v>15</v>
      </c>
      <c r="G133" s="73">
        <f>IF(F133=" "," ",(IF(AND(F133&gt;Start!$C$18,F133+3&lt;Start!$D$18,F133&lt;Start!$D$18,(ISODD(F133)=TRUE))=TRUE,F133+3,(IF(AND(F133&gt;Start!$C$19,F133+3&lt;Start!$D$19,F133&lt;Start!$D$19,(ISODD(F133)=TRUE),(ISEVEN(Start!$D$8))=TRUE)=TRUE,F133+3,(IF(AND(F133&gt;Start!$C$20,F133+3&lt;Start!$D$20,F133&lt;Start!$D$20,(ISODD(F133)=TRUE),(ISEVEN(Start!$D$8)=TRUE))=TRUE,F133+3,(IF(AND(F133&gt;Start!$C$18,F133+1&lt;Start!$D$18,F133&lt;Start!$D$18,(ISEVEN(F133)=TRUE),(ISEVEN(Start!$D$8)=TRUE))=TRUE,F133+1,(IF(AND(F133&gt;Start!$C$19,F133+1&lt;Start!$D$19,F133&lt;Start!$D$19,(ISEVEN(F133)=TRUE),(ISEVEN(Start!$D$8)=TRUE))=TRUE,F133+1,(IF(AND(F133&gt;Start!$C$20,F133+1&lt;Start!$D$20,F133&lt;Start!$D$20,(ISEVEN(F133)=TRUE),(ISEVEN(Start!$D$8)=TRUE))=TRUE,F133+1,(IF(AND(F133&gt;Start!$C$22,F133+3&lt;Start!$D$22,F133&lt;Start!$D$22,(ISODD(F133)=TRUE))=TRUE,F133+3,(IF(AND(F133&gt;Start!$C$23,F133+3&lt;Start!$D$23,F133&lt;Start!$D$23,(ISODD(F133)=TRUE))=TRUE,F133+3,(IF(AND(F133&gt;Start!$C$24,F133+3&lt;Start!$D$24,F133&lt;Start!$D$24,(ISODD(F133)=TRUE))=TRUE,F133+3,(IF(AND(F133&gt;Start!$C$22,F133+1&lt;Start!$D$22,F133&lt;Start!$D$22,(ISEVEN(F133)=TRUE))=TRUE,F133+1,(IF(AND(F133&gt;Start!$C$23,F133+1&lt;Start!$D$23,F133&lt;Start!$D$23,(ISEVEN(F133)=TRUE))=TRUE,F133+1,(IF(AND(F133&gt;Start!$C$24,F133+1&lt;Start!$D$24,F133&lt;Start!$D$24,(ISEVEN(F133)=TRUE))=TRUE,F133+1,(IF(AND(Start!$F$8=4,(ISEVEN(F133)=TRUE))=TRUE,F133-7,(IF(AND(Start!$D$8=4,(ISODD(F133)=TRUE))=TRUE,F133-5,(IF(AND(Start!$D$8=5,(ISEVEN(F133)=TRUE))=TRUE,F133-9,F133-7)))))))))))))))))))))))))))))))</f>
        <v>18</v>
      </c>
    </row>
    <row r="134" spans="1:7" ht="18.75">
      <c r="A134" s="72" t="str">
        <f>Input!B60</f>
        <v>CC</v>
      </c>
      <c r="B134" s="173" t="str">
        <f>Input!C60</f>
        <v>Warren Mott</v>
      </c>
      <c r="C134" s="173" t="str">
        <f>Input!D60</f>
        <v>Randy Stroshein</v>
      </c>
      <c r="D134" s="72">
        <f>Input!$A$61</f>
        <v>12</v>
      </c>
      <c r="E134" s="73">
        <f>IF(D134=" "," ",(IF(AND(D134&gt;Start!$C$18,D134+3&lt;Start!$D$18,D134&lt;Start!$D$18,(ISODD(D134)=TRUE))=TRUE,D134+3,(IF(AND(D134&gt;Start!$C$19,D134+3&lt;Start!$D$19,D134&lt;Start!$D$19,(ISODD(D134)=TRUE),(ISEVEN(Start!$D$8))=TRUE)=TRUE,D134+3,(IF(AND(D134&gt;Start!$C$20,D134+3&lt;Start!$D$20,D134&lt;Start!$D$20,(ISODD(D134)=TRUE),(ISEVEN(Start!$D$8)=TRUE))=TRUE,D134+3,(IF(AND(D134&gt;Start!$C$18,D134+1&lt;Start!$D$18,D134&lt;Start!$D$18,(ISEVEN(D134)=TRUE),(ISEVEN(Start!$D$8)=TRUE))=TRUE,D134+1,(IF(AND(D134&gt;Start!$C$19,D134+1&lt;Start!$D$19,D134&lt;Start!$D$19,(ISEVEN(D134)=TRUE),(ISEVEN(Start!$D$8)=TRUE))=TRUE,D134+1,(IF(AND(D134&gt;Start!$C$20,D134+1&lt;Start!$D$20,D134&lt;Start!$D$20,(ISEVEN(D134)=TRUE),(ISEVEN(Start!$D$8)=TRUE))=TRUE,D134+1,(IF(AND(D134&gt;Start!$C$22,D134+3&lt;Start!$D$22,D134&lt;Start!$D$22,(ISODD(D134)=TRUE))=TRUE,D134+3,(IF(AND(D134&gt;Start!$C$23,D134+3&lt;Start!$D$23,D134&lt;Start!$D$23,(ISODD(D134)=TRUE))=TRUE,D134+3,(IF(AND(D134&gt;Start!$C$24,D134+3&lt;Start!$D$24,D134&lt;Start!$D$24,(ISODD(D134)=TRUE))=TRUE,D134+3,(IF(AND(D134&gt;Start!$C$22,D134+1&lt;Start!$D$22,D134&lt;Start!$D$22,(ISEVEN(D134)=TRUE))=TRUE,D134+1,(IF(AND(D134&gt;Start!$C$23,D134+1&lt;Start!$D$23,D134&lt;Start!$D$23,(ISEVEN(D134)=TRUE))=TRUE,D134+1,(IF(AND(D134&gt;Start!$C$24,D134+1&lt;Start!$D$24,D134&lt;Start!$D$24,(ISEVEN(D134)=TRUE))=TRUE,D134+1,(IF(AND(Start!$F$8=4,(ISEVEN(D134)=TRUE))=TRUE,D134-7,(IF(AND(Start!$D$8=4,(ISODD(D134)=TRUE))=TRUE,D134-5,(IF(AND(Start!$D$8=5,(ISEVEN(D134)=TRUE))=TRUE,D134-9,D134-7)))))))))))))))))))))))))))))))</f>
        <v>13</v>
      </c>
      <c r="F134" s="73">
        <f>IF(E134=" "," ",(IF(AND(E134&gt;Start!$C$18,E134+3&lt;Start!$D$18,E134&lt;Start!$D$18,(ISODD(E134)=TRUE))=TRUE,E134+3,(IF(AND(E134&gt;Start!$C$19,E134+3&lt;Start!$D$19,E134&lt;Start!$D$19,(ISODD(E134)=TRUE),(ISEVEN(Start!$D$8))=TRUE)=TRUE,E134+3,(IF(AND(E134&gt;Start!$C$20,E134+3&lt;Start!$D$20,E134&lt;Start!$D$20,(ISODD(E134)=TRUE),(ISEVEN(Start!$D$8)=TRUE))=TRUE,E134+3,(IF(AND(E134&gt;Start!$C$18,E134+1&lt;Start!$D$18,E134&lt;Start!$D$18,(ISEVEN(E134)=TRUE),(ISEVEN(Start!$D$8)=TRUE))=TRUE,E134+1,(IF(AND(E134&gt;Start!$C$19,E134+1&lt;Start!$D$19,E134&lt;Start!$D$19,(ISEVEN(E134)=TRUE),(ISEVEN(Start!$D$8)=TRUE))=TRUE,E134+1,(IF(AND(E134&gt;Start!$C$20,E134+1&lt;Start!$D$20,E134&lt;Start!$D$20,(ISEVEN(E134)=TRUE),(ISEVEN(Start!$D$8)=TRUE))=TRUE,E134+1,(IF(AND(E134&gt;Start!$C$22,E134+3&lt;Start!$D$22,E134&lt;Start!$D$22,(ISODD(E134)=TRUE))=TRUE,E134+3,(IF(AND(E134&gt;Start!$C$23,E134+3&lt;Start!$D$23,E134&lt;Start!$D$23,(ISODD(E134)=TRUE))=TRUE,E134+3,(IF(AND(E134&gt;Start!$C$24,E134+3&lt;Start!$D$24,E134&lt;Start!$D$24,(ISODD(E134)=TRUE))=TRUE,E134+3,(IF(AND(E134&gt;Start!$C$22,E134+1&lt;Start!$D$22,E134&lt;Start!$D$22,(ISEVEN(E134)=TRUE))=TRUE,E134+1,(IF(AND(E134&gt;Start!$C$23,E134+1&lt;Start!$D$23,E134&lt;Start!$D$23,(ISEVEN(E134)=TRUE))=TRUE,E134+1,(IF(AND(E134&gt;Start!$C$24,E134+1&lt;Start!$D$24,E134&lt;Start!$D$24,(ISEVEN(E134)=TRUE))=TRUE,E134+1,(IF(AND(Start!$F$8=4,(ISEVEN(E134)=TRUE))=TRUE,E134-7,(IF(AND(Start!$D$8=4,(ISODD(E134)=TRUE))=TRUE,E134-5,(IF(AND(Start!$D$8=5,(ISEVEN(E134)=TRUE))=TRUE,E134-9,E134-7)))))))))))))))))))))))))))))))</f>
        <v>16</v>
      </c>
      <c r="G134" s="73">
        <f>IF(F134=" "," ",(IF(AND(F134&gt;Start!$C$18,F134+3&lt;Start!$D$18,F134&lt;Start!$D$18,(ISODD(F134)=TRUE))=TRUE,F134+3,(IF(AND(F134&gt;Start!$C$19,F134+3&lt;Start!$D$19,F134&lt;Start!$D$19,(ISODD(F134)=TRUE),(ISEVEN(Start!$D$8))=TRUE)=TRUE,F134+3,(IF(AND(F134&gt;Start!$C$20,F134+3&lt;Start!$D$20,F134&lt;Start!$D$20,(ISODD(F134)=TRUE),(ISEVEN(Start!$D$8)=TRUE))=TRUE,F134+3,(IF(AND(F134&gt;Start!$C$18,F134+1&lt;Start!$D$18,F134&lt;Start!$D$18,(ISEVEN(F134)=TRUE),(ISEVEN(Start!$D$8)=TRUE))=TRUE,F134+1,(IF(AND(F134&gt;Start!$C$19,F134+1&lt;Start!$D$19,F134&lt;Start!$D$19,(ISEVEN(F134)=TRUE),(ISEVEN(Start!$D$8)=TRUE))=TRUE,F134+1,(IF(AND(F134&gt;Start!$C$20,F134+1&lt;Start!$D$20,F134&lt;Start!$D$20,(ISEVEN(F134)=TRUE),(ISEVEN(Start!$D$8)=TRUE))=TRUE,F134+1,(IF(AND(F134&gt;Start!$C$22,F134+3&lt;Start!$D$22,F134&lt;Start!$D$22,(ISODD(F134)=TRUE))=TRUE,F134+3,(IF(AND(F134&gt;Start!$C$23,F134+3&lt;Start!$D$23,F134&lt;Start!$D$23,(ISODD(F134)=TRUE))=TRUE,F134+3,(IF(AND(F134&gt;Start!$C$24,F134+3&lt;Start!$D$24,F134&lt;Start!$D$24,(ISODD(F134)=TRUE))=TRUE,F134+3,(IF(AND(F134&gt;Start!$C$22,F134+1&lt;Start!$D$22,F134&lt;Start!$D$22,(ISEVEN(F134)=TRUE))=TRUE,F134+1,(IF(AND(F134&gt;Start!$C$23,F134+1&lt;Start!$D$23,F134&lt;Start!$D$23,(ISEVEN(F134)=TRUE))=TRUE,F134+1,(IF(AND(F134&gt;Start!$C$24,F134+1&lt;Start!$D$24,F134&lt;Start!$D$24,(ISEVEN(F134)=TRUE))=TRUE,F134+1,(IF(AND(Start!$F$8=4,(ISEVEN(F134)=TRUE))=TRUE,F134-7,(IF(AND(Start!$D$8=4,(ISODD(F134)=TRUE))=TRUE,F134-5,(IF(AND(Start!$D$8=5,(ISEVEN(F134)=TRUE))=TRUE,F134-9,F134-7)))))))))))))))))))))))))))))))</f>
        <v>17</v>
      </c>
    </row>
    <row r="135" spans="1:7" ht="18.75">
      <c r="A135" s="72" t="str">
        <f>Input!B65</f>
        <v>C</v>
      </c>
      <c r="B135" s="173" t="str">
        <f>Input!C65</f>
        <v>Warren Mott</v>
      </c>
      <c r="C135" s="173" t="str">
        <f>Input!D65</f>
        <v>Andrew Moronczyk</v>
      </c>
      <c r="D135" s="72">
        <f>Input!$A$66</f>
        <v>13</v>
      </c>
      <c r="E135" s="73">
        <f>IF(D135=" "," ",(IF(AND(D135&gt;Start!$C$18,D135+3&lt;Start!$D$18,D135&lt;Start!$D$18,(ISODD(D135)=TRUE))=TRUE,D135+3,(IF(AND(D135&gt;Start!$C$19,D135+3&lt;Start!$D$19,D135&lt;Start!$D$19,(ISODD(D135)=TRUE),(ISEVEN(Start!$D$8))=TRUE)=TRUE,D135+3,(IF(AND(D135&gt;Start!$C$20,D135+3&lt;Start!$D$20,D135&lt;Start!$D$20,(ISODD(D135)=TRUE),(ISEVEN(Start!$D$8)=TRUE))=TRUE,D135+3,(IF(AND(D135&gt;Start!$C$18,D135+1&lt;Start!$D$18,D135&lt;Start!$D$18,(ISEVEN(D135)=TRUE),(ISEVEN(Start!$D$8)=TRUE))=TRUE,D135+1,(IF(AND(D135&gt;Start!$C$19,D135+1&lt;Start!$D$19,D135&lt;Start!$D$19,(ISEVEN(D135)=TRUE),(ISEVEN(Start!$D$8)=TRUE))=TRUE,D135+1,(IF(AND(D135&gt;Start!$C$20,D135+1&lt;Start!$D$20,D135&lt;Start!$D$20,(ISEVEN(D135)=TRUE),(ISEVEN(Start!$D$8)=TRUE))=TRUE,D135+1,(IF(AND(D135&gt;Start!$C$22,D135+3&lt;Start!$D$22,D135&lt;Start!$D$22,(ISODD(D135)=TRUE))=TRUE,D135+3,(IF(AND(D135&gt;Start!$C$23,D135+3&lt;Start!$D$23,D135&lt;Start!$D$23,(ISODD(D135)=TRUE))=TRUE,D135+3,(IF(AND(D135&gt;Start!$C$24,D135+3&lt;Start!$D$24,D135&lt;Start!$D$24,(ISODD(D135)=TRUE))=TRUE,D135+3,(IF(AND(D135&gt;Start!$C$22,D135+1&lt;Start!$D$22,D135&lt;Start!$D$22,(ISEVEN(D135)=TRUE))=TRUE,D135+1,(IF(AND(D135&gt;Start!$C$23,D135+1&lt;Start!$D$23,D135&lt;Start!$D$23,(ISEVEN(D135)=TRUE))=TRUE,D135+1,(IF(AND(D135&gt;Start!$C$24,D135+1&lt;Start!$D$24,D135&lt;Start!$D$24,(ISEVEN(D135)=TRUE))=TRUE,D135+1,(IF(AND(Start!$F$8=4,(ISEVEN(D135)=TRUE))=TRUE,D135-7,(IF(AND(Start!$D$8=4,(ISODD(D135)=TRUE))=TRUE,D135-5,(IF(AND(Start!$D$8=5,(ISEVEN(D135)=TRUE))=TRUE,D135-9,D135-7)))))))))))))))))))))))))))))))</f>
        <v>16</v>
      </c>
      <c r="F135" s="73">
        <f>IF(E135=" "," ",(IF(AND(E135&gt;Start!$C$18,E135+3&lt;Start!$D$18,E135&lt;Start!$D$18,(ISODD(E135)=TRUE))=TRUE,E135+3,(IF(AND(E135&gt;Start!$C$19,E135+3&lt;Start!$D$19,E135&lt;Start!$D$19,(ISODD(E135)=TRUE),(ISEVEN(Start!$D$8))=TRUE)=TRUE,E135+3,(IF(AND(E135&gt;Start!$C$20,E135+3&lt;Start!$D$20,E135&lt;Start!$D$20,(ISODD(E135)=TRUE),(ISEVEN(Start!$D$8)=TRUE))=TRUE,E135+3,(IF(AND(E135&gt;Start!$C$18,E135+1&lt;Start!$D$18,E135&lt;Start!$D$18,(ISEVEN(E135)=TRUE),(ISEVEN(Start!$D$8)=TRUE))=TRUE,E135+1,(IF(AND(E135&gt;Start!$C$19,E135+1&lt;Start!$D$19,E135&lt;Start!$D$19,(ISEVEN(E135)=TRUE),(ISEVEN(Start!$D$8)=TRUE))=TRUE,E135+1,(IF(AND(E135&gt;Start!$C$20,E135+1&lt;Start!$D$20,E135&lt;Start!$D$20,(ISEVEN(E135)=TRUE),(ISEVEN(Start!$D$8)=TRUE))=TRUE,E135+1,(IF(AND(E135&gt;Start!$C$22,E135+3&lt;Start!$D$22,E135&lt;Start!$D$22,(ISODD(E135)=TRUE))=TRUE,E135+3,(IF(AND(E135&gt;Start!$C$23,E135+3&lt;Start!$D$23,E135&lt;Start!$D$23,(ISODD(E135)=TRUE))=TRUE,E135+3,(IF(AND(E135&gt;Start!$C$24,E135+3&lt;Start!$D$24,E135&lt;Start!$D$24,(ISODD(E135)=TRUE))=TRUE,E135+3,(IF(AND(E135&gt;Start!$C$22,E135+1&lt;Start!$D$22,E135&lt;Start!$D$22,(ISEVEN(E135)=TRUE))=TRUE,E135+1,(IF(AND(E135&gt;Start!$C$23,E135+1&lt;Start!$D$23,E135&lt;Start!$D$23,(ISEVEN(E135)=TRUE))=TRUE,E135+1,(IF(AND(E135&gt;Start!$C$24,E135+1&lt;Start!$D$24,E135&lt;Start!$D$24,(ISEVEN(E135)=TRUE))=TRUE,E135+1,(IF(AND(Start!$F$8=4,(ISEVEN(E135)=TRUE))=TRUE,E135-7,(IF(AND(Start!$D$8=4,(ISODD(E135)=TRUE))=TRUE,E135-5,(IF(AND(Start!$D$8=5,(ISEVEN(E135)=TRUE))=TRUE,E135-9,E135-7)))))))))))))))))))))))))))))))</f>
        <v>17</v>
      </c>
      <c r="G135" s="73">
        <f>IF(F135=" "," ",(IF(AND(F135&gt;Start!$C$18,F135+3&lt;Start!$D$18,F135&lt;Start!$D$18,(ISODD(F135)=TRUE))=TRUE,F135+3,(IF(AND(F135&gt;Start!$C$19,F135+3&lt;Start!$D$19,F135&lt;Start!$D$19,(ISODD(F135)=TRUE),(ISEVEN(Start!$D$8))=TRUE)=TRUE,F135+3,(IF(AND(F135&gt;Start!$C$20,F135+3&lt;Start!$D$20,F135&lt;Start!$D$20,(ISODD(F135)=TRUE),(ISEVEN(Start!$D$8)=TRUE))=TRUE,F135+3,(IF(AND(F135&gt;Start!$C$18,F135+1&lt;Start!$D$18,F135&lt;Start!$D$18,(ISEVEN(F135)=TRUE),(ISEVEN(Start!$D$8)=TRUE))=TRUE,F135+1,(IF(AND(F135&gt;Start!$C$19,F135+1&lt;Start!$D$19,F135&lt;Start!$D$19,(ISEVEN(F135)=TRUE),(ISEVEN(Start!$D$8)=TRUE))=TRUE,F135+1,(IF(AND(F135&gt;Start!$C$20,F135+1&lt;Start!$D$20,F135&lt;Start!$D$20,(ISEVEN(F135)=TRUE),(ISEVEN(Start!$D$8)=TRUE))=TRUE,F135+1,(IF(AND(F135&gt;Start!$C$22,F135+3&lt;Start!$D$22,F135&lt;Start!$D$22,(ISODD(F135)=TRUE))=TRUE,F135+3,(IF(AND(F135&gt;Start!$C$23,F135+3&lt;Start!$D$23,F135&lt;Start!$D$23,(ISODD(F135)=TRUE))=TRUE,F135+3,(IF(AND(F135&gt;Start!$C$24,F135+3&lt;Start!$D$24,F135&lt;Start!$D$24,(ISODD(F135)=TRUE))=TRUE,F135+3,(IF(AND(F135&gt;Start!$C$22,F135+1&lt;Start!$D$22,F135&lt;Start!$D$22,(ISEVEN(F135)=TRUE))=TRUE,F135+1,(IF(AND(F135&gt;Start!$C$23,F135+1&lt;Start!$D$23,F135&lt;Start!$D$23,(ISEVEN(F135)=TRUE))=TRUE,F135+1,(IF(AND(F135&gt;Start!$C$24,F135+1&lt;Start!$D$24,F135&lt;Start!$D$24,(ISEVEN(F135)=TRUE))=TRUE,F135+1,(IF(AND(Start!$F$8=4,(ISEVEN(F135)=TRUE))=TRUE,F135-7,(IF(AND(Start!$D$8=4,(ISODD(F135)=TRUE))=TRUE,F135-5,(IF(AND(Start!$D$8=5,(ISEVEN(F135)=TRUE))=TRUE,F135-9,F135-7)))))))))))))))))))))))))))))))</f>
        <v>20</v>
      </c>
    </row>
    <row r="136" spans="1:7" ht="18.75">
      <c r="A136" s="72" t="str">
        <f>Input!B70</f>
        <v>CC</v>
      </c>
      <c r="B136" s="173" t="str">
        <f>Input!C70</f>
        <v>Warren Mott</v>
      </c>
      <c r="C136" s="173" t="str">
        <f>Input!D70</f>
        <v>Christian Johnson</v>
      </c>
      <c r="D136" s="72">
        <f>Input!$A$71</f>
        <v>14</v>
      </c>
      <c r="E136" s="73">
        <f>IF(D136=" "," ",(IF(AND(D136&gt;Start!$C$18,D136+3&lt;Start!$D$18,D136&lt;Start!$D$18,(ISODD(D136)=TRUE))=TRUE,D136+3,(IF(AND(D136&gt;Start!$C$19,D136+3&lt;Start!$D$19,D136&lt;Start!$D$19,(ISODD(D136)=TRUE),(ISEVEN(Start!$D$8))=TRUE)=TRUE,D136+3,(IF(AND(D136&gt;Start!$C$20,D136+3&lt;Start!$D$20,D136&lt;Start!$D$20,(ISODD(D136)=TRUE),(ISEVEN(Start!$D$8)=TRUE))=TRUE,D136+3,(IF(AND(D136&gt;Start!$C$18,D136+1&lt;Start!$D$18,D136&lt;Start!$D$18,(ISEVEN(D136)=TRUE),(ISEVEN(Start!$D$8)=TRUE))=TRUE,D136+1,(IF(AND(D136&gt;Start!$C$19,D136+1&lt;Start!$D$19,D136&lt;Start!$D$19,(ISEVEN(D136)=TRUE),(ISEVEN(Start!$D$8)=TRUE))=TRUE,D136+1,(IF(AND(D136&gt;Start!$C$20,D136+1&lt;Start!$D$20,D136&lt;Start!$D$20,(ISEVEN(D136)=TRUE),(ISEVEN(Start!$D$8)=TRUE))=TRUE,D136+1,(IF(AND(D136&gt;Start!$C$22,D136+3&lt;Start!$D$22,D136&lt;Start!$D$22,(ISODD(D136)=TRUE))=TRUE,D136+3,(IF(AND(D136&gt;Start!$C$23,D136+3&lt;Start!$D$23,D136&lt;Start!$D$23,(ISODD(D136)=TRUE))=TRUE,D136+3,(IF(AND(D136&gt;Start!$C$24,D136+3&lt;Start!$D$24,D136&lt;Start!$D$24,(ISODD(D136)=TRUE))=TRUE,D136+3,(IF(AND(D136&gt;Start!$C$22,D136+1&lt;Start!$D$22,D136&lt;Start!$D$22,(ISEVEN(D136)=TRUE))=TRUE,D136+1,(IF(AND(D136&gt;Start!$C$23,D136+1&lt;Start!$D$23,D136&lt;Start!$D$23,(ISEVEN(D136)=TRUE))=TRUE,D136+1,(IF(AND(D136&gt;Start!$C$24,D136+1&lt;Start!$D$24,D136&lt;Start!$D$24,(ISEVEN(D136)=TRUE))=TRUE,D136+1,(IF(AND(Start!$F$8=4,(ISEVEN(D136)=TRUE))=TRUE,D136-7,(IF(AND(Start!$D$8=4,(ISODD(D136)=TRUE))=TRUE,D136-5,(IF(AND(Start!$D$8=5,(ISEVEN(D136)=TRUE))=TRUE,D136-9,D136-7)))))))))))))))))))))))))))))))</f>
        <v>15</v>
      </c>
      <c r="F136" s="73">
        <f>IF(E136=" "," ",(IF(AND(E136&gt;Start!$C$18,E136+3&lt;Start!$D$18,E136&lt;Start!$D$18,(ISODD(E136)=TRUE))=TRUE,E136+3,(IF(AND(E136&gt;Start!$C$19,E136+3&lt;Start!$D$19,E136&lt;Start!$D$19,(ISODD(E136)=TRUE),(ISEVEN(Start!$D$8))=TRUE)=TRUE,E136+3,(IF(AND(E136&gt;Start!$C$20,E136+3&lt;Start!$D$20,E136&lt;Start!$D$20,(ISODD(E136)=TRUE),(ISEVEN(Start!$D$8)=TRUE))=TRUE,E136+3,(IF(AND(E136&gt;Start!$C$18,E136+1&lt;Start!$D$18,E136&lt;Start!$D$18,(ISEVEN(E136)=TRUE),(ISEVEN(Start!$D$8)=TRUE))=TRUE,E136+1,(IF(AND(E136&gt;Start!$C$19,E136+1&lt;Start!$D$19,E136&lt;Start!$D$19,(ISEVEN(E136)=TRUE),(ISEVEN(Start!$D$8)=TRUE))=TRUE,E136+1,(IF(AND(E136&gt;Start!$C$20,E136+1&lt;Start!$D$20,E136&lt;Start!$D$20,(ISEVEN(E136)=TRUE),(ISEVEN(Start!$D$8)=TRUE))=TRUE,E136+1,(IF(AND(E136&gt;Start!$C$22,E136+3&lt;Start!$D$22,E136&lt;Start!$D$22,(ISODD(E136)=TRUE))=TRUE,E136+3,(IF(AND(E136&gt;Start!$C$23,E136+3&lt;Start!$D$23,E136&lt;Start!$D$23,(ISODD(E136)=TRUE))=TRUE,E136+3,(IF(AND(E136&gt;Start!$C$24,E136+3&lt;Start!$D$24,E136&lt;Start!$D$24,(ISODD(E136)=TRUE))=TRUE,E136+3,(IF(AND(E136&gt;Start!$C$22,E136+1&lt;Start!$D$22,E136&lt;Start!$D$22,(ISEVEN(E136)=TRUE))=TRUE,E136+1,(IF(AND(E136&gt;Start!$C$23,E136+1&lt;Start!$D$23,E136&lt;Start!$D$23,(ISEVEN(E136)=TRUE))=TRUE,E136+1,(IF(AND(E136&gt;Start!$C$24,E136+1&lt;Start!$D$24,E136&lt;Start!$D$24,(ISEVEN(E136)=TRUE))=TRUE,E136+1,(IF(AND(Start!$F$8=4,(ISEVEN(E136)=TRUE))=TRUE,E136-7,(IF(AND(Start!$D$8=4,(ISODD(E136)=TRUE))=TRUE,E136-5,(IF(AND(Start!$D$8=5,(ISEVEN(E136)=TRUE))=TRUE,E136-9,E136-7)))))))))))))))))))))))))))))))</f>
        <v>18</v>
      </c>
      <c r="G136" s="73">
        <f>IF(F136=" "," ",(IF(AND(F136&gt;Start!$C$18,F136+3&lt;Start!$D$18,F136&lt;Start!$D$18,(ISODD(F136)=TRUE))=TRUE,F136+3,(IF(AND(F136&gt;Start!$C$19,F136+3&lt;Start!$D$19,F136&lt;Start!$D$19,(ISODD(F136)=TRUE),(ISEVEN(Start!$D$8))=TRUE)=TRUE,F136+3,(IF(AND(F136&gt;Start!$C$20,F136+3&lt;Start!$D$20,F136&lt;Start!$D$20,(ISODD(F136)=TRUE),(ISEVEN(Start!$D$8)=TRUE))=TRUE,F136+3,(IF(AND(F136&gt;Start!$C$18,F136+1&lt;Start!$D$18,F136&lt;Start!$D$18,(ISEVEN(F136)=TRUE),(ISEVEN(Start!$D$8)=TRUE))=TRUE,F136+1,(IF(AND(F136&gt;Start!$C$19,F136+1&lt;Start!$D$19,F136&lt;Start!$D$19,(ISEVEN(F136)=TRUE),(ISEVEN(Start!$D$8)=TRUE))=TRUE,F136+1,(IF(AND(F136&gt;Start!$C$20,F136+1&lt;Start!$D$20,F136&lt;Start!$D$20,(ISEVEN(F136)=TRUE),(ISEVEN(Start!$D$8)=TRUE))=TRUE,F136+1,(IF(AND(F136&gt;Start!$C$22,F136+3&lt;Start!$D$22,F136&lt;Start!$D$22,(ISODD(F136)=TRUE))=TRUE,F136+3,(IF(AND(F136&gt;Start!$C$23,F136+3&lt;Start!$D$23,F136&lt;Start!$D$23,(ISODD(F136)=TRUE))=TRUE,F136+3,(IF(AND(F136&gt;Start!$C$24,F136+3&lt;Start!$D$24,F136&lt;Start!$D$24,(ISODD(F136)=TRUE))=TRUE,F136+3,(IF(AND(F136&gt;Start!$C$22,F136+1&lt;Start!$D$22,F136&lt;Start!$D$22,(ISEVEN(F136)=TRUE))=TRUE,F136+1,(IF(AND(F136&gt;Start!$C$23,F136+1&lt;Start!$D$23,F136&lt;Start!$D$23,(ISEVEN(F136)=TRUE))=TRUE,F136+1,(IF(AND(F136&gt;Start!$C$24,F136+1&lt;Start!$D$24,F136&lt;Start!$D$24,(ISEVEN(F136)=TRUE))=TRUE,F136+1,(IF(AND(Start!$F$8=4,(ISEVEN(F136)=TRUE))=TRUE,F136-7,(IF(AND(Start!$D$8=4,(ISODD(F136)=TRUE))=TRUE,F136-5,(IF(AND(Start!$D$8=5,(ISEVEN(F136)=TRUE))=TRUE,F136-9,F136-7)))))))))))))))))))))))))))))))</f>
        <v>19</v>
      </c>
    </row>
    <row r="137" spans="1:7" ht="18.75">
      <c r="A137" s="72" t="str">
        <f>Input!B94</f>
        <v>B</v>
      </c>
      <c r="B137" s="173" t="str">
        <f>Input!C94</f>
        <v>Warren Mott</v>
      </c>
      <c r="C137" s="173" t="str">
        <f>Input!D94</f>
        <v>Brad Delmarle</v>
      </c>
      <c r="D137" s="72">
        <f>Input!$A$96</f>
        <v>19</v>
      </c>
      <c r="E137" s="73">
        <f>IF(D137=" "," ",(IF(AND(D137&gt;Start!$C$18,D137+3&lt;Start!$D$18,D137&lt;Start!$D$18,(ISODD(D137)=TRUE))=TRUE,D137+3,(IF(AND(D137&gt;Start!$C$19,D137+3&lt;Start!$D$19,D137&lt;Start!$D$19,(ISODD(D137)=TRUE),(ISEVEN(Start!$D$8))=TRUE)=TRUE,D137+3,(IF(AND(D137&gt;Start!$C$20,D137+3&lt;Start!$D$20,D137&lt;Start!$D$20,(ISODD(D137)=TRUE),(ISEVEN(Start!$D$8)=TRUE))=TRUE,D137+3,(IF(AND(D137&gt;Start!$C$18,D137+1&lt;Start!$D$18,D137&lt;Start!$D$18,(ISEVEN(D137)=TRUE),(ISEVEN(Start!$D$8)=TRUE))=TRUE,D137+1,(IF(AND(D137&gt;Start!$C$19,D137+1&lt;Start!$D$19,D137&lt;Start!$D$19,(ISEVEN(D137)=TRUE),(ISEVEN(Start!$D$8)=TRUE))=TRUE,D137+1,(IF(AND(D137&gt;Start!$C$20,D137+1&lt;Start!$D$20,D137&lt;Start!$D$20,(ISEVEN(D137)=TRUE),(ISEVEN(Start!$D$8)=TRUE))=TRUE,D137+1,(IF(AND(D137&gt;Start!$C$22,D137+3&lt;Start!$D$22,D137&lt;Start!$D$22,(ISODD(D137)=TRUE))=TRUE,D137+3,(IF(AND(D137&gt;Start!$C$23,D137+3&lt;Start!$D$23,D137&lt;Start!$D$23,(ISODD(D137)=TRUE))=TRUE,D137+3,(IF(AND(D137&gt;Start!$C$24,D137+3&lt;Start!$D$24,D137&lt;Start!$D$24,(ISODD(D137)=TRUE))=TRUE,D137+3,(IF(AND(D137&gt;Start!$C$22,D137+1&lt;Start!$D$22,D137&lt;Start!$D$22,(ISEVEN(D137)=TRUE))=TRUE,D137+1,(IF(AND(D137&gt;Start!$C$23,D137+1&lt;Start!$D$23,D137&lt;Start!$D$23,(ISEVEN(D137)=TRUE))=TRUE,D137+1,(IF(AND(D137&gt;Start!$C$24,D137+1&lt;Start!$D$24,D137&lt;Start!$D$24,(ISEVEN(D137)=TRUE))=TRUE,D137+1,(IF(AND(Start!$F$8=4,(ISEVEN(D137)=TRUE))=TRUE,D137-7,(IF(AND(Start!$D$8=4,(ISODD(D137)=TRUE))=TRUE,D137-5,(IF(AND(Start!$D$8=5,(ISEVEN(D137)=TRUE))=TRUE,D137-9,D137-7)))))))))))))))))))))))))))))))</f>
        <v>12</v>
      </c>
      <c r="F137" s="73">
        <f>IF(E137=" "," ",(IF(AND(E137&gt;Start!$C$18,E137+3&lt;Start!$D$18,E137&lt;Start!$D$18,(ISODD(E137)=TRUE))=TRUE,E137+3,(IF(AND(E137&gt;Start!$C$19,E137+3&lt;Start!$D$19,E137&lt;Start!$D$19,(ISODD(E137)=TRUE),(ISEVEN(Start!$D$8))=TRUE)=TRUE,E137+3,(IF(AND(E137&gt;Start!$C$20,E137+3&lt;Start!$D$20,E137&lt;Start!$D$20,(ISODD(E137)=TRUE),(ISEVEN(Start!$D$8)=TRUE))=TRUE,E137+3,(IF(AND(E137&gt;Start!$C$18,E137+1&lt;Start!$D$18,E137&lt;Start!$D$18,(ISEVEN(E137)=TRUE),(ISEVEN(Start!$D$8)=TRUE))=TRUE,E137+1,(IF(AND(E137&gt;Start!$C$19,E137+1&lt;Start!$D$19,E137&lt;Start!$D$19,(ISEVEN(E137)=TRUE),(ISEVEN(Start!$D$8)=TRUE))=TRUE,E137+1,(IF(AND(E137&gt;Start!$C$20,E137+1&lt;Start!$D$20,E137&lt;Start!$D$20,(ISEVEN(E137)=TRUE),(ISEVEN(Start!$D$8)=TRUE))=TRUE,E137+1,(IF(AND(E137&gt;Start!$C$22,E137+3&lt;Start!$D$22,E137&lt;Start!$D$22,(ISODD(E137)=TRUE))=TRUE,E137+3,(IF(AND(E137&gt;Start!$C$23,E137+3&lt;Start!$D$23,E137&lt;Start!$D$23,(ISODD(E137)=TRUE))=TRUE,E137+3,(IF(AND(E137&gt;Start!$C$24,E137+3&lt;Start!$D$24,E137&lt;Start!$D$24,(ISODD(E137)=TRUE))=TRUE,E137+3,(IF(AND(E137&gt;Start!$C$22,E137+1&lt;Start!$D$22,E137&lt;Start!$D$22,(ISEVEN(E137)=TRUE))=TRUE,E137+1,(IF(AND(E137&gt;Start!$C$23,E137+1&lt;Start!$D$23,E137&lt;Start!$D$23,(ISEVEN(E137)=TRUE))=TRUE,E137+1,(IF(AND(E137&gt;Start!$C$24,E137+1&lt;Start!$D$24,E137&lt;Start!$D$24,(ISEVEN(E137)=TRUE))=TRUE,E137+1,(IF(AND(Start!$F$8=4,(ISEVEN(E137)=TRUE))=TRUE,E137-7,(IF(AND(Start!$D$8=4,(ISODD(E137)=TRUE))=TRUE,E137-5,(IF(AND(Start!$D$8=5,(ISEVEN(E137)=TRUE))=TRUE,E137-9,E137-7)))))))))))))))))))))))))))))))</f>
        <v>13</v>
      </c>
      <c r="G137" s="73">
        <f>IF(F137=" "," ",(IF(AND(F137&gt;Start!$C$18,F137+3&lt;Start!$D$18,F137&lt;Start!$D$18,(ISODD(F137)=TRUE))=TRUE,F137+3,(IF(AND(F137&gt;Start!$C$19,F137+3&lt;Start!$D$19,F137&lt;Start!$D$19,(ISODD(F137)=TRUE),(ISEVEN(Start!$D$8))=TRUE)=TRUE,F137+3,(IF(AND(F137&gt;Start!$C$20,F137+3&lt;Start!$D$20,F137&lt;Start!$D$20,(ISODD(F137)=TRUE),(ISEVEN(Start!$D$8)=TRUE))=TRUE,F137+3,(IF(AND(F137&gt;Start!$C$18,F137+1&lt;Start!$D$18,F137&lt;Start!$D$18,(ISEVEN(F137)=TRUE),(ISEVEN(Start!$D$8)=TRUE))=TRUE,F137+1,(IF(AND(F137&gt;Start!$C$19,F137+1&lt;Start!$D$19,F137&lt;Start!$D$19,(ISEVEN(F137)=TRUE),(ISEVEN(Start!$D$8)=TRUE))=TRUE,F137+1,(IF(AND(F137&gt;Start!$C$20,F137+1&lt;Start!$D$20,F137&lt;Start!$D$20,(ISEVEN(F137)=TRUE),(ISEVEN(Start!$D$8)=TRUE))=TRUE,F137+1,(IF(AND(F137&gt;Start!$C$22,F137+3&lt;Start!$D$22,F137&lt;Start!$D$22,(ISODD(F137)=TRUE))=TRUE,F137+3,(IF(AND(F137&gt;Start!$C$23,F137+3&lt;Start!$D$23,F137&lt;Start!$D$23,(ISODD(F137)=TRUE))=TRUE,F137+3,(IF(AND(F137&gt;Start!$C$24,F137+3&lt;Start!$D$24,F137&lt;Start!$D$24,(ISODD(F137)=TRUE))=TRUE,F137+3,(IF(AND(F137&gt;Start!$C$22,F137+1&lt;Start!$D$22,F137&lt;Start!$D$22,(ISEVEN(F137)=TRUE))=TRUE,F137+1,(IF(AND(F137&gt;Start!$C$23,F137+1&lt;Start!$D$23,F137&lt;Start!$D$23,(ISEVEN(F137)=TRUE))=TRUE,F137+1,(IF(AND(F137&gt;Start!$C$24,F137+1&lt;Start!$D$24,F137&lt;Start!$D$24,(ISEVEN(F137)=TRUE))=TRUE,F137+1,(IF(AND(Start!$F$8=4,(ISEVEN(F137)=TRUE))=TRUE,F137-7,(IF(AND(Start!$D$8=4,(ISODD(F137)=TRUE))=TRUE,F137-5,(IF(AND(Start!$D$8=5,(ISEVEN(F137)=TRUE))=TRUE,F137-9,F137-7)))))))))))))))))))))))))))))))</f>
        <v>16</v>
      </c>
    </row>
    <row r="138" spans="1:7" ht="18.75">
      <c r="A138" s="72" t="str">
        <f>Input!B99</f>
        <v>BB</v>
      </c>
      <c r="B138" s="173" t="str">
        <f>Input!C99</f>
        <v>Warren Mott</v>
      </c>
      <c r="C138" s="173" t="str">
        <f>Input!D99</f>
        <v>Mike Davedowski</v>
      </c>
      <c r="D138" s="72">
        <f>Input!$A$101</f>
        <v>20</v>
      </c>
      <c r="E138" s="73">
        <f>IF(D138=" "," ",(IF(AND(D138&gt;Start!$C$18,D138+3&lt;Start!$D$18,D138&lt;Start!$D$18,(ISODD(D138)=TRUE))=TRUE,D138+3,(IF(AND(D138&gt;Start!$C$19,D138+3&lt;Start!$D$19,D138&lt;Start!$D$19,(ISODD(D138)=TRUE),(ISEVEN(Start!$D$8))=TRUE)=TRUE,D138+3,(IF(AND(D138&gt;Start!$C$20,D138+3&lt;Start!$D$20,D138&lt;Start!$D$20,(ISODD(D138)=TRUE),(ISEVEN(Start!$D$8)=TRUE))=TRUE,D138+3,(IF(AND(D138&gt;Start!$C$18,D138+1&lt;Start!$D$18,D138&lt;Start!$D$18,(ISEVEN(D138)=TRUE),(ISEVEN(Start!$D$8)=TRUE))=TRUE,D138+1,(IF(AND(D138&gt;Start!$C$19,D138+1&lt;Start!$D$19,D138&lt;Start!$D$19,(ISEVEN(D138)=TRUE),(ISEVEN(Start!$D$8)=TRUE))=TRUE,D138+1,(IF(AND(D138&gt;Start!$C$20,D138+1&lt;Start!$D$20,D138&lt;Start!$D$20,(ISEVEN(D138)=TRUE),(ISEVEN(Start!$D$8)=TRUE))=TRUE,D138+1,(IF(AND(D138&gt;Start!$C$22,D138+3&lt;Start!$D$22,D138&lt;Start!$D$22,(ISODD(D138)=TRUE))=TRUE,D138+3,(IF(AND(D138&gt;Start!$C$23,D138+3&lt;Start!$D$23,D138&lt;Start!$D$23,(ISODD(D138)=TRUE))=TRUE,D138+3,(IF(AND(D138&gt;Start!$C$24,D138+3&lt;Start!$D$24,D138&lt;Start!$D$24,(ISODD(D138)=TRUE))=TRUE,D138+3,(IF(AND(D138&gt;Start!$C$22,D138+1&lt;Start!$D$22,D138&lt;Start!$D$22,(ISEVEN(D138)=TRUE))=TRUE,D138+1,(IF(AND(D138&gt;Start!$C$23,D138+1&lt;Start!$D$23,D138&lt;Start!$D$23,(ISEVEN(D138)=TRUE))=TRUE,D138+1,(IF(AND(D138&gt;Start!$C$24,D138+1&lt;Start!$D$24,D138&lt;Start!$D$24,(ISEVEN(D138)=TRUE))=TRUE,D138+1,(IF(AND(Start!$F$8=4,(ISEVEN(D138)=TRUE))=TRUE,D138-7,(IF(AND(Start!$D$8=4,(ISODD(D138)=TRUE))=TRUE,D138-5,(IF(AND(Start!$D$8=5,(ISEVEN(D138)=TRUE))=TRUE,D138-9,D138-7)))))))))))))))))))))))))))))))</f>
        <v>11</v>
      </c>
      <c r="F138" s="73">
        <f>IF(E138=" "," ",(IF(AND(E138&gt;Start!$C$18,E138+3&lt;Start!$D$18,E138&lt;Start!$D$18,(ISODD(E138)=TRUE))=TRUE,E138+3,(IF(AND(E138&gt;Start!$C$19,E138+3&lt;Start!$D$19,E138&lt;Start!$D$19,(ISODD(E138)=TRUE),(ISEVEN(Start!$D$8))=TRUE)=TRUE,E138+3,(IF(AND(E138&gt;Start!$C$20,E138+3&lt;Start!$D$20,E138&lt;Start!$D$20,(ISODD(E138)=TRUE),(ISEVEN(Start!$D$8)=TRUE))=TRUE,E138+3,(IF(AND(E138&gt;Start!$C$18,E138+1&lt;Start!$D$18,E138&lt;Start!$D$18,(ISEVEN(E138)=TRUE),(ISEVEN(Start!$D$8)=TRUE))=TRUE,E138+1,(IF(AND(E138&gt;Start!$C$19,E138+1&lt;Start!$D$19,E138&lt;Start!$D$19,(ISEVEN(E138)=TRUE),(ISEVEN(Start!$D$8)=TRUE))=TRUE,E138+1,(IF(AND(E138&gt;Start!$C$20,E138+1&lt;Start!$D$20,E138&lt;Start!$D$20,(ISEVEN(E138)=TRUE),(ISEVEN(Start!$D$8)=TRUE))=TRUE,E138+1,(IF(AND(E138&gt;Start!$C$22,E138+3&lt;Start!$D$22,E138&lt;Start!$D$22,(ISODD(E138)=TRUE))=TRUE,E138+3,(IF(AND(E138&gt;Start!$C$23,E138+3&lt;Start!$D$23,E138&lt;Start!$D$23,(ISODD(E138)=TRUE))=TRUE,E138+3,(IF(AND(E138&gt;Start!$C$24,E138+3&lt;Start!$D$24,E138&lt;Start!$D$24,(ISODD(E138)=TRUE))=TRUE,E138+3,(IF(AND(E138&gt;Start!$C$22,E138+1&lt;Start!$D$22,E138&lt;Start!$D$22,(ISEVEN(E138)=TRUE))=TRUE,E138+1,(IF(AND(E138&gt;Start!$C$23,E138+1&lt;Start!$D$23,E138&lt;Start!$D$23,(ISEVEN(E138)=TRUE))=TRUE,E138+1,(IF(AND(E138&gt;Start!$C$24,E138+1&lt;Start!$D$24,E138&lt;Start!$D$24,(ISEVEN(E138)=TRUE))=TRUE,E138+1,(IF(AND(Start!$F$8=4,(ISEVEN(E138)=TRUE))=TRUE,E138-7,(IF(AND(Start!$D$8=4,(ISODD(E138)=TRUE))=TRUE,E138-5,(IF(AND(Start!$D$8=5,(ISEVEN(E138)=TRUE))=TRUE,E138-9,E138-7)))))))))))))))))))))))))))))))</f>
        <v>14</v>
      </c>
      <c r="G138" s="73">
        <f>IF(F138=" "," ",(IF(AND(F138&gt;Start!$C$18,F138+3&lt;Start!$D$18,F138&lt;Start!$D$18,(ISODD(F138)=TRUE))=TRUE,F138+3,(IF(AND(F138&gt;Start!$C$19,F138+3&lt;Start!$D$19,F138&lt;Start!$D$19,(ISODD(F138)=TRUE),(ISEVEN(Start!$D$8))=TRUE)=TRUE,F138+3,(IF(AND(F138&gt;Start!$C$20,F138+3&lt;Start!$D$20,F138&lt;Start!$D$20,(ISODD(F138)=TRUE),(ISEVEN(Start!$D$8)=TRUE))=TRUE,F138+3,(IF(AND(F138&gt;Start!$C$18,F138+1&lt;Start!$D$18,F138&lt;Start!$D$18,(ISEVEN(F138)=TRUE),(ISEVEN(Start!$D$8)=TRUE))=TRUE,F138+1,(IF(AND(F138&gt;Start!$C$19,F138+1&lt;Start!$D$19,F138&lt;Start!$D$19,(ISEVEN(F138)=TRUE),(ISEVEN(Start!$D$8)=TRUE))=TRUE,F138+1,(IF(AND(F138&gt;Start!$C$20,F138+1&lt;Start!$D$20,F138&lt;Start!$D$20,(ISEVEN(F138)=TRUE),(ISEVEN(Start!$D$8)=TRUE))=TRUE,F138+1,(IF(AND(F138&gt;Start!$C$22,F138+3&lt;Start!$D$22,F138&lt;Start!$D$22,(ISODD(F138)=TRUE))=TRUE,F138+3,(IF(AND(F138&gt;Start!$C$23,F138+3&lt;Start!$D$23,F138&lt;Start!$D$23,(ISODD(F138)=TRUE))=TRUE,F138+3,(IF(AND(F138&gt;Start!$C$24,F138+3&lt;Start!$D$24,F138&lt;Start!$D$24,(ISODD(F138)=TRUE))=TRUE,F138+3,(IF(AND(F138&gt;Start!$C$22,F138+1&lt;Start!$D$22,F138&lt;Start!$D$22,(ISEVEN(F138)=TRUE))=TRUE,F138+1,(IF(AND(F138&gt;Start!$C$23,F138+1&lt;Start!$D$23,F138&lt;Start!$D$23,(ISEVEN(F138)=TRUE))=TRUE,F138+1,(IF(AND(F138&gt;Start!$C$24,F138+1&lt;Start!$D$24,F138&lt;Start!$D$24,(ISEVEN(F138)=TRUE))=TRUE,F138+1,(IF(AND(Start!$F$8=4,(ISEVEN(F138)=TRUE))=TRUE,F138-7,(IF(AND(Start!$D$8=4,(ISODD(F138)=TRUE))=TRUE,F138-5,(IF(AND(Start!$D$8=5,(ISEVEN(F138)=TRUE))=TRUE,F138-9,F138-7)))))))))))))))))))))))))))))))</f>
        <v>15</v>
      </c>
    </row>
    <row r="139" spans="1:7" ht="18.75">
      <c r="A139" s="72" t="str">
        <f>Input!B125</f>
        <v>C</v>
      </c>
      <c r="B139" s="173" t="str">
        <f>Input!C125</f>
        <v>Warren Woods Tower</v>
      </c>
      <c r="C139" s="173" t="str">
        <f>Input!D125</f>
        <v>Kyle Kriebel</v>
      </c>
      <c r="D139" s="72">
        <f>Input!$A$126</f>
        <v>25</v>
      </c>
      <c r="E139" s="73">
        <f>IF(D139=" "," ",(IF(AND(D139&gt;Start!$C$18,D139+3&lt;Start!$D$18,D139&lt;Start!$D$18,(ISODD(D139)=TRUE))=TRUE,D139+3,(IF(AND(D139&gt;Start!$C$19,D139+3&lt;Start!$D$19,D139&lt;Start!$D$19,(ISODD(D139)=TRUE),(ISEVEN(Start!$D$8))=TRUE)=TRUE,D139+3,(IF(AND(D139&gt;Start!$C$20,D139+3&lt;Start!$D$20,D139&lt;Start!$D$20,(ISODD(D139)=TRUE),(ISEVEN(Start!$D$8)=TRUE))=TRUE,D139+3,(IF(AND(D139&gt;Start!$C$18,D139+1&lt;Start!$D$18,D139&lt;Start!$D$18,(ISEVEN(D139)=TRUE),(ISEVEN(Start!$D$8)=TRUE))=TRUE,D139+1,(IF(AND(D139&gt;Start!$C$19,D139+1&lt;Start!$D$19,D139&lt;Start!$D$19,(ISEVEN(D139)=TRUE),(ISEVEN(Start!$D$8)=TRUE))=TRUE,D139+1,(IF(AND(D139&gt;Start!$C$20,D139+1&lt;Start!$D$20,D139&lt;Start!$D$20,(ISEVEN(D139)=TRUE),(ISEVEN(Start!$D$8)=TRUE))=TRUE,D139+1,(IF(AND(D139&gt;Start!$C$22,D139+3&lt;Start!$D$22,D139&lt;Start!$D$22,(ISODD(D139)=TRUE))=TRUE,D139+3,(IF(AND(D139&gt;Start!$C$23,D139+3&lt;Start!$D$23,D139&lt;Start!$D$23,(ISODD(D139)=TRUE))=TRUE,D139+3,(IF(AND(D139&gt;Start!$C$24,D139+3&lt;Start!$D$24,D139&lt;Start!$D$24,(ISODD(D139)=TRUE))=TRUE,D139+3,(IF(AND(D139&gt;Start!$C$22,D139+1&lt;Start!$D$22,D139&lt;Start!$D$22,(ISEVEN(D139)=TRUE))=TRUE,D139+1,(IF(AND(D139&gt;Start!$C$23,D139+1&lt;Start!$D$23,D139&lt;Start!$D$23,(ISEVEN(D139)=TRUE))=TRUE,D139+1,(IF(AND(D139&gt;Start!$C$24,D139+1&lt;Start!$D$24,D139&lt;Start!$D$24,(ISEVEN(D139)=TRUE))=TRUE,D139+1,(IF(AND(Start!$F$8=4,(ISEVEN(D139)=TRUE))=TRUE,D139-7,(IF(AND(Start!$D$8=4,(ISODD(D139)=TRUE))=TRUE,D139-5,(IF(AND(Start!$D$8=5,(ISEVEN(D139)=TRUE))=TRUE,D139-9,D139-7)))))))))))))))))))))))))))))))</f>
        <v>28</v>
      </c>
      <c r="F139" s="73">
        <f>IF(E139=" "," ",(IF(AND(E139&gt;Start!$C$18,E139+3&lt;Start!$D$18,E139&lt;Start!$D$18,(ISODD(E139)=TRUE))=TRUE,E139+3,(IF(AND(E139&gt;Start!$C$19,E139+3&lt;Start!$D$19,E139&lt;Start!$D$19,(ISODD(E139)=TRUE),(ISEVEN(Start!$D$8))=TRUE)=TRUE,E139+3,(IF(AND(E139&gt;Start!$C$20,E139+3&lt;Start!$D$20,E139&lt;Start!$D$20,(ISODD(E139)=TRUE),(ISEVEN(Start!$D$8)=TRUE))=TRUE,E139+3,(IF(AND(E139&gt;Start!$C$18,E139+1&lt;Start!$D$18,E139&lt;Start!$D$18,(ISEVEN(E139)=TRUE),(ISEVEN(Start!$D$8)=TRUE))=TRUE,E139+1,(IF(AND(E139&gt;Start!$C$19,E139+1&lt;Start!$D$19,E139&lt;Start!$D$19,(ISEVEN(E139)=TRUE),(ISEVEN(Start!$D$8)=TRUE))=TRUE,E139+1,(IF(AND(E139&gt;Start!$C$20,E139+1&lt;Start!$D$20,E139&lt;Start!$D$20,(ISEVEN(E139)=TRUE),(ISEVEN(Start!$D$8)=TRUE))=TRUE,E139+1,(IF(AND(E139&gt;Start!$C$22,E139+3&lt;Start!$D$22,E139&lt;Start!$D$22,(ISODD(E139)=TRUE))=TRUE,E139+3,(IF(AND(E139&gt;Start!$C$23,E139+3&lt;Start!$D$23,E139&lt;Start!$D$23,(ISODD(E139)=TRUE))=TRUE,E139+3,(IF(AND(E139&gt;Start!$C$24,E139+3&lt;Start!$D$24,E139&lt;Start!$D$24,(ISODD(E139)=TRUE))=TRUE,E139+3,(IF(AND(E139&gt;Start!$C$22,E139+1&lt;Start!$D$22,E139&lt;Start!$D$22,(ISEVEN(E139)=TRUE))=TRUE,E139+1,(IF(AND(E139&gt;Start!$C$23,E139+1&lt;Start!$D$23,E139&lt;Start!$D$23,(ISEVEN(E139)=TRUE))=TRUE,E139+1,(IF(AND(E139&gt;Start!$C$24,E139+1&lt;Start!$D$24,E139&lt;Start!$D$24,(ISEVEN(E139)=TRUE))=TRUE,E139+1,(IF(AND(Start!$F$8=4,(ISEVEN(E139)=TRUE))=TRUE,E139-7,(IF(AND(Start!$D$8=4,(ISODD(E139)=TRUE))=TRUE,E139-5,(IF(AND(Start!$D$8=5,(ISEVEN(E139)=TRUE))=TRUE,E139-9,E139-7)))))))))))))))))))))))))))))))</f>
        <v>29</v>
      </c>
      <c r="G139" s="73">
        <f>IF(F139=" "," ",(IF(AND(F139&gt;Start!$C$18,F139+3&lt;Start!$D$18,F139&lt;Start!$D$18,(ISODD(F139)=TRUE))=TRUE,F139+3,(IF(AND(F139&gt;Start!$C$19,F139+3&lt;Start!$D$19,F139&lt;Start!$D$19,(ISODD(F139)=TRUE),(ISEVEN(Start!$D$8))=TRUE)=TRUE,F139+3,(IF(AND(F139&gt;Start!$C$20,F139+3&lt;Start!$D$20,F139&lt;Start!$D$20,(ISODD(F139)=TRUE),(ISEVEN(Start!$D$8)=TRUE))=TRUE,F139+3,(IF(AND(F139&gt;Start!$C$18,F139+1&lt;Start!$D$18,F139&lt;Start!$D$18,(ISEVEN(F139)=TRUE),(ISEVEN(Start!$D$8)=TRUE))=TRUE,F139+1,(IF(AND(F139&gt;Start!$C$19,F139+1&lt;Start!$D$19,F139&lt;Start!$D$19,(ISEVEN(F139)=TRUE),(ISEVEN(Start!$D$8)=TRUE))=TRUE,F139+1,(IF(AND(F139&gt;Start!$C$20,F139+1&lt;Start!$D$20,F139&lt;Start!$D$20,(ISEVEN(F139)=TRUE),(ISEVEN(Start!$D$8)=TRUE))=TRUE,F139+1,(IF(AND(F139&gt;Start!$C$22,F139+3&lt;Start!$D$22,F139&lt;Start!$D$22,(ISODD(F139)=TRUE))=TRUE,F139+3,(IF(AND(F139&gt;Start!$C$23,F139+3&lt;Start!$D$23,F139&lt;Start!$D$23,(ISODD(F139)=TRUE))=TRUE,F139+3,(IF(AND(F139&gt;Start!$C$24,F139+3&lt;Start!$D$24,F139&lt;Start!$D$24,(ISODD(F139)=TRUE))=TRUE,F139+3,(IF(AND(F139&gt;Start!$C$22,F139+1&lt;Start!$D$22,F139&lt;Start!$D$22,(ISEVEN(F139)=TRUE))=TRUE,F139+1,(IF(AND(F139&gt;Start!$C$23,F139+1&lt;Start!$D$23,F139&lt;Start!$D$23,(ISEVEN(F139)=TRUE))=TRUE,F139+1,(IF(AND(F139&gt;Start!$C$24,F139+1&lt;Start!$D$24,F139&lt;Start!$D$24,(ISEVEN(F139)=TRUE))=TRUE,F139+1,(IF(AND(Start!$F$8=4,(ISEVEN(F139)=TRUE))=TRUE,F139-7,(IF(AND(Start!$D$8=4,(ISODD(F139)=TRUE))=TRUE,F139-5,(IF(AND(Start!$D$8=5,(ISEVEN(F139)=TRUE))=TRUE,F139-9,F139-7)))))))))))))))))))))))))))))))</f>
        <v>22</v>
      </c>
    </row>
    <row r="140" spans="1:7" ht="18.75">
      <c r="A140" s="72" t="str">
        <f>Input!B130</f>
        <v>CC</v>
      </c>
      <c r="B140" s="173" t="str">
        <f>Input!C130</f>
        <v>Warren Woods Tower</v>
      </c>
      <c r="C140" s="173" t="str">
        <f>Input!D130</f>
        <v>Grant Kenyon III</v>
      </c>
      <c r="D140" s="72">
        <f>Input!$A$131</f>
        <v>26</v>
      </c>
      <c r="E140" s="73">
        <f>IF(D140=" "," ",(IF(AND(D140&gt;Start!$C$18,D140+3&lt;Start!$D$18,D140&lt;Start!$D$18,(ISODD(D140)=TRUE))=TRUE,D140+3,(IF(AND(D140&gt;Start!$C$19,D140+3&lt;Start!$D$19,D140&lt;Start!$D$19,(ISODD(D140)=TRUE),(ISEVEN(Start!$D$8))=TRUE)=TRUE,D140+3,(IF(AND(D140&gt;Start!$C$20,D140+3&lt;Start!$D$20,D140&lt;Start!$D$20,(ISODD(D140)=TRUE),(ISEVEN(Start!$D$8)=TRUE))=TRUE,D140+3,(IF(AND(D140&gt;Start!$C$18,D140+1&lt;Start!$D$18,D140&lt;Start!$D$18,(ISEVEN(D140)=TRUE),(ISEVEN(Start!$D$8)=TRUE))=TRUE,D140+1,(IF(AND(D140&gt;Start!$C$19,D140+1&lt;Start!$D$19,D140&lt;Start!$D$19,(ISEVEN(D140)=TRUE),(ISEVEN(Start!$D$8)=TRUE))=TRUE,D140+1,(IF(AND(D140&gt;Start!$C$20,D140+1&lt;Start!$D$20,D140&lt;Start!$D$20,(ISEVEN(D140)=TRUE),(ISEVEN(Start!$D$8)=TRUE))=TRUE,D140+1,(IF(AND(D140&gt;Start!$C$22,D140+3&lt;Start!$D$22,D140&lt;Start!$D$22,(ISODD(D140)=TRUE))=TRUE,D140+3,(IF(AND(D140&gt;Start!$C$23,D140+3&lt;Start!$D$23,D140&lt;Start!$D$23,(ISODD(D140)=TRUE))=TRUE,D140+3,(IF(AND(D140&gt;Start!$C$24,D140+3&lt;Start!$D$24,D140&lt;Start!$D$24,(ISODD(D140)=TRUE))=TRUE,D140+3,(IF(AND(D140&gt;Start!$C$22,D140+1&lt;Start!$D$22,D140&lt;Start!$D$22,(ISEVEN(D140)=TRUE))=TRUE,D140+1,(IF(AND(D140&gt;Start!$C$23,D140+1&lt;Start!$D$23,D140&lt;Start!$D$23,(ISEVEN(D140)=TRUE))=TRUE,D140+1,(IF(AND(D140&gt;Start!$C$24,D140+1&lt;Start!$D$24,D140&lt;Start!$D$24,(ISEVEN(D140)=TRUE))=TRUE,D140+1,(IF(AND(Start!$F$8=4,(ISEVEN(D140)=TRUE))=TRUE,D140-7,(IF(AND(Start!$D$8=4,(ISODD(D140)=TRUE))=TRUE,D140-5,(IF(AND(Start!$D$8=5,(ISEVEN(D140)=TRUE))=TRUE,D140-9,D140-7)))))))))))))))))))))))))))))))</f>
        <v>27</v>
      </c>
      <c r="F140" s="73">
        <f>IF(E140=" "," ",(IF(AND(E140&gt;Start!$C$18,E140+3&lt;Start!$D$18,E140&lt;Start!$D$18,(ISODD(E140)=TRUE))=TRUE,E140+3,(IF(AND(E140&gt;Start!$C$19,E140+3&lt;Start!$D$19,E140&lt;Start!$D$19,(ISODD(E140)=TRUE),(ISEVEN(Start!$D$8))=TRUE)=TRUE,E140+3,(IF(AND(E140&gt;Start!$C$20,E140+3&lt;Start!$D$20,E140&lt;Start!$D$20,(ISODD(E140)=TRUE),(ISEVEN(Start!$D$8)=TRUE))=TRUE,E140+3,(IF(AND(E140&gt;Start!$C$18,E140+1&lt;Start!$D$18,E140&lt;Start!$D$18,(ISEVEN(E140)=TRUE),(ISEVEN(Start!$D$8)=TRUE))=TRUE,E140+1,(IF(AND(E140&gt;Start!$C$19,E140+1&lt;Start!$D$19,E140&lt;Start!$D$19,(ISEVEN(E140)=TRUE),(ISEVEN(Start!$D$8)=TRUE))=TRUE,E140+1,(IF(AND(E140&gt;Start!$C$20,E140+1&lt;Start!$D$20,E140&lt;Start!$D$20,(ISEVEN(E140)=TRUE),(ISEVEN(Start!$D$8)=TRUE))=TRUE,E140+1,(IF(AND(E140&gt;Start!$C$22,E140+3&lt;Start!$D$22,E140&lt;Start!$D$22,(ISODD(E140)=TRUE))=TRUE,E140+3,(IF(AND(E140&gt;Start!$C$23,E140+3&lt;Start!$D$23,E140&lt;Start!$D$23,(ISODD(E140)=TRUE))=TRUE,E140+3,(IF(AND(E140&gt;Start!$C$24,E140+3&lt;Start!$D$24,E140&lt;Start!$D$24,(ISODD(E140)=TRUE))=TRUE,E140+3,(IF(AND(E140&gt;Start!$C$22,E140+1&lt;Start!$D$22,E140&lt;Start!$D$22,(ISEVEN(E140)=TRUE))=TRUE,E140+1,(IF(AND(E140&gt;Start!$C$23,E140+1&lt;Start!$D$23,E140&lt;Start!$D$23,(ISEVEN(E140)=TRUE))=TRUE,E140+1,(IF(AND(E140&gt;Start!$C$24,E140+1&lt;Start!$D$24,E140&lt;Start!$D$24,(ISEVEN(E140)=TRUE))=TRUE,E140+1,(IF(AND(Start!$F$8=4,(ISEVEN(E140)=TRUE))=TRUE,E140-7,(IF(AND(Start!$D$8=4,(ISODD(E140)=TRUE))=TRUE,E140-5,(IF(AND(Start!$D$8=5,(ISEVEN(E140)=TRUE))=TRUE,E140-9,E140-7)))))))))))))))))))))))))))))))</f>
        <v>30</v>
      </c>
      <c r="G140" s="73">
        <f>IF(F140=" "," ",(IF(AND(F140&gt;Start!$C$18,F140+3&lt;Start!$D$18,F140&lt;Start!$D$18,(ISODD(F140)=TRUE))=TRUE,F140+3,(IF(AND(F140&gt;Start!$C$19,F140+3&lt;Start!$D$19,F140&lt;Start!$D$19,(ISODD(F140)=TRUE),(ISEVEN(Start!$D$8))=TRUE)=TRUE,F140+3,(IF(AND(F140&gt;Start!$C$20,F140+3&lt;Start!$D$20,F140&lt;Start!$D$20,(ISODD(F140)=TRUE),(ISEVEN(Start!$D$8)=TRUE))=TRUE,F140+3,(IF(AND(F140&gt;Start!$C$18,F140+1&lt;Start!$D$18,F140&lt;Start!$D$18,(ISEVEN(F140)=TRUE),(ISEVEN(Start!$D$8)=TRUE))=TRUE,F140+1,(IF(AND(F140&gt;Start!$C$19,F140+1&lt;Start!$D$19,F140&lt;Start!$D$19,(ISEVEN(F140)=TRUE),(ISEVEN(Start!$D$8)=TRUE))=TRUE,F140+1,(IF(AND(F140&gt;Start!$C$20,F140+1&lt;Start!$D$20,F140&lt;Start!$D$20,(ISEVEN(F140)=TRUE),(ISEVEN(Start!$D$8)=TRUE))=TRUE,F140+1,(IF(AND(F140&gt;Start!$C$22,F140+3&lt;Start!$D$22,F140&lt;Start!$D$22,(ISODD(F140)=TRUE))=TRUE,F140+3,(IF(AND(F140&gt;Start!$C$23,F140+3&lt;Start!$D$23,F140&lt;Start!$D$23,(ISODD(F140)=TRUE))=TRUE,F140+3,(IF(AND(F140&gt;Start!$C$24,F140+3&lt;Start!$D$24,F140&lt;Start!$D$24,(ISODD(F140)=TRUE))=TRUE,F140+3,(IF(AND(F140&gt;Start!$C$22,F140+1&lt;Start!$D$22,F140&lt;Start!$D$22,(ISEVEN(F140)=TRUE))=TRUE,F140+1,(IF(AND(F140&gt;Start!$C$23,F140+1&lt;Start!$D$23,F140&lt;Start!$D$23,(ISEVEN(F140)=TRUE))=TRUE,F140+1,(IF(AND(F140&gt;Start!$C$24,F140+1&lt;Start!$D$24,F140&lt;Start!$D$24,(ISEVEN(F140)=TRUE))=TRUE,F140+1,(IF(AND(Start!$F$8=4,(ISEVEN(F140)=TRUE))=TRUE,F140-7,(IF(AND(Start!$D$8=4,(ISODD(F140)=TRUE))=TRUE,F140-5,(IF(AND(Start!$D$8=5,(ISEVEN(F140)=TRUE))=TRUE,F140-9,F140-7)))))))))))))))))))))))))))))))</f>
        <v>21</v>
      </c>
    </row>
    <row r="141" spans="1:7" ht="18.75">
      <c r="A141" s="72" t="str">
        <f>Input!B135</f>
        <v>C</v>
      </c>
      <c r="B141" s="173" t="str">
        <f>Input!C135</f>
        <v>Warren Woods Tower</v>
      </c>
      <c r="C141" s="173" t="str">
        <f>Input!D135</f>
        <v>Andrew Cicchelli</v>
      </c>
      <c r="D141" s="72">
        <f>Input!$A$136</f>
        <v>27</v>
      </c>
      <c r="E141" s="73">
        <f>IF(D141=" "," ",(IF(AND(D141&gt;Start!$C$18,D141+3&lt;Start!$D$18,D141&lt;Start!$D$18,(ISODD(D141)=TRUE))=TRUE,D141+3,(IF(AND(D141&gt;Start!$C$19,D141+3&lt;Start!$D$19,D141&lt;Start!$D$19,(ISODD(D141)=TRUE),(ISEVEN(Start!$D$8))=TRUE)=TRUE,D141+3,(IF(AND(D141&gt;Start!$C$20,D141+3&lt;Start!$D$20,D141&lt;Start!$D$20,(ISODD(D141)=TRUE),(ISEVEN(Start!$D$8)=TRUE))=TRUE,D141+3,(IF(AND(D141&gt;Start!$C$18,D141+1&lt;Start!$D$18,D141&lt;Start!$D$18,(ISEVEN(D141)=TRUE),(ISEVEN(Start!$D$8)=TRUE))=TRUE,D141+1,(IF(AND(D141&gt;Start!$C$19,D141+1&lt;Start!$D$19,D141&lt;Start!$D$19,(ISEVEN(D141)=TRUE),(ISEVEN(Start!$D$8)=TRUE))=TRUE,D141+1,(IF(AND(D141&gt;Start!$C$20,D141+1&lt;Start!$D$20,D141&lt;Start!$D$20,(ISEVEN(D141)=TRUE),(ISEVEN(Start!$D$8)=TRUE))=TRUE,D141+1,(IF(AND(D141&gt;Start!$C$22,D141+3&lt;Start!$D$22,D141&lt;Start!$D$22,(ISODD(D141)=TRUE))=TRUE,D141+3,(IF(AND(D141&gt;Start!$C$23,D141+3&lt;Start!$D$23,D141&lt;Start!$D$23,(ISODD(D141)=TRUE))=TRUE,D141+3,(IF(AND(D141&gt;Start!$C$24,D141+3&lt;Start!$D$24,D141&lt;Start!$D$24,(ISODD(D141)=TRUE))=TRUE,D141+3,(IF(AND(D141&gt;Start!$C$22,D141+1&lt;Start!$D$22,D141&lt;Start!$D$22,(ISEVEN(D141)=TRUE))=TRUE,D141+1,(IF(AND(D141&gt;Start!$C$23,D141+1&lt;Start!$D$23,D141&lt;Start!$D$23,(ISEVEN(D141)=TRUE))=TRUE,D141+1,(IF(AND(D141&gt;Start!$C$24,D141+1&lt;Start!$D$24,D141&lt;Start!$D$24,(ISEVEN(D141)=TRUE))=TRUE,D141+1,(IF(AND(Start!$F$8=4,(ISEVEN(D141)=TRUE))=TRUE,D141-7,(IF(AND(Start!$D$8=4,(ISODD(D141)=TRUE))=TRUE,D141-5,(IF(AND(Start!$D$8=5,(ISEVEN(D141)=TRUE))=TRUE,D141-9,D141-7)))))))))))))))))))))))))))))))</f>
        <v>30</v>
      </c>
      <c r="F141" s="73">
        <f>IF(E141=" "," ",(IF(AND(E141&gt;Start!$C$18,E141+3&lt;Start!$D$18,E141&lt;Start!$D$18,(ISODD(E141)=TRUE))=TRUE,E141+3,(IF(AND(E141&gt;Start!$C$19,E141+3&lt;Start!$D$19,E141&lt;Start!$D$19,(ISODD(E141)=TRUE),(ISEVEN(Start!$D$8))=TRUE)=TRUE,E141+3,(IF(AND(E141&gt;Start!$C$20,E141+3&lt;Start!$D$20,E141&lt;Start!$D$20,(ISODD(E141)=TRUE),(ISEVEN(Start!$D$8)=TRUE))=TRUE,E141+3,(IF(AND(E141&gt;Start!$C$18,E141+1&lt;Start!$D$18,E141&lt;Start!$D$18,(ISEVEN(E141)=TRUE),(ISEVEN(Start!$D$8)=TRUE))=TRUE,E141+1,(IF(AND(E141&gt;Start!$C$19,E141+1&lt;Start!$D$19,E141&lt;Start!$D$19,(ISEVEN(E141)=TRUE),(ISEVEN(Start!$D$8)=TRUE))=TRUE,E141+1,(IF(AND(E141&gt;Start!$C$20,E141+1&lt;Start!$D$20,E141&lt;Start!$D$20,(ISEVEN(E141)=TRUE),(ISEVEN(Start!$D$8)=TRUE))=TRUE,E141+1,(IF(AND(E141&gt;Start!$C$22,E141+3&lt;Start!$D$22,E141&lt;Start!$D$22,(ISODD(E141)=TRUE))=TRUE,E141+3,(IF(AND(E141&gt;Start!$C$23,E141+3&lt;Start!$D$23,E141&lt;Start!$D$23,(ISODD(E141)=TRUE))=TRUE,E141+3,(IF(AND(E141&gt;Start!$C$24,E141+3&lt;Start!$D$24,E141&lt;Start!$D$24,(ISODD(E141)=TRUE))=TRUE,E141+3,(IF(AND(E141&gt;Start!$C$22,E141+1&lt;Start!$D$22,E141&lt;Start!$D$22,(ISEVEN(E141)=TRUE))=TRUE,E141+1,(IF(AND(E141&gt;Start!$C$23,E141+1&lt;Start!$D$23,E141&lt;Start!$D$23,(ISEVEN(E141)=TRUE))=TRUE,E141+1,(IF(AND(E141&gt;Start!$C$24,E141+1&lt;Start!$D$24,E141&lt;Start!$D$24,(ISEVEN(E141)=TRUE))=TRUE,E141+1,(IF(AND(Start!$F$8=4,(ISEVEN(E141)=TRUE))=TRUE,E141-7,(IF(AND(Start!$D$8=4,(ISODD(E141)=TRUE))=TRUE,E141-5,(IF(AND(Start!$D$8=5,(ISEVEN(E141)=TRUE))=TRUE,E141-9,E141-7)))))))))))))))))))))))))))))))</f>
        <v>21</v>
      </c>
      <c r="G141" s="73">
        <f>IF(F141=" "," ",(IF(AND(F141&gt;Start!$C$18,F141+3&lt;Start!$D$18,F141&lt;Start!$D$18,(ISODD(F141)=TRUE))=TRUE,F141+3,(IF(AND(F141&gt;Start!$C$19,F141+3&lt;Start!$D$19,F141&lt;Start!$D$19,(ISODD(F141)=TRUE),(ISEVEN(Start!$D$8))=TRUE)=TRUE,F141+3,(IF(AND(F141&gt;Start!$C$20,F141+3&lt;Start!$D$20,F141&lt;Start!$D$20,(ISODD(F141)=TRUE),(ISEVEN(Start!$D$8)=TRUE))=TRUE,F141+3,(IF(AND(F141&gt;Start!$C$18,F141+1&lt;Start!$D$18,F141&lt;Start!$D$18,(ISEVEN(F141)=TRUE),(ISEVEN(Start!$D$8)=TRUE))=TRUE,F141+1,(IF(AND(F141&gt;Start!$C$19,F141+1&lt;Start!$D$19,F141&lt;Start!$D$19,(ISEVEN(F141)=TRUE),(ISEVEN(Start!$D$8)=TRUE))=TRUE,F141+1,(IF(AND(F141&gt;Start!$C$20,F141+1&lt;Start!$D$20,F141&lt;Start!$D$20,(ISEVEN(F141)=TRUE),(ISEVEN(Start!$D$8)=TRUE))=TRUE,F141+1,(IF(AND(F141&gt;Start!$C$22,F141+3&lt;Start!$D$22,F141&lt;Start!$D$22,(ISODD(F141)=TRUE))=TRUE,F141+3,(IF(AND(F141&gt;Start!$C$23,F141+3&lt;Start!$D$23,F141&lt;Start!$D$23,(ISODD(F141)=TRUE))=TRUE,F141+3,(IF(AND(F141&gt;Start!$C$24,F141+3&lt;Start!$D$24,F141&lt;Start!$D$24,(ISODD(F141)=TRUE))=TRUE,F141+3,(IF(AND(F141&gt;Start!$C$22,F141+1&lt;Start!$D$22,F141&lt;Start!$D$22,(ISEVEN(F141)=TRUE))=TRUE,F141+1,(IF(AND(F141&gt;Start!$C$23,F141+1&lt;Start!$D$23,F141&lt;Start!$D$23,(ISEVEN(F141)=TRUE))=TRUE,F141+1,(IF(AND(F141&gt;Start!$C$24,F141+1&lt;Start!$D$24,F141&lt;Start!$D$24,(ISEVEN(F141)=TRUE))=TRUE,F141+1,(IF(AND(Start!$F$8=4,(ISEVEN(F141)=TRUE))=TRUE,F141-7,(IF(AND(Start!$D$8=4,(ISODD(F141)=TRUE))=TRUE,F141-5,(IF(AND(Start!$D$8=5,(ISEVEN(F141)=TRUE))=TRUE,F141-9,F141-7)))))))))))))))))))))))))))))))</f>
        <v>24</v>
      </c>
    </row>
    <row r="142" spans="1:7" ht="18.75">
      <c r="A142" s="72" t="str">
        <f>Input!B140</f>
        <v>CC</v>
      </c>
      <c r="B142" s="173" t="str">
        <f>Input!C140</f>
        <v>Warren Woods Tower</v>
      </c>
      <c r="C142" s="173" t="str">
        <f>Input!D140</f>
        <v>Kyle Angeleri</v>
      </c>
      <c r="D142" s="72">
        <f>Input!$A$141</f>
        <v>28</v>
      </c>
      <c r="E142" s="73">
        <f>IF(D142=" "," ",(IF(AND(D142&gt;Start!$C$18,D142+3&lt;Start!$D$18,D142&lt;Start!$D$18,(ISODD(D142)=TRUE))=TRUE,D142+3,(IF(AND(D142&gt;Start!$C$19,D142+3&lt;Start!$D$19,D142&lt;Start!$D$19,(ISODD(D142)=TRUE),(ISEVEN(Start!$D$8))=TRUE)=TRUE,D142+3,(IF(AND(D142&gt;Start!$C$20,D142+3&lt;Start!$D$20,D142&lt;Start!$D$20,(ISODD(D142)=TRUE),(ISEVEN(Start!$D$8)=TRUE))=TRUE,D142+3,(IF(AND(D142&gt;Start!$C$18,D142+1&lt;Start!$D$18,D142&lt;Start!$D$18,(ISEVEN(D142)=TRUE),(ISEVEN(Start!$D$8)=TRUE))=TRUE,D142+1,(IF(AND(D142&gt;Start!$C$19,D142+1&lt;Start!$D$19,D142&lt;Start!$D$19,(ISEVEN(D142)=TRUE),(ISEVEN(Start!$D$8)=TRUE))=TRUE,D142+1,(IF(AND(D142&gt;Start!$C$20,D142+1&lt;Start!$D$20,D142&lt;Start!$D$20,(ISEVEN(D142)=TRUE),(ISEVEN(Start!$D$8)=TRUE))=TRUE,D142+1,(IF(AND(D142&gt;Start!$C$22,D142+3&lt;Start!$D$22,D142&lt;Start!$D$22,(ISODD(D142)=TRUE))=TRUE,D142+3,(IF(AND(D142&gt;Start!$C$23,D142+3&lt;Start!$D$23,D142&lt;Start!$D$23,(ISODD(D142)=TRUE))=TRUE,D142+3,(IF(AND(D142&gt;Start!$C$24,D142+3&lt;Start!$D$24,D142&lt;Start!$D$24,(ISODD(D142)=TRUE))=TRUE,D142+3,(IF(AND(D142&gt;Start!$C$22,D142+1&lt;Start!$D$22,D142&lt;Start!$D$22,(ISEVEN(D142)=TRUE))=TRUE,D142+1,(IF(AND(D142&gt;Start!$C$23,D142+1&lt;Start!$D$23,D142&lt;Start!$D$23,(ISEVEN(D142)=TRUE))=TRUE,D142+1,(IF(AND(D142&gt;Start!$C$24,D142+1&lt;Start!$D$24,D142&lt;Start!$D$24,(ISEVEN(D142)=TRUE))=TRUE,D142+1,(IF(AND(Start!$F$8=4,(ISEVEN(D142)=TRUE))=TRUE,D142-7,(IF(AND(Start!$D$8=4,(ISODD(D142)=TRUE))=TRUE,D142-5,(IF(AND(Start!$D$8=5,(ISEVEN(D142)=TRUE))=TRUE,D142-9,D142-7)))))))))))))))))))))))))))))))</f>
        <v>29</v>
      </c>
      <c r="F142" s="73">
        <f>IF(E142=" "," ",(IF(AND(E142&gt;Start!$C$18,E142+3&lt;Start!$D$18,E142&lt;Start!$D$18,(ISODD(E142)=TRUE))=TRUE,E142+3,(IF(AND(E142&gt;Start!$C$19,E142+3&lt;Start!$D$19,E142&lt;Start!$D$19,(ISODD(E142)=TRUE),(ISEVEN(Start!$D$8))=TRUE)=TRUE,E142+3,(IF(AND(E142&gt;Start!$C$20,E142+3&lt;Start!$D$20,E142&lt;Start!$D$20,(ISODD(E142)=TRUE),(ISEVEN(Start!$D$8)=TRUE))=TRUE,E142+3,(IF(AND(E142&gt;Start!$C$18,E142+1&lt;Start!$D$18,E142&lt;Start!$D$18,(ISEVEN(E142)=TRUE),(ISEVEN(Start!$D$8)=TRUE))=TRUE,E142+1,(IF(AND(E142&gt;Start!$C$19,E142+1&lt;Start!$D$19,E142&lt;Start!$D$19,(ISEVEN(E142)=TRUE),(ISEVEN(Start!$D$8)=TRUE))=TRUE,E142+1,(IF(AND(E142&gt;Start!$C$20,E142+1&lt;Start!$D$20,E142&lt;Start!$D$20,(ISEVEN(E142)=TRUE),(ISEVEN(Start!$D$8)=TRUE))=TRUE,E142+1,(IF(AND(E142&gt;Start!$C$22,E142+3&lt;Start!$D$22,E142&lt;Start!$D$22,(ISODD(E142)=TRUE))=TRUE,E142+3,(IF(AND(E142&gt;Start!$C$23,E142+3&lt;Start!$D$23,E142&lt;Start!$D$23,(ISODD(E142)=TRUE))=TRUE,E142+3,(IF(AND(E142&gt;Start!$C$24,E142+3&lt;Start!$D$24,E142&lt;Start!$D$24,(ISODD(E142)=TRUE))=TRUE,E142+3,(IF(AND(E142&gt;Start!$C$22,E142+1&lt;Start!$D$22,E142&lt;Start!$D$22,(ISEVEN(E142)=TRUE))=TRUE,E142+1,(IF(AND(E142&gt;Start!$C$23,E142+1&lt;Start!$D$23,E142&lt;Start!$D$23,(ISEVEN(E142)=TRUE))=TRUE,E142+1,(IF(AND(E142&gt;Start!$C$24,E142+1&lt;Start!$D$24,E142&lt;Start!$D$24,(ISEVEN(E142)=TRUE))=TRUE,E142+1,(IF(AND(Start!$F$8=4,(ISEVEN(E142)=TRUE))=TRUE,E142-7,(IF(AND(Start!$D$8=4,(ISODD(E142)=TRUE))=TRUE,E142-5,(IF(AND(Start!$D$8=5,(ISEVEN(E142)=TRUE))=TRUE,E142-9,E142-7)))))))))))))))))))))))))))))))</f>
        <v>22</v>
      </c>
      <c r="G142" s="73">
        <f>IF(F142=" "," ",(IF(AND(F142&gt;Start!$C$18,F142+3&lt;Start!$D$18,F142&lt;Start!$D$18,(ISODD(F142)=TRUE))=TRUE,F142+3,(IF(AND(F142&gt;Start!$C$19,F142+3&lt;Start!$D$19,F142&lt;Start!$D$19,(ISODD(F142)=TRUE),(ISEVEN(Start!$D$8))=TRUE)=TRUE,F142+3,(IF(AND(F142&gt;Start!$C$20,F142+3&lt;Start!$D$20,F142&lt;Start!$D$20,(ISODD(F142)=TRUE),(ISEVEN(Start!$D$8)=TRUE))=TRUE,F142+3,(IF(AND(F142&gt;Start!$C$18,F142+1&lt;Start!$D$18,F142&lt;Start!$D$18,(ISEVEN(F142)=TRUE),(ISEVEN(Start!$D$8)=TRUE))=TRUE,F142+1,(IF(AND(F142&gt;Start!$C$19,F142+1&lt;Start!$D$19,F142&lt;Start!$D$19,(ISEVEN(F142)=TRUE),(ISEVEN(Start!$D$8)=TRUE))=TRUE,F142+1,(IF(AND(F142&gt;Start!$C$20,F142+1&lt;Start!$D$20,F142&lt;Start!$D$20,(ISEVEN(F142)=TRUE),(ISEVEN(Start!$D$8)=TRUE))=TRUE,F142+1,(IF(AND(F142&gt;Start!$C$22,F142+3&lt;Start!$D$22,F142&lt;Start!$D$22,(ISODD(F142)=TRUE))=TRUE,F142+3,(IF(AND(F142&gt;Start!$C$23,F142+3&lt;Start!$D$23,F142&lt;Start!$D$23,(ISODD(F142)=TRUE))=TRUE,F142+3,(IF(AND(F142&gt;Start!$C$24,F142+3&lt;Start!$D$24,F142&lt;Start!$D$24,(ISODD(F142)=TRUE))=TRUE,F142+3,(IF(AND(F142&gt;Start!$C$22,F142+1&lt;Start!$D$22,F142&lt;Start!$D$22,(ISEVEN(F142)=TRUE))=TRUE,F142+1,(IF(AND(F142&gt;Start!$C$23,F142+1&lt;Start!$D$23,F142&lt;Start!$D$23,(ISEVEN(F142)=TRUE))=TRUE,F142+1,(IF(AND(F142&gt;Start!$C$24,F142+1&lt;Start!$D$24,F142&lt;Start!$D$24,(ISEVEN(F142)=TRUE))=TRUE,F142+1,(IF(AND(Start!$F$8=4,(ISEVEN(F142)=TRUE))=TRUE,F142-7,(IF(AND(Start!$D$8=4,(ISODD(F142)=TRUE))=TRUE,F142-5,(IF(AND(Start!$D$8=5,(ISEVEN(F142)=TRUE))=TRUE,F142-9,F142-7)))))))))))))))))))))))))))))))</f>
        <v>23</v>
      </c>
    </row>
    <row r="143" spans="1:7" ht="18.75">
      <c r="A143" s="72" t="str">
        <f>Input!B145</f>
        <v>C</v>
      </c>
      <c r="B143" s="173" t="str">
        <f>Input!C145</f>
        <v>Warren Woods Tower</v>
      </c>
      <c r="C143" s="173" t="str">
        <f>Input!D145</f>
        <v>Nolan Twardy</v>
      </c>
      <c r="D143" s="72">
        <f>Input!$A$146</f>
        <v>29</v>
      </c>
      <c r="E143" s="73">
        <f>IF(D143=" "," ",(IF(AND(D143&gt;Start!$C$18,D143+3&lt;Start!$D$18,D143&lt;Start!$D$18,(ISODD(D143)=TRUE))=TRUE,D143+3,(IF(AND(D143&gt;Start!$C$19,D143+3&lt;Start!$D$19,D143&lt;Start!$D$19,(ISODD(D143)=TRUE),(ISEVEN(Start!$D$8))=TRUE)=TRUE,D143+3,(IF(AND(D143&gt;Start!$C$20,D143+3&lt;Start!$D$20,D143&lt;Start!$D$20,(ISODD(D143)=TRUE),(ISEVEN(Start!$D$8)=TRUE))=TRUE,D143+3,(IF(AND(D143&gt;Start!$C$18,D143+1&lt;Start!$D$18,D143&lt;Start!$D$18,(ISEVEN(D143)=TRUE),(ISEVEN(Start!$D$8)=TRUE))=TRUE,D143+1,(IF(AND(D143&gt;Start!$C$19,D143+1&lt;Start!$D$19,D143&lt;Start!$D$19,(ISEVEN(D143)=TRUE),(ISEVEN(Start!$D$8)=TRUE))=TRUE,D143+1,(IF(AND(D143&gt;Start!$C$20,D143+1&lt;Start!$D$20,D143&lt;Start!$D$20,(ISEVEN(D143)=TRUE),(ISEVEN(Start!$D$8)=TRUE))=TRUE,D143+1,(IF(AND(D143&gt;Start!$C$22,D143+3&lt;Start!$D$22,D143&lt;Start!$D$22,(ISODD(D143)=TRUE))=TRUE,D143+3,(IF(AND(D143&gt;Start!$C$23,D143+3&lt;Start!$D$23,D143&lt;Start!$D$23,(ISODD(D143)=TRUE))=TRUE,D143+3,(IF(AND(D143&gt;Start!$C$24,D143+3&lt;Start!$D$24,D143&lt;Start!$D$24,(ISODD(D143)=TRUE))=TRUE,D143+3,(IF(AND(D143&gt;Start!$C$22,D143+1&lt;Start!$D$22,D143&lt;Start!$D$22,(ISEVEN(D143)=TRUE))=TRUE,D143+1,(IF(AND(D143&gt;Start!$C$23,D143+1&lt;Start!$D$23,D143&lt;Start!$D$23,(ISEVEN(D143)=TRUE))=TRUE,D143+1,(IF(AND(D143&gt;Start!$C$24,D143+1&lt;Start!$D$24,D143&lt;Start!$D$24,(ISEVEN(D143)=TRUE))=TRUE,D143+1,(IF(AND(Start!$F$8=4,(ISEVEN(D143)=TRUE))=TRUE,D143-7,(IF(AND(Start!$D$8=4,(ISODD(D143)=TRUE))=TRUE,D143-5,(IF(AND(Start!$D$8=5,(ISEVEN(D143)=TRUE))=TRUE,D143-9,D143-7)))))))))))))))))))))))))))))))</f>
        <v>22</v>
      </c>
      <c r="F143" s="73">
        <f>IF(E143=" "," ",(IF(AND(E143&gt;Start!$C$18,E143+3&lt;Start!$D$18,E143&lt;Start!$D$18,(ISODD(E143)=TRUE))=TRUE,E143+3,(IF(AND(E143&gt;Start!$C$19,E143+3&lt;Start!$D$19,E143&lt;Start!$D$19,(ISODD(E143)=TRUE),(ISEVEN(Start!$D$8))=TRUE)=TRUE,E143+3,(IF(AND(E143&gt;Start!$C$20,E143+3&lt;Start!$D$20,E143&lt;Start!$D$20,(ISODD(E143)=TRUE),(ISEVEN(Start!$D$8)=TRUE))=TRUE,E143+3,(IF(AND(E143&gt;Start!$C$18,E143+1&lt;Start!$D$18,E143&lt;Start!$D$18,(ISEVEN(E143)=TRUE),(ISEVEN(Start!$D$8)=TRUE))=TRUE,E143+1,(IF(AND(E143&gt;Start!$C$19,E143+1&lt;Start!$D$19,E143&lt;Start!$D$19,(ISEVEN(E143)=TRUE),(ISEVEN(Start!$D$8)=TRUE))=TRUE,E143+1,(IF(AND(E143&gt;Start!$C$20,E143+1&lt;Start!$D$20,E143&lt;Start!$D$20,(ISEVEN(E143)=TRUE),(ISEVEN(Start!$D$8)=TRUE))=TRUE,E143+1,(IF(AND(E143&gt;Start!$C$22,E143+3&lt;Start!$D$22,E143&lt;Start!$D$22,(ISODD(E143)=TRUE))=TRUE,E143+3,(IF(AND(E143&gt;Start!$C$23,E143+3&lt;Start!$D$23,E143&lt;Start!$D$23,(ISODD(E143)=TRUE))=TRUE,E143+3,(IF(AND(E143&gt;Start!$C$24,E143+3&lt;Start!$D$24,E143&lt;Start!$D$24,(ISODD(E143)=TRUE))=TRUE,E143+3,(IF(AND(E143&gt;Start!$C$22,E143+1&lt;Start!$D$22,E143&lt;Start!$D$22,(ISEVEN(E143)=TRUE))=TRUE,E143+1,(IF(AND(E143&gt;Start!$C$23,E143+1&lt;Start!$D$23,E143&lt;Start!$D$23,(ISEVEN(E143)=TRUE))=TRUE,E143+1,(IF(AND(E143&gt;Start!$C$24,E143+1&lt;Start!$D$24,E143&lt;Start!$D$24,(ISEVEN(E143)=TRUE))=TRUE,E143+1,(IF(AND(Start!$F$8=4,(ISEVEN(E143)=TRUE))=TRUE,E143-7,(IF(AND(Start!$D$8=4,(ISODD(E143)=TRUE))=TRUE,E143-5,(IF(AND(Start!$D$8=5,(ISEVEN(E143)=TRUE))=TRUE,E143-9,E143-7)))))))))))))))))))))))))))))))</f>
        <v>23</v>
      </c>
      <c r="G143" s="73">
        <f>IF(F143=" "," ",(IF(AND(F143&gt;Start!$C$18,F143+3&lt;Start!$D$18,F143&lt;Start!$D$18,(ISODD(F143)=TRUE))=TRUE,F143+3,(IF(AND(F143&gt;Start!$C$19,F143+3&lt;Start!$D$19,F143&lt;Start!$D$19,(ISODD(F143)=TRUE),(ISEVEN(Start!$D$8))=TRUE)=TRUE,F143+3,(IF(AND(F143&gt;Start!$C$20,F143+3&lt;Start!$D$20,F143&lt;Start!$D$20,(ISODD(F143)=TRUE),(ISEVEN(Start!$D$8)=TRUE))=TRUE,F143+3,(IF(AND(F143&gt;Start!$C$18,F143+1&lt;Start!$D$18,F143&lt;Start!$D$18,(ISEVEN(F143)=TRUE),(ISEVEN(Start!$D$8)=TRUE))=TRUE,F143+1,(IF(AND(F143&gt;Start!$C$19,F143+1&lt;Start!$D$19,F143&lt;Start!$D$19,(ISEVEN(F143)=TRUE),(ISEVEN(Start!$D$8)=TRUE))=TRUE,F143+1,(IF(AND(F143&gt;Start!$C$20,F143+1&lt;Start!$D$20,F143&lt;Start!$D$20,(ISEVEN(F143)=TRUE),(ISEVEN(Start!$D$8)=TRUE))=TRUE,F143+1,(IF(AND(F143&gt;Start!$C$22,F143+3&lt;Start!$D$22,F143&lt;Start!$D$22,(ISODD(F143)=TRUE))=TRUE,F143+3,(IF(AND(F143&gt;Start!$C$23,F143+3&lt;Start!$D$23,F143&lt;Start!$D$23,(ISODD(F143)=TRUE))=TRUE,F143+3,(IF(AND(F143&gt;Start!$C$24,F143+3&lt;Start!$D$24,F143&lt;Start!$D$24,(ISODD(F143)=TRUE))=TRUE,F143+3,(IF(AND(F143&gt;Start!$C$22,F143+1&lt;Start!$D$22,F143&lt;Start!$D$22,(ISEVEN(F143)=TRUE))=TRUE,F143+1,(IF(AND(F143&gt;Start!$C$23,F143+1&lt;Start!$D$23,F143&lt;Start!$D$23,(ISEVEN(F143)=TRUE))=TRUE,F143+1,(IF(AND(F143&gt;Start!$C$24,F143+1&lt;Start!$D$24,F143&lt;Start!$D$24,(ISEVEN(F143)=TRUE))=TRUE,F143+1,(IF(AND(Start!$F$8=4,(ISEVEN(F143)=TRUE))=TRUE,F143-7,(IF(AND(Start!$D$8=4,(ISODD(F143)=TRUE))=TRUE,F143-5,(IF(AND(Start!$D$8=5,(ISEVEN(F143)=TRUE))=TRUE,F143-9,F143-7)))))))))))))))))))))))))))))))</f>
        <v>26</v>
      </c>
    </row>
    <row r="144" spans="1:7" ht="18.75">
      <c r="A144" s="72" t="str">
        <f>Input!B150</f>
        <v>CC</v>
      </c>
      <c r="B144" s="173" t="str">
        <f>Input!C150</f>
        <v>Warren Woods Tower</v>
      </c>
      <c r="C144" s="173" t="str">
        <f>Input!D150</f>
        <v>Dylan Hodell</v>
      </c>
      <c r="D144" s="72">
        <f>Input!$A$151</f>
        <v>30</v>
      </c>
      <c r="E144" s="73">
        <f>IF(D144=" "," ",(IF(AND(D144&gt;Start!$C$18,D144+3&lt;Start!$D$18,D144&lt;Start!$D$18,(ISODD(D144)=TRUE))=TRUE,D144+3,(IF(AND(D144&gt;Start!$C$19,D144+3&lt;Start!$D$19,D144&lt;Start!$D$19,(ISODD(D144)=TRUE),(ISEVEN(Start!$D$8))=TRUE)=TRUE,D144+3,(IF(AND(D144&gt;Start!$C$20,D144+3&lt;Start!$D$20,D144&lt;Start!$D$20,(ISODD(D144)=TRUE),(ISEVEN(Start!$D$8)=TRUE))=TRUE,D144+3,(IF(AND(D144&gt;Start!$C$18,D144+1&lt;Start!$D$18,D144&lt;Start!$D$18,(ISEVEN(D144)=TRUE),(ISEVEN(Start!$D$8)=TRUE))=TRUE,D144+1,(IF(AND(D144&gt;Start!$C$19,D144+1&lt;Start!$D$19,D144&lt;Start!$D$19,(ISEVEN(D144)=TRUE),(ISEVEN(Start!$D$8)=TRUE))=TRUE,D144+1,(IF(AND(D144&gt;Start!$C$20,D144+1&lt;Start!$D$20,D144&lt;Start!$D$20,(ISEVEN(D144)=TRUE),(ISEVEN(Start!$D$8)=TRUE))=TRUE,D144+1,(IF(AND(D144&gt;Start!$C$22,D144+3&lt;Start!$D$22,D144&lt;Start!$D$22,(ISODD(D144)=TRUE))=TRUE,D144+3,(IF(AND(D144&gt;Start!$C$23,D144+3&lt;Start!$D$23,D144&lt;Start!$D$23,(ISODD(D144)=TRUE))=TRUE,D144+3,(IF(AND(D144&gt;Start!$C$24,D144+3&lt;Start!$D$24,D144&lt;Start!$D$24,(ISODD(D144)=TRUE))=TRUE,D144+3,(IF(AND(D144&gt;Start!$C$22,D144+1&lt;Start!$D$22,D144&lt;Start!$D$22,(ISEVEN(D144)=TRUE))=TRUE,D144+1,(IF(AND(D144&gt;Start!$C$23,D144+1&lt;Start!$D$23,D144&lt;Start!$D$23,(ISEVEN(D144)=TRUE))=TRUE,D144+1,(IF(AND(D144&gt;Start!$C$24,D144+1&lt;Start!$D$24,D144&lt;Start!$D$24,(ISEVEN(D144)=TRUE))=TRUE,D144+1,(IF(AND(Start!$F$8=4,(ISEVEN(D144)=TRUE))=TRUE,D144-7,(IF(AND(Start!$D$8=4,(ISODD(D144)=TRUE))=TRUE,D144-5,(IF(AND(Start!$D$8=5,(ISEVEN(D144)=TRUE))=TRUE,D144-9,D144-7)))))))))))))))))))))))))))))))</f>
        <v>21</v>
      </c>
      <c r="F144" s="73">
        <f>IF(E144=" "," ",(IF(AND(E144&gt;Start!$C$18,E144+3&lt;Start!$D$18,E144&lt;Start!$D$18,(ISODD(E144)=TRUE))=TRUE,E144+3,(IF(AND(E144&gt;Start!$C$19,E144+3&lt;Start!$D$19,E144&lt;Start!$D$19,(ISODD(E144)=TRUE),(ISEVEN(Start!$D$8))=TRUE)=TRUE,E144+3,(IF(AND(E144&gt;Start!$C$20,E144+3&lt;Start!$D$20,E144&lt;Start!$D$20,(ISODD(E144)=TRUE),(ISEVEN(Start!$D$8)=TRUE))=TRUE,E144+3,(IF(AND(E144&gt;Start!$C$18,E144+1&lt;Start!$D$18,E144&lt;Start!$D$18,(ISEVEN(E144)=TRUE),(ISEVEN(Start!$D$8)=TRUE))=TRUE,E144+1,(IF(AND(E144&gt;Start!$C$19,E144+1&lt;Start!$D$19,E144&lt;Start!$D$19,(ISEVEN(E144)=TRUE),(ISEVEN(Start!$D$8)=TRUE))=TRUE,E144+1,(IF(AND(E144&gt;Start!$C$20,E144+1&lt;Start!$D$20,E144&lt;Start!$D$20,(ISEVEN(E144)=TRUE),(ISEVEN(Start!$D$8)=TRUE))=TRUE,E144+1,(IF(AND(E144&gt;Start!$C$22,E144+3&lt;Start!$D$22,E144&lt;Start!$D$22,(ISODD(E144)=TRUE))=TRUE,E144+3,(IF(AND(E144&gt;Start!$C$23,E144+3&lt;Start!$D$23,E144&lt;Start!$D$23,(ISODD(E144)=TRUE))=TRUE,E144+3,(IF(AND(E144&gt;Start!$C$24,E144+3&lt;Start!$D$24,E144&lt;Start!$D$24,(ISODD(E144)=TRUE))=TRUE,E144+3,(IF(AND(E144&gt;Start!$C$22,E144+1&lt;Start!$D$22,E144&lt;Start!$D$22,(ISEVEN(E144)=TRUE))=TRUE,E144+1,(IF(AND(E144&gt;Start!$C$23,E144+1&lt;Start!$D$23,E144&lt;Start!$D$23,(ISEVEN(E144)=TRUE))=TRUE,E144+1,(IF(AND(E144&gt;Start!$C$24,E144+1&lt;Start!$D$24,E144&lt;Start!$D$24,(ISEVEN(E144)=TRUE))=TRUE,E144+1,(IF(AND(Start!$F$8=4,(ISEVEN(E144)=TRUE))=TRUE,E144-7,(IF(AND(Start!$D$8=4,(ISODD(E144)=TRUE))=TRUE,E144-5,(IF(AND(Start!$D$8=5,(ISEVEN(E144)=TRUE))=TRUE,E144-9,E144-7)))))))))))))))))))))))))))))))</f>
        <v>24</v>
      </c>
      <c r="G144" s="73">
        <f>IF(F144=" "," ",(IF(AND(F144&gt;Start!$C$18,F144+3&lt;Start!$D$18,F144&lt;Start!$D$18,(ISODD(F144)=TRUE))=TRUE,F144+3,(IF(AND(F144&gt;Start!$C$19,F144+3&lt;Start!$D$19,F144&lt;Start!$D$19,(ISODD(F144)=TRUE),(ISEVEN(Start!$D$8))=TRUE)=TRUE,F144+3,(IF(AND(F144&gt;Start!$C$20,F144+3&lt;Start!$D$20,F144&lt;Start!$D$20,(ISODD(F144)=TRUE),(ISEVEN(Start!$D$8)=TRUE))=TRUE,F144+3,(IF(AND(F144&gt;Start!$C$18,F144+1&lt;Start!$D$18,F144&lt;Start!$D$18,(ISEVEN(F144)=TRUE),(ISEVEN(Start!$D$8)=TRUE))=TRUE,F144+1,(IF(AND(F144&gt;Start!$C$19,F144+1&lt;Start!$D$19,F144&lt;Start!$D$19,(ISEVEN(F144)=TRUE),(ISEVEN(Start!$D$8)=TRUE))=TRUE,F144+1,(IF(AND(F144&gt;Start!$C$20,F144+1&lt;Start!$D$20,F144&lt;Start!$D$20,(ISEVEN(F144)=TRUE),(ISEVEN(Start!$D$8)=TRUE))=TRUE,F144+1,(IF(AND(F144&gt;Start!$C$22,F144+3&lt;Start!$D$22,F144&lt;Start!$D$22,(ISODD(F144)=TRUE))=TRUE,F144+3,(IF(AND(F144&gt;Start!$C$23,F144+3&lt;Start!$D$23,F144&lt;Start!$D$23,(ISODD(F144)=TRUE))=TRUE,F144+3,(IF(AND(F144&gt;Start!$C$24,F144+3&lt;Start!$D$24,F144&lt;Start!$D$24,(ISODD(F144)=TRUE))=TRUE,F144+3,(IF(AND(F144&gt;Start!$C$22,F144+1&lt;Start!$D$22,F144&lt;Start!$D$22,(ISEVEN(F144)=TRUE))=TRUE,F144+1,(IF(AND(F144&gt;Start!$C$23,F144+1&lt;Start!$D$23,F144&lt;Start!$D$23,(ISEVEN(F144)=TRUE))=TRUE,F144+1,(IF(AND(F144&gt;Start!$C$24,F144+1&lt;Start!$D$24,F144&lt;Start!$D$24,(ISEVEN(F144)=TRUE))=TRUE,F144+1,(IF(AND(Start!$F$8=4,(ISEVEN(F144)=TRUE))=TRUE,F144-7,(IF(AND(Start!$D$8=4,(ISODD(F144)=TRUE))=TRUE,F144-5,(IF(AND(Start!$D$8=5,(ISEVEN(F144)=TRUE))=TRUE,F144-9,F144-7)))))))))))))))))))))))))))))))</f>
        <v>25</v>
      </c>
    </row>
    <row r="145" spans="1:7" ht="18.75">
      <c r="A145" s="72" t="str">
        <f>Input!B42</f>
        <v>EE</v>
      </c>
      <c r="B145" s="173">
        <f>Input!C42</f>
        <v>0</v>
      </c>
      <c r="C145" s="173">
        <f>Input!D42</f>
        <v>0</v>
      </c>
      <c r="D145" s="72">
        <f>Input!$A$41</f>
        <v>8</v>
      </c>
      <c r="E145" s="73">
        <f>IF(D145=" "," ",(IF(AND(D145&gt;Start!$C$18,D145+3&lt;Start!$D$18,D145&lt;Start!$D$18,(ISODD(D145)=TRUE))=TRUE,D145+3,(IF(AND(D145&gt;Start!$C$19,D145+3&lt;Start!$D$19,D145&lt;Start!$D$19,(ISODD(D145)=TRUE),(ISEVEN(Start!$D$8))=TRUE)=TRUE,D145+3,(IF(AND(D145&gt;Start!$C$20,D145+3&lt;Start!$D$20,D145&lt;Start!$D$20,(ISODD(D145)=TRUE),(ISEVEN(Start!$D$8)=TRUE))=TRUE,D145+3,(IF(AND(D145&gt;Start!$C$18,D145+1&lt;Start!$D$18,D145&lt;Start!$D$18,(ISEVEN(D145)=TRUE),(ISEVEN(Start!$D$8)=TRUE))=TRUE,D145+1,(IF(AND(D145&gt;Start!$C$19,D145+1&lt;Start!$D$19,D145&lt;Start!$D$19,(ISEVEN(D145)=TRUE),(ISEVEN(Start!$D$8)=TRUE))=TRUE,D145+1,(IF(AND(D145&gt;Start!$C$20,D145+1&lt;Start!$D$20,D145&lt;Start!$D$20,(ISEVEN(D145)=TRUE),(ISEVEN(Start!$D$8)=TRUE))=TRUE,D145+1,(IF(AND(D145&gt;Start!$C$22,D145+3&lt;Start!$D$22,D145&lt;Start!$D$22,(ISODD(D145)=TRUE))=TRUE,D145+3,(IF(AND(D145&gt;Start!$C$23,D145+3&lt;Start!$D$23,D145&lt;Start!$D$23,(ISODD(D145)=TRUE))=TRUE,D145+3,(IF(AND(D145&gt;Start!$C$24,D145+3&lt;Start!$D$24,D145&lt;Start!$D$24,(ISODD(D145)=TRUE))=TRUE,D145+3,(IF(AND(D145&gt;Start!$C$22,D145+1&lt;Start!$D$22,D145&lt;Start!$D$22,(ISEVEN(D145)=TRUE))=TRUE,D145+1,(IF(AND(D145&gt;Start!$C$23,D145+1&lt;Start!$D$23,D145&lt;Start!$D$23,(ISEVEN(D145)=TRUE))=TRUE,D145+1,(IF(AND(D145&gt;Start!$C$24,D145+1&lt;Start!$D$24,D145&lt;Start!$D$24,(ISEVEN(D145)=TRUE))=TRUE,D145+1,(IF(AND(Start!$F$8=4,(ISEVEN(D145)=TRUE))=TRUE,D145-7,(IF(AND(Start!$D$8=4,(ISODD(D145)=TRUE))=TRUE,D145-5,(IF(AND(Start!$D$8=5,(ISEVEN(D145)=TRUE))=TRUE,D145-9,D145-7)))))))))))))))))))))))))))))))</f>
        <v>9</v>
      </c>
      <c r="F145" s="73">
        <f>IF(E145=" "," ",(IF(AND(E145&gt;Start!$C$18,E145+3&lt;Start!$D$18,E145&lt;Start!$D$18,(ISODD(E145)=TRUE))=TRUE,E145+3,(IF(AND(E145&gt;Start!$C$19,E145+3&lt;Start!$D$19,E145&lt;Start!$D$19,(ISODD(E145)=TRUE),(ISEVEN(Start!$D$8))=TRUE)=TRUE,E145+3,(IF(AND(E145&gt;Start!$C$20,E145+3&lt;Start!$D$20,E145&lt;Start!$D$20,(ISODD(E145)=TRUE),(ISEVEN(Start!$D$8)=TRUE))=TRUE,E145+3,(IF(AND(E145&gt;Start!$C$18,E145+1&lt;Start!$D$18,E145&lt;Start!$D$18,(ISEVEN(E145)=TRUE),(ISEVEN(Start!$D$8)=TRUE))=TRUE,E145+1,(IF(AND(E145&gt;Start!$C$19,E145+1&lt;Start!$D$19,E145&lt;Start!$D$19,(ISEVEN(E145)=TRUE),(ISEVEN(Start!$D$8)=TRUE))=TRUE,E145+1,(IF(AND(E145&gt;Start!$C$20,E145+1&lt;Start!$D$20,E145&lt;Start!$D$20,(ISEVEN(E145)=TRUE),(ISEVEN(Start!$D$8)=TRUE))=TRUE,E145+1,(IF(AND(E145&gt;Start!$C$22,E145+3&lt;Start!$D$22,E145&lt;Start!$D$22,(ISODD(E145)=TRUE))=TRUE,E145+3,(IF(AND(E145&gt;Start!$C$23,E145+3&lt;Start!$D$23,E145&lt;Start!$D$23,(ISODD(E145)=TRUE))=TRUE,E145+3,(IF(AND(E145&gt;Start!$C$24,E145+3&lt;Start!$D$24,E145&lt;Start!$D$24,(ISODD(E145)=TRUE))=TRUE,E145+3,(IF(AND(E145&gt;Start!$C$22,E145+1&lt;Start!$D$22,E145&lt;Start!$D$22,(ISEVEN(E145)=TRUE))=TRUE,E145+1,(IF(AND(E145&gt;Start!$C$23,E145+1&lt;Start!$D$23,E145&lt;Start!$D$23,(ISEVEN(E145)=TRUE))=TRUE,E145+1,(IF(AND(E145&gt;Start!$C$24,E145+1&lt;Start!$D$24,E145&lt;Start!$D$24,(ISEVEN(E145)=TRUE))=TRUE,E145+1,(IF(AND(Start!$F$8=4,(ISEVEN(E145)=TRUE))=TRUE,E145-7,(IF(AND(Start!$D$8=4,(ISODD(E145)=TRUE))=TRUE,E145-5,(IF(AND(Start!$D$8=5,(ISEVEN(E145)=TRUE))=TRUE,E145-9,E145-7)))))))))))))))))))))))))))))))</f>
        <v>2</v>
      </c>
      <c r="G145" s="73">
        <f>IF(F145=" "," ",(IF(AND(F145&gt;Start!$C$18,F145+3&lt;Start!$D$18,F145&lt;Start!$D$18,(ISODD(F145)=TRUE))=TRUE,F145+3,(IF(AND(F145&gt;Start!$C$19,F145+3&lt;Start!$D$19,F145&lt;Start!$D$19,(ISODD(F145)=TRUE),(ISEVEN(Start!$D$8))=TRUE)=TRUE,F145+3,(IF(AND(F145&gt;Start!$C$20,F145+3&lt;Start!$D$20,F145&lt;Start!$D$20,(ISODD(F145)=TRUE),(ISEVEN(Start!$D$8)=TRUE))=TRUE,F145+3,(IF(AND(F145&gt;Start!$C$18,F145+1&lt;Start!$D$18,F145&lt;Start!$D$18,(ISEVEN(F145)=TRUE),(ISEVEN(Start!$D$8)=TRUE))=TRUE,F145+1,(IF(AND(F145&gt;Start!$C$19,F145+1&lt;Start!$D$19,F145&lt;Start!$D$19,(ISEVEN(F145)=TRUE),(ISEVEN(Start!$D$8)=TRUE))=TRUE,F145+1,(IF(AND(F145&gt;Start!$C$20,F145+1&lt;Start!$D$20,F145&lt;Start!$D$20,(ISEVEN(F145)=TRUE),(ISEVEN(Start!$D$8)=TRUE))=TRUE,F145+1,(IF(AND(F145&gt;Start!$C$22,F145+3&lt;Start!$D$22,F145&lt;Start!$D$22,(ISODD(F145)=TRUE))=TRUE,F145+3,(IF(AND(F145&gt;Start!$C$23,F145+3&lt;Start!$D$23,F145&lt;Start!$D$23,(ISODD(F145)=TRUE))=TRUE,F145+3,(IF(AND(F145&gt;Start!$C$24,F145+3&lt;Start!$D$24,F145&lt;Start!$D$24,(ISODD(F145)=TRUE))=TRUE,F145+3,(IF(AND(F145&gt;Start!$C$22,F145+1&lt;Start!$D$22,F145&lt;Start!$D$22,(ISEVEN(F145)=TRUE))=TRUE,F145+1,(IF(AND(F145&gt;Start!$C$23,F145+1&lt;Start!$D$23,F145&lt;Start!$D$23,(ISEVEN(F145)=TRUE))=TRUE,F145+1,(IF(AND(F145&gt;Start!$C$24,F145+1&lt;Start!$D$24,F145&lt;Start!$D$24,(ISEVEN(F145)=TRUE))=TRUE,F145+1,(IF(AND(Start!$F$8=4,(ISEVEN(F145)=TRUE))=TRUE,F145-7,(IF(AND(Start!$D$8=4,(ISODD(F145)=TRUE))=TRUE,F145-5,(IF(AND(Start!$D$8=5,(ISEVEN(F145)=TRUE))=TRUE,F145-9,F145-7)))))))))))))))))))))))))))))))</f>
        <v>3</v>
      </c>
    </row>
    <row r="146" spans="1:7" ht="18.75">
      <c r="A146" s="72" t="str">
        <f>Input!B52</f>
        <v>EE</v>
      </c>
      <c r="B146" s="173" t="str">
        <f>Input!C52</f>
        <v>New Baltimore Anchor Bay</v>
      </c>
      <c r="C146" s="173" t="str">
        <f>Input!D52</f>
        <v>Blade Stroud</v>
      </c>
      <c r="D146" s="72">
        <f>Input!$A$51</f>
        <v>10</v>
      </c>
      <c r="E146" s="73">
        <f>IF(D146=" "," ",(IF(AND(D146&gt;Start!$C$18,D146+3&lt;Start!$D$18,D146&lt;Start!$D$18,(ISODD(D146)=TRUE))=TRUE,D146+3,(IF(AND(D146&gt;Start!$C$19,D146+3&lt;Start!$D$19,D146&lt;Start!$D$19,(ISODD(D146)=TRUE),(ISEVEN(Start!$D$8))=TRUE)=TRUE,D146+3,(IF(AND(D146&gt;Start!$C$20,D146+3&lt;Start!$D$20,D146&lt;Start!$D$20,(ISODD(D146)=TRUE),(ISEVEN(Start!$D$8)=TRUE))=TRUE,D146+3,(IF(AND(D146&gt;Start!$C$18,D146+1&lt;Start!$D$18,D146&lt;Start!$D$18,(ISEVEN(D146)=TRUE),(ISEVEN(Start!$D$8)=TRUE))=TRUE,D146+1,(IF(AND(D146&gt;Start!$C$19,D146+1&lt;Start!$D$19,D146&lt;Start!$D$19,(ISEVEN(D146)=TRUE),(ISEVEN(Start!$D$8)=TRUE))=TRUE,D146+1,(IF(AND(D146&gt;Start!$C$20,D146+1&lt;Start!$D$20,D146&lt;Start!$D$20,(ISEVEN(D146)=TRUE),(ISEVEN(Start!$D$8)=TRUE))=TRUE,D146+1,(IF(AND(D146&gt;Start!$C$22,D146+3&lt;Start!$D$22,D146&lt;Start!$D$22,(ISODD(D146)=TRUE))=TRUE,D146+3,(IF(AND(D146&gt;Start!$C$23,D146+3&lt;Start!$D$23,D146&lt;Start!$D$23,(ISODD(D146)=TRUE))=TRUE,D146+3,(IF(AND(D146&gt;Start!$C$24,D146+3&lt;Start!$D$24,D146&lt;Start!$D$24,(ISODD(D146)=TRUE))=TRUE,D146+3,(IF(AND(D146&gt;Start!$C$22,D146+1&lt;Start!$D$22,D146&lt;Start!$D$22,(ISEVEN(D146)=TRUE))=TRUE,D146+1,(IF(AND(D146&gt;Start!$C$23,D146+1&lt;Start!$D$23,D146&lt;Start!$D$23,(ISEVEN(D146)=TRUE))=TRUE,D146+1,(IF(AND(D146&gt;Start!$C$24,D146+1&lt;Start!$D$24,D146&lt;Start!$D$24,(ISEVEN(D146)=TRUE))=TRUE,D146+1,(IF(AND(Start!$F$8=4,(ISEVEN(D146)=TRUE))=TRUE,D146-7,(IF(AND(Start!$D$8=4,(ISODD(D146)=TRUE))=TRUE,D146-5,(IF(AND(Start!$D$8=5,(ISEVEN(D146)=TRUE))=TRUE,D146-9,D146-7)))))))))))))))))))))))))))))))</f>
        <v>1</v>
      </c>
      <c r="F146" s="73">
        <f>IF(E146=" "," ",(IF(AND(E146&gt;Start!$C$18,E146+3&lt;Start!$D$18,E146&lt;Start!$D$18,(ISODD(E146)=TRUE))=TRUE,E146+3,(IF(AND(E146&gt;Start!$C$19,E146+3&lt;Start!$D$19,E146&lt;Start!$D$19,(ISODD(E146)=TRUE),(ISEVEN(Start!$D$8))=TRUE)=TRUE,E146+3,(IF(AND(E146&gt;Start!$C$20,E146+3&lt;Start!$D$20,E146&lt;Start!$D$20,(ISODD(E146)=TRUE),(ISEVEN(Start!$D$8)=TRUE))=TRUE,E146+3,(IF(AND(E146&gt;Start!$C$18,E146+1&lt;Start!$D$18,E146&lt;Start!$D$18,(ISEVEN(E146)=TRUE),(ISEVEN(Start!$D$8)=TRUE))=TRUE,E146+1,(IF(AND(E146&gt;Start!$C$19,E146+1&lt;Start!$D$19,E146&lt;Start!$D$19,(ISEVEN(E146)=TRUE),(ISEVEN(Start!$D$8)=TRUE))=TRUE,E146+1,(IF(AND(E146&gt;Start!$C$20,E146+1&lt;Start!$D$20,E146&lt;Start!$D$20,(ISEVEN(E146)=TRUE),(ISEVEN(Start!$D$8)=TRUE))=TRUE,E146+1,(IF(AND(E146&gt;Start!$C$22,E146+3&lt;Start!$D$22,E146&lt;Start!$D$22,(ISODD(E146)=TRUE))=TRUE,E146+3,(IF(AND(E146&gt;Start!$C$23,E146+3&lt;Start!$D$23,E146&lt;Start!$D$23,(ISODD(E146)=TRUE))=TRUE,E146+3,(IF(AND(E146&gt;Start!$C$24,E146+3&lt;Start!$D$24,E146&lt;Start!$D$24,(ISODD(E146)=TRUE))=TRUE,E146+3,(IF(AND(E146&gt;Start!$C$22,E146+1&lt;Start!$D$22,E146&lt;Start!$D$22,(ISEVEN(E146)=TRUE))=TRUE,E146+1,(IF(AND(E146&gt;Start!$C$23,E146+1&lt;Start!$D$23,E146&lt;Start!$D$23,(ISEVEN(E146)=TRUE))=TRUE,E146+1,(IF(AND(E146&gt;Start!$C$24,E146+1&lt;Start!$D$24,E146&lt;Start!$D$24,(ISEVEN(E146)=TRUE))=TRUE,E146+1,(IF(AND(Start!$F$8=4,(ISEVEN(E146)=TRUE))=TRUE,E146-7,(IF(AND(Start!$D$8=4,(ISODD(E146)=TRUE))=TRUE,E146-5,(IF(AND(Start!$D$8=5,(ISEVEN(E146)=TRUE))=TRUE,E146-9,E146-7)))))))))))))))))))))))))))))))</f>
        <v>4</v>
      </c>
      <c r="G146" s="73">
        <f>IF(F146=" "," ",(IF(AND(F146&gt;Start!$C$18,F146+3&lt;Start!$D$18,F146&lt;Start!$D$18,(ISODD(F146)=TRUE))=TRUE,F146+3,(IF(AND(F146&gt;Start!$C$19,F146+3&lt;Start!$D$19,F146&lt;Start!$D$19,(ISODD(F146)=TRUE),(ISEVEN(Start!$D$8))=TRUE)=TRUE,F146+3,(IF(AND(F146&gt;Start!$C$20,F146+3&lt;Start!$D$20,F146&lt;Start!$D$20,(ISODD(F146)=TRUE),(ISEVEN(Start!$D$8)=TRUE))=TRUE,F146+3,(IF(AND(F146&gt;Start!$C$18,F146+1&lt;Start!$D$18,F146&lt;Start!$D$18,(ISEVEN(F146)=TRUE),(ISEVEN(Start!$D$8)=TRUE))=TRUE,F146+1,(IF(AND(F146&gt;Start!$C$19,F146+1&lt;Start!$D$19,F146&lt;Start!$D$19,(ISEVEN(F146)=TRUE),(ISEVEN(Start!$D$8)=TRUE))=TRUE,F146+1,(IF(AND(F146&gt;Start!$C$20,F146+1&lt;Start!$D$20,F146&lt;Start!$D$20,(ISEVEN(F146)=TRUE),(ISEVEN(Start!$D$8)=TRUE))=TRUE,F146+1,(IF(AND(F146&gt;Start!$C$22,F146+3&lt;Start!$D$22,F146&lt;Start!$D$22,(ISODD(F146)=TRUE))=TRUE,F146+3,(IF(AND(F146&gt;Start!$C$23,F146+3&lt;Start!$D$23,F146&lt;Start!$D$23,(ISODD(F146)=TRUE))=TRUE,F146+3,(IF(AND(F146&gt;Start!$C$24,F146+3&lt;Start!$D$24,F146&lt;Start!$D$24,(ISODD(F146)=TRUE))=TRUE,F146+3,(IF(AND(F146&gt;Start!$C$22,F146+1&lt;Start!$D$22,F146&lt;Start!$D$22,(ISEVEN(F146)=TRUE))=TRUE,F146+1,(IF(AND(F146&gt;Start!$C$23,F146+1&lt;Start!$D$23,F146&lt;Start!$D$23,(ISEVEN(F146)=TRUE))=TRUE,F146+1,(IF(AND(F146&gt;Start!$C$24,F146+1&lt;Start!$D$24,F146&lt;Start!$D$24,(ISEVEN(F146)=TRUE))=TRUE,F146+1,(IF(AND(Start!$F$8=4,(ISEVEN(F146)=TRUE))=TRUE,F146-7,(IF(AND(Start!$D$8=4,(ISODD(F146)=TRUE))=TRUE,F146-5,(IF(AND(Start!$D$8=5,(ISEVEN(F146)=TRUE))=TRUE,F146-9,F146-7)))))))))))))))))))))))))))))))</f>
        <v>5</v>
      </c>
    </row>
    <row r="147" spans="1:7" ht="18.75">
      <c r="A147" s="72" t="str">
        <f>Input!B82</f>
        <v>EE</v>
      </c>
      <c r="B147" s="173">
        <f>Input!C82</f>
        <v>0</v>
      </c>
      <c r="C147" s="173">
        <f>Input!D82</f>
        <v>0</v>
      </c>
      <c r="D147" s="72">
        <f>Input!$A$81</f>
        <v>16</v>
      </c>
      <c r="E147" s="73">
        <f>IF(D147=" "," ",(IF(AND(D147&gt;Start!$C$18,D147+3&lt;Start!$D$18,D147&lt;Start!$D$18,(ISODD(D147)=TRUE))=TRUE,D147+3,(IF(AND(D147&gt;Start!$C$19,D147+3&lt;Start!$D$19,D147&lt;Start!$D$19,(ISODD(D147)=TRUE),(ISEVEN(Start!$D$8))=TRUE)=TRUE,D147+3,(IF(AND(D147&gt;Start!$C$20,D147+3&lt;Start!$D$20,D147&lt;Start!$D$20,(ISODD(D147)=TRUE),(ISEVEN(Start!$D$8)=TRUE))=TRUE,D147+3,(IF(AND(D147&gt;Start!$C$18,D147+1&lt;Start!$D$18,D147&lt;Start!$D$18,(ISEVEN(D147)=TRUE),(ISEVEN(Start!$D$8)=TRUE))=TRUE,D147+1,(IF(AND(D147&gt;Start!$C$19,D147+1&lt;Start!$D$19,D147&lt;Start!$D$19,(ISEVEN(D147)=TRUE),(ISEVEN(Start!$D$8)=TRUE))=TRUE,D147+1,(IF(AND(D147&gt;Start!$C$20,D147+1&lt;Start!$D$20,D147&lt;Start!$D$20,(ISEVEN(D147)=TRUE),(ISEVEN(Start!$D$8)=TRUE))=TRUE,D147+1,(IF(AND(D147&gt;Start!$C$22,D147+3&lt;Start!$D$22,D147&lt;Start!$D$22,(ISODD(D147)=TRUE))=TRUE,D147+3,(IF(AND(D147&gt;Start!$C$23,D147+3&lt;Start!$D$23,D147&lt;Start!$D$23,(ISODD(D147)=TRUE))=TRUE,D147+3,(IF(AND(D147&gt;Start!$C$24,D147+3&lt;Start!$D$24,D147&lt;Start!$D$24,(ISODD(D147)=TRUE))=TRUE,D147+3,(IF(AND(D147&gt;Start!$C$22,D147+1&lt;Start!$D$22,D147&lt;Start!$D$22,(ISEVEN(D147)=TRUE))=TRUE,D147+1,(IF(AND(D147&gt;Start!$C$23,D147+1&lt;Start!$D$23,D147&lt;Start!$D$23,(ISEVEN(D147)=TRUE))=TRUE,D147+1,(IF(AND(D147&gt;Start!$C$24,D147+1&lt;Start!$D$24,D147&lt;Start!$D$24,(ISEVEN(D147)=TRUE))=TRUE,D147+1,(IF(AND(Start!$F$8=4,(ISEVEN(D147)=TRUE))=TRUE,D147-7,(IF(AND(Start!$D$8=4,(ISODD(D147)=TRUE))=TRUE,D147-5,(IF(AND(Start!$D$8=5,(ISEVEN(D147)=TRUE))=TRUE,D147-9,D147-7)))))))))))))))))))))))))))))))</f>
        <v>17</v>
      </c>
      <c r="F147" s="73">
        <f>IF(E147=" "," ",(IF(AND(E147&gt;Start!$C$18,E147+3&lt;Start!$D$18,E147&lt;Start!$D$18,(ISODD(E147)=TRUE))=TRUE,E147+3,(IF(AND(E147&gt;Start!$C$19,E147+3&lt;Start!$D$19,E147&lt;Start!$D$19,(ISODD(E147)=TRUE),(ISEVEN(Start!$D$8))=TRUE)=TRUE,E147+3,(IF(AND(E147&gt;Start!$C$20,E147+3&lt;Start!$D$20,E147&lt;Start!$D$20,(ISODD(E147)=TRUE),(ISEVEN(Start!$D$8)=TRUE))=TRUE,E147+3,(IF(AND(E147&gt;Start!$C$18,E147+1&lt;Start!$D$18,E147&lt;Start!$D$18,(ISEVEN(E147)=TRUE),(ISEVEN(Start!$D$8)=TRUE))=TRUE,E147+1,(IF(AND(E147&gt;Start!$C$19,E147+1&lt;Start!$D$19,E147&lt;Start!$D$19,(ISEVEN(E147)=TRUE),(ISEVEN(Start!$D$8)=TRUE))=TRUE,E147+1,(IF(AND(E147&gt;Start!$C$20,E147+1&lt;Start!$D$20,E147&lt;Start!$D$20,(ISEVEN(E147)=TRUE),(ISEVEN(Start!$D$8)=TRUE))=TRUE,E147+1,(IF(AND(E147&gt;Start!$C$22,E147+3&lt;Start!$D$22,E147&lt;Start!$D$22,(ISODD(E147)=TRUE))=TRUE,E147+3,(IF(AND(E147&gt;Start!$C$23,E147+3&lt;Start!$D$23,E147&lt;Start!$D$23,(ISODD(E147)=TRUE))=TRUE,E147+3,(IF(AND(E147&gt;Start!$C$24,E147+3&lt;Start!$D$24,E147&lt;Start!$D$24,(ISODD(E147)=TRUE))=TRUE,E147+3,(IF(AND(E147&gt;Start!$C$22,E147+1&lt;Start!$D$22,E147&lt;Start!$D$22,(ISEVEN(E147)=TRUE))=TRUE,E147+1,(IF(AND(E147&gt;Start!$C$23,E147+1&lt;Start!$D$23,E147&lt;Start!$D$23,(ISEVEN(E147)=TRUE))=TRUE,E147+1,(IF(AND(E147&gt;Start!$C$24,E147+1&lt;Start!$D$24,E147&lt;Start!$D$24,(ISEVEN(E147)=TRUE))=TRUE,E147+1,(IF(AND(Start!$F$8=4,(ISEVEN(E147)=TRUE))=TRUE,E147-7,(IF(AND(Start!$D$8=4,(ISODD(E147)=TRUE))=TRUE,E147-5,(IF(AND(Start!$D$8=5,(ISEVEN(E147)=TRUE))=TRUE,E147-9,E147-7)))))))))))))))))))))))))))))))</f>
        <v>20</v>
      </c>
      <c r="G147" s="73">
        <f>IF(F147=" "," ",(IF(AND(F147&gt;Start!$C$18,F147+3&lt;Start!$D$18,F147&lt;Start!$D$18,(ISODD(F147)=TRUE))=TRUE,F147+3,(IF(AND(F147&gt;Start!$C$19,F147+3&lt;Start!$D$19,F147&lt;Start!$D$19,(ISODD(F147)=TRUE),(ISEVEN(Start!$D$8))=TRUE)=TRUE,F147+3,(IF(AND(F147&gt;Start!$C$20,F147+3&lt;Start!$D$20,F147&lt;Start!$D$20,(ISODD(F147)=TRUE),(ISEVEN(Start!$D$8)=TRUE))=TRUE,F147+3,(IF(AND(F147&gt;Start!$C$18,F147+1&lt;Start!$D$18,F147&lt;Start!$D$18,(ISEVEN(F147)=TRUE),(ISEVEN(Start!$D$8)=TRUE))=TRUE,F147+1,(IF(AND(F147&gt;Start!$C$19,F147+1&lt;Start!$D$19,F147&lt;Start!$D$19,(ISEVEN(F147)=TRUE),(ISEVEN(Start!$D$8)=TRUE))=TRUE,F147+1,(IF(AND(F147&gt;Start!$C$20,F147+1&lt;Start!$D$20,F147&lt;Start!$D$20,(ISEVEN(F147)=TRUE),(ISEVEN(Start!$D$8)=TRUE))=TRUE,F147+1,(IF(AND(F147&gt;Start!$C$22,F147+3&lt;Start!$D$22,F147&lt;Start!$D$22,(ISODD(F147)=TRUE))=TRUE,F147+3,(IF(AND(F147&gt;Start!$C$23,F147+3&lt;Start!$D$23,F147&lt;Start!$D$23,(ISODD(F147)=TRUE))=TRUE,F147+3,(IF(AND(F147&gt;Start!$C$24,F147+3&lt;Start!$D$24,F147&lt;Start!$D$24,(ISODD(F147)=TRUE))=TRUE,F147+3,(IF(AND(F147&gt;Start!$C$22,F147+1&lt;Start!$D$22,F147&lt;Start!$D$22,(ISEVEN(F147)=TRUE))=TRUE,F147+1,(IF(AND(F147&gt;Start!$C$23,F147+1&lt;Start!$D$23,F147&lt;Start!$D$23,(ISEVEN(F147)=TRUE))=TRUE,F147+1,(IF(AND(F147&gt;Start!$C$24,F147+1&lt;Start!$D$24,F147&lt;Start!$D$24,(ISEVEN(F147)=TRUE))=TRUE,F147+1,(IF(AND(Start!$F$8=4,(ISEVEN(F147)=TRUE))=TRUE,F147-7,(IF(AND(Start!$D$8=4,(ISODD(F147)=TRUE))=TRUE,F147-5,(IF(AND(Start!$D$8=5,(ISEVEN(F147)=TRUE))=TRUE,F147-9,F147-7)))))))))))))))))))))))))))))))</f>
        <v>11</v>
      </c>
    </row>
    <row r="148" spans="1:7" ht="18.75">
      <c r="A148" s="72" t="str">
        <f>Input!B92</f>
        <v>EE</v>
      </c>
      <c r="B148" s="173">
        <f>Input!C92</f>
        <v>0</v>
      </c>
      <c r="C148" s="173">
        <f>Input!D92</f>
        <v>0</v>
      </c>
      <c r="D148" s="72">
        <f>Input!$A$91</f>
        <v>18</v>
      </c>
      <c r="E148" s="73">
        <f>IF(D148=" "," ",(IF(AND(D148&gt;Start!$C$18,D148+3&lt;Start!$D$18,D148&lt;Start!$D$18,(ISODD(D148)=TRUE))=TRUE,D148+3,(IF(AND(D148&gt;Start!$C$19,D148+3&lt;Start!$D$19,D148&lt;Start!$D$19,(ISODD(D148)=TRUE),(ISEVEN(Start!$D$8))=TRUE)=TRUE,D148+3,(IF(AND(D148&gt;Start!$C$20,D148+3&lt;Start!$D$20,D148&lt;Start!$D$20,(ISODD(D148)=TRUE),(ISEVEN(Start!$D$8)=TRUE))=TRUE,D148+3,(IF(AND(D148&gt;Start!$C$18,D148+1&lt;Start!$D$18,D148&lt;Start!$D$18,(ISEVEN(D148)=TRUE),(ISEVEN(Start!$D$8)=TRUE))=TRUE,D148+1,(IF(AND(D148&gt;Start!$C$19,D148+1&lt;Start!$D$19,D148&lt;Start!$D$19,(ISEVEN(D148)=TRUE),(ISEVEN(Start!$D$8)=TRUE))=TRUE,D148+1,(IF(AND(D148&gt;Start!$C$20,D148+1&lt;Start!$D$20,D148&lt;Start!$D$20,(ISEVEN(D148)=TRUE),(ISEVEN(Start!$D$8)=TRUE))=TRUE,D148+1,(IF(AND(D148&gt;Start!$C$22,D148+3&lt;Start!$D$22,D148&lt;Start!$D$22,(ISODD(D148)=TRUE))=TRUE,D148+3,(IF(AND(D148&gt;Start!$C$23,D148+3&lt;Start!$D$23,D148&lt;Start!$D$23,(ISODD(D148)=TRUE))=TRUE,D148+3,(IF(AND(D148&gt;Start!$C$24,D148+3&lt;Start!$D$24,D148&lt;Start!$D$24,(ISODD(D148)=TRUE))=TRUE,D148+3,(IF(AND(D148&gt;Start!$C$22,D148+1&lt;Start!$D$22,D148&lt;Start!$D$22,(ISEVEN(D148)=TRUE))=TRUE,D148+1,(IF(AND(D148&gt;Start!$C$23,D148+1&lt;Start!$D$23,D148&lt;Start!$D$23,(ISEVEN(D148)=TRUE))=TRUE,D148+1,(IF(AND(D148&gt;Start!$C$24,D148+1&lt;Start!$D$24,D148&lt;Start!$D$24,(ISEVEN(D148)=TRUE))=TRUE,D148+1,(IF(AND(Start!$F$8=4,(ISEVEN(D148)=TRUE))=TRUE,D148-7,(IF(AND(Start!$D$8=4,(ISODD(D148)=TRUE))=TRUE,D148-5,(IF(AND(Start!$D$8=5,(ISEVEN(D148)=TRUE))=TRUE,D148-9,D148-7)))))))))))))))))))))))))))))))</f>
        <v>19</v>
      </c>
      <c r="F148" s="73">
        <f>IF(E148=" "," ",(IF(AND(E148&gt;Start!$C$18,E148+3&lt;Start!$D$18,E148&lt;Start!$D$18,(ISODD(E148)=TRUE))=TRUE,E148+3,(IF(AND(E148&gt;Start!$C$19,E148+3&lt;Start!$D$19,E148&lt;Start!$D$19,(ISODD(E148)=TRUE),(ISEVEN(Start!$D$8))=TRUE)=TRUE,E148+3,(IF(AND(E148&gt;Start!$C$20,E148+3&lt;Start!$D$20,E148&lt;Start!$D$20,(ISODD(E148)=TRUE),(ISEVEN(Start!$D$8)=TRUE))=TRUE,E148+3,(IF(AND(E148&gt;Start!$C$18,E148+1&lt;Start!$D$18,E148&lt;Start!$D$18,(ISEVEN(E148)=TRUE),(ISEVEN(Start!$D$8)=TRUE))=TRUE,E148+1,(IF(AND(E148&gt;Start!$C$19,E148+1&lt;Start!$D$19,E148&lt;Start!$D$19,(ISEVEN(E148)=TRUE),(ISEVEN(Start!$D$8)=TRUE))=TRUE,E148+1,(IF(AND(E148&gt;Start!$C$20,E148+1&lt;Start!$D$20,E148&lt;Start!$D$20,(ISEVEN(E148)=TRUE),(ISEVEN(Start!$D$8)=TRUE))=TRUE,E148+1,(IF(AND(E148&gt;Start!$C$22,E148+3&lt;Start!$D$22,E148&lt;Start!$D$22,(ISODD(E148)=TRUE))=TRUE,E148+3,(IF(AND(E148&gt;Start!$C$23,E148+3&lt;Start!$D$23,E148&lt;Start!$D$23,(ISODD(E148)=TRUE))=TRUE,E148+3,(IF(AND(E148&gt;Start!$C$24,E148+3&lt;Start!$D$24,E148&lt;Start!$D$24,(ISODD(E148)=TRUE))=TRUE,E148+3,(IF(AND(E148&gt;Start!$C$22,E148+1&lt;Start!$D$22,E148&lt;Start!$D$22,(ISEVEN(E148)=TRUE))=TRUE,E148+1,(IF(AND(E148&gt;Start!$C$23,E148+1&lt;Start!$D$23,E148&lt;Start!$D$23,(ISEVEN(E148)=TRUE))=TRUE,E148+1,(IF(AND(E148&gt;Start!$C$24,E148+1&lt;Start!$D$24,E148&lt;Start!$D$24,(ISEVEN(E148)=TRUE))=TRUE,E148+1,(IF(AND(Start!$F$8=4,(ISEVEN(E148)=TRUE))=TRUE,E148-7,(IF(AND(Start!$D$8=4,(ISODD(E148)=TRUE))=TRUE,E148-5,(IF(AND(Start!$D$8=5,(ISEVEN(E148)=TRUE))=TRUE,E148-9,E148-7)))))))))))))))))))))))))))))))</f>
        <v>12</v>
      </c>
      <c r="G148" s="73">
        <f>IF(F148=" "," ",(IF(AND(F148&gt;Start!$C$18,F148+3&lt;Start!$D$18,F148&lt;Start!$D$18,(ISODD(F148)=TRUE))=TRUE,F148+3,(IF(AND(F148&gt;Start!$C$19,F148+3&lt;Start!$D$19,F148&lt;Start!$D$19,(ISODD(F148)=TRUE),(ISEVEN(Start!$D$8))=TRUE)=TRUE,F148+3,(IF(AND(F148&gt;Start!$C$20,F148+3&lt;Start!$D$20,F148&lt;Start!$D$20,(ISODD(F148)=TRUE),(ISEVEN(Start!$D$8)=TRUE))=TRUE,F148+3,(IF(AND(F148&gt;Start!$C$18,F148+1&lt;Start!$D$18,F148&lt;Start!$D$18,(ISEVEN(F148)=TRUE),(ISEVEN(Start!$D$8)=TRUE))=TRUE,F148+1,(IF(AND(F148&gt;Start!$C$19,F148+1&lt;Start!$D$19,F148&lt;Start!$D$19,(ISEVEN(F148)=TRUE),(ISEVEN(Start!$D$8)=TRUE))=TRUE,F148+1,(IF(AND(F148&gt;Start!$C$20,F148+1&lt;Start!$D$20,F148&lt;Start!$D$20,(ISEVEN(F148)=TRUE),(ISEVEN(Start!$D$8)=TRUE))=TRUE,F148+1,(IF(AND(F148&gt;Start!$C$22,F148+3&lt;Start!$D$22,F148&lt;Start!$D$22,(ISODD(F148)=TRUE))=TRUE,F148+3,(IF(AND(F148&gt;Start!$C$23,F148+3&lt;Start!$D$23,F148&lt;Start!$D$23,(ISODD(F148)=TRUE))=TRUE,F148+3,(IF(AND(F148&gt;Start!$C$24,F148+3&lt;Start!$D$24,F148&lt;Start!$D$24,(ISODD(F148)=TRUE))=TRUE,F148+3,(IF(AND(F148&gt;Start!$C$22,F148+1&lt;Start!$D$22,F148&lt;Start!$D$22,(ISEVEN(F148)=TRUE))=TRUE,F148+1,(IF(AND(F148&gt;Start!$C$23,F148+1&lt;Start!$D$23,F148&lt;Start!$D$23,(ISEVEN(F148)=TRUE))=TRUE,F148+1,(IF(AND(F148&gt;Start!$C$24,F148+1&lt;Start!$D$24,F148&lt;Start!$D$24,(ISEVEN(F148)=TRUE))=TRUE,F148+1,(IF(AND(Start!$F$8=4,(ISEVEN(F148)=TRUE))=TRUE,F148-7,(IF(AND(Start!$D$8=4,(ISODD(F148)=TRUE))=TRUE,F148-5,(IF(AND(Start!$D$8=5,(ISEVEN(F148)=TRUE))=TRUE,F148-9,F148-7)))))))))))))))))))))))))))))))</f>
        <v>13</v>
      </c>
    </row>
    <row r="149" spans="1:7" ht="18.75">
      <c r="A149" s="72" t="str">
        <f>Input!B102</f>
        <v>EE</v>
      </c>
      <c r="B149" s="173">
        <f>Input!C102</f>
        <v>0</v>
      </c>
      <c r="C149" s="173">
        <f>Input!D102</f>
        <v>0</v>
      </c>
      <c r="D149" s="72">
        <f>Input!$A$101</f>
        <v>20</v>
      </c>
      <c r="E149" s="73">
        <f>IF(D149=" "," ",(IF(AND(D149&gt;Start!$C$18,D149+3&lt;Start!$D$18,D149&lt;Start!$D$18,(ISODD(D149)=TRUE))=TRUE,D149+3,(IF(AND(D149&gt;Start!$C$19,D149+3&lt;Start!$D$19,D149&lt;Start!$D$19,(ISODD(D149)=TRUE),(ISEVEN(Start!$D$8))=TRUE)=TRUE,D149+3,(IF(AND(D149&gt;Start!$C$20,D149+3&lt;Start!$D$20,D149&lt;Start!$D$20,(ISODD(D149)=TRUE),(ISEVEN(Start!$D$8)=TRUE))=TRUE,D149+3,(IF(AND(D149&gt;Start!$C$18,D149+1&lt;Start!$D$18,D149&lt;Start!$D$18,(ISEVEN(D149)=TRUE),(ISEVEN(Start!$D$8)=TRUE))=TRUE,D149+1,(IF(AND(D149&gt;Start!$C$19,D149+1&lt;Start!$D$19,D149&lt;Start!$D$19,(ISEVEN(D149)=TRUE),(ISEVEN(Start!$D$8)=TRUE))=TRUE,D149+1,(IF(AND(D149&gt;Start!$C$20,D149+1&lt;Start!$D$20,D149&lt;Start!$D$20,(ISEVEN(D149)=TRUE),(ISEVEN(Start!$D$8)=TRUE))=TRUE,D149+1,(IF(AND(D149&gt;Start!$C$22,D149+3&lt;Start!$D$22,D149&lt;Start!$D$22,(ISODD(D149)=TRUE))=TRUE,D149+3,(IF(AND(D149&gt;Start!$C$23,D149+3&lt;Start!$D$23,D149&lt;Start!$D$23,(ISODD(D149)=TRUE))=TRUE,D149+3,(IF(AND(D149&gt;Start!$C$24,D149+3&lt;Start!$D$24,D149&lt;Start!$D$24,(ISODD(D149)=TRUE))=TRUE,D149+3,(IF(AND(D149&gt;Start!$C$22,D149+1&lt;Start!$D$22,D149&lt;Start!$D$22,(ISEVEN(D149)=TRUE))=TRUE,D149+1,(IF(AND(D149&gt;Start!$C$23,D149+1&lt;Start!$D$23,D149&lt;Start!$D$23,(ISEVEN(D149)=TRUE))=TRUE,D149+1,(IF(AND(D149&gt;Start!$C$24,D149+1&lt;Start!$D$24,D149&lt;Start!$D$24,(ISEVEN(D149)=TRUE))=TRUE,D149+1,(IF(AND(Start!$F$8=4,(ISEVEN(D149)=TRUE))=TRUE,D149-7,(IF(AND(Start!$D$8=4,(ISODD(D149)=TRUE))=TRUE,D149-5,(IF(AND(Start!$D$8=5,(ISEVEN(D149)=TRUE))=TRUE,D149-9,D149-7)))))))))))))))))))))))))))))))</f>
        <v>11</v>
      </c>
      <c r="F149" s="73">
        <f>IF(E149=" "," ",(IF(AND(E149&gt;Start!$C$18,E149+3&lt;Start!$D$18,E149&lt;Start!$D$18,(ISODD(E149)=TRUE))=TRUE,E149+3,(IF(AND(E149&gt;Start!$C$19,E149+3&lt;Start!$D$19,E149&lt;Start!$D$19,(ISODD(E149)=TRUE),(ISEVEN(Start!$D$8))=TRUE)=TRUE,E149+3,(IF(AND(E149&gt;Start!$C$20,E149+3&lt;Start!$D$20,E149&lt;Start!$D$20,(ISODD(E149)=TRUE),(ISEVEN(Start!$D$8)=TRUE))=TRUE,E149+3,(IF(AND(E149&gt;Start!$C$18,E149+1&lt;Start!$D$18,E149&lt;Start!$D$18,(ISEVEN(E149)=TRUE),(ISEVEN(Start!$D$8)=TRUE))=TRUE,E149+1,(IF(AND(E149&gt;Start!$C$19,E149+1&lt;Start!$D$19,E149&lt;Start!$D$19,(ISEVEN(E149)=TRUE),(ISEVEN(Start!$D$8)=TRUE))=TRUE,E149+1,(IF(AND(E149&gt;Start!$C$20,E149+1&lt;Start!$D$20,E149&lt;Start!$D$20,(ISEVEN(E149)=TRUE),(ISEVEN(Start!$D$8)=TRUE))=TRUE,E149+1,(IF(AND(E149&gt;Start!$C$22,E149+3&lt;Start!$D$22,E149&lt;Start!$D$22,(ISODD(E149)=TRUE))=TRUE,E149+3,(IF(AND(E149&gt;Start!$C$23,E149+3&lt;Start!$D$23,E149&lt;Start!$D$23,(ISODD(E149)=TRUE))=TRUE,E149+3,(IF(AND(E149&gt;Start!$C$24,E149+3&lt;Start!$D$24,E149&lt;Start!$D$24,(ISODD(E149)=TRUE))=TRUE,E149+3,(IF(AND(E149&gt;Start!$C$22,E149+1&lt;Start!$D$22,E149&lt;Start!$D$22,(ISEVEN(E149)=TRUE))=TRUE,E149+1,(IF(AND(E149&gt;Start!$C$23,E149+1&lt;Start!$D$23,E149&lt;Start!$D$23,(ISEVEN(E149)=TRUE))=TRUE,E149+1,(IF(AND(E149&gt;Start!$C$24,E149+1&lt;Start!$D$24,E149&lt;Start!$D$24,(ISEVEN(E149)=TRUE))=TRUE,E149+1,(IF(AND(Start!$F$8=4,(ISEVEN(E149)=TRUE))=TRUE,E149-7,(IF(AND(Start!$D$8=4,(ISODD(E149)=TRUE))=TRUE,E149-5,(IF(AND(Start!$D$8=5,(ISEVEN(E149)=TRUE))=TRUE,E149-9,E149-7)))))))))))))))))))))))))))))))</f>
        <v>14</v>
      </c>
      <c r="G149" s="73">
        <f>IF(F149=" "," ",(IF(AND(F149&gt;Start!$C$18,F149+3&lt;Start!$D$18,F149&lt;Start!$D$18,(ISODD(F149)=TRUE))=TRUE,F149+3,(IF(AND(F149&gt;Start!$C$19,F149+3&lt;Start!$D$19,F149&lt;Start!$D$19,(ISODD(F149)=TRUE),(ISEVEN(Start!$D$8))=TRUE)=TRUE,F149+3,(IF(AND(F149&gt;Start!$C$20,F149+3&lt;Start!$D$20,F149&lt;Start!$D$20,(ISODD(F149)=TRUE),(ISEVEN(Start!$D$8)=TRUE))=TRUE,F149+3,(IF(AND(F149&gt;Start!$C$18,F149+1&lt;Start!$D$18,F149&lt;Start!$D$18,(ISEVEN(F149)=TRUE),(ISEVEN(Start!$D$8)=TRUE))=TRUE,F149+1,(IF(AND(F149&gt;Start!$C$19,F149+1&lt;Start!$D$19,F149&lt;Start!$D$19,(ISEVEN(F149)=TRUE),(ISEVEN(Start!$D$8)=TRUE))=TRUE,F149+1,(IF(AND(F149&gt;Start!$C$20,F149+1&lt;Start!$D$20,F149&lt;Start!$D$20,(ISEVEN(F149)=TRUE),(ISEVEN(Start!$D$8)=TRUE))=TRUE,F149+1,(IF(AND(F149&gt;Start!$C$22,F149+3&lt;Start!$D$22,F149&lt;Start!$D$22,(ISODD(F149)=TRUE))=TRUE,F149+3,(IF(AND(F149&gt;Start!$C$23,F149+3&lt;Start!$D$23,F149&lt;Start!$D$23,(ISODD(F149)=TRUE))=TRUE,F149+3,(IF(AND(F149&gt;Start!$C$24,F149+3&lt;Start!$D$24,F149&lt;Start!$D$24,(ISODD(F149)=TRUE))=TRUE,F149+3,(IF(AND(F149&gt;Start!$C$22,F149+1&lt;Start!$D$22,F149&lt;Start!$D$22,(ISEVEN(F149)=TRUE))=TRUE,F149+1,(IF(AND(F149&gt;Start!$C$23,F149+1&lt;Start!$D$23,F149&lt;Start!$D$23,(ISEVEN(F149)=TRUE))=TRUE,F149+1,(IF(AND(F149&gt;Start!$C$24,F149+1&lt;Start!$D$24,F149&lt;Start!$D$24,(ISEVEN(F149)=TRUE))=TRUE,F149+1,(IF(AND(Start!$F$8=4,(ISEVEN(F149)=TRUE))=TRUE,F149-7,(IF(AND(Start!$D$8=4,(ISODD(F149)=TRUE))=TRUE,F149-5,(IF(AND(Start!$D$8=5,(ISEVEN(F149)=TRUE))=TRUE,F149-9,F149-7)))))))))))))))))))))))))))))))</f>
        <v>15</v>
      </c>
    </row>
    <row r="150" spans="1:7" ht="18.75">
      <c r="A150" s="72" t="str">
        <f>Input!B112</f>
        <v>EE</v>
      </c>
      <c r="B150" s="173">
        <f>Input!C112</f>
        <v>0</v>
      </c>
      <c r="C150" s="173">
        <f>Input!D112</f>
        <v>0</v>
      </c>
      <c r="D150" s="72">
        <f>Input!$A$111</f>
        <v>22</v>
      </c>
      <c r="E150" s="73">
        <f>IF(D150=" "," ",(IF(AND(D150&gt;Start!$C$18,D150+3&lt;Start!$D$18,D150&lt;Start!$D$18,(ISODD(D150)=TRUE))=TRUE,D150+3,(IF(AND(D150&gt;Start!$C$19,D150+3&lt;Start!$D$19,D150&lt;Start!$D$19,(ISODD(D150)=TRUE),(ISEVEN(Start!$D$8))=TRUE)=TRUE,D150+3,(IF(AND(D150&gt;Start!$C$20,D150+3&lt;Start!$D$20,D150&lt;Start!$D$20,(ISODD(D150)=TRUE),(ISEVEN(Start!$D$8)=TRUE))=TRUE,D150+3,(IF(AND(D150&gt;Start!$C$18,D150+1&lt;Start!$D$18,D150&lt;Start!$D$18,(ISEVEN(D150)=TRUE),(ISEVEN(Start!$D$8)=TRUE))=TRUE,D150+1,(IF(AND(D150&gt;Start!$C$19,D150+1&lt;Start!$D$19,D150&lt;Start!$D$19,(ISEVEN(D150)=TRUE),(ISEVEN(Start!$D$8)=TRUE))=TRUE,D150+1,(IF(AND(D150&gt;Start!$C$20,D150+1&lt;Start!$D$20,D150&lt;Start!$D$20,(ISEVEN(D150)=TRUE),(ISEVEN(Start!$D$8)=TRUE))=TRUE,D150+1,(IF(AND(D150&gt;Start!$C$22,D150+3&lt;Start!$D$22,D150&lt;Start!$D$22,(ISODD(D150)=TRUE))=TRUE,D150+3,(IF(AND(D150&gt;Start!$C$23,D150+3&lt;Start!$D$23,D150&lt;Start!$D$23,(ISODD(D150)=TRUE))=TRUE,D150+3,(IF(AND(D150&gt;Start!$C$24,D150+3&lt;Start!$D$24,D150&lt;Start!$D$24,(ISODD(D150)=TRUE))=TRUE,D150+3,(IF(AND(D150&gt;Start!$C$22,D150+1&lt;Start!$D$22,D150&lt;Start!$D$22,(ISEVEN(D150)=TRUE))=TRUE,D150+1,(IF(AND(D150&gt;Start!$C$23,D150+1&lt;Start!$D$23,D150&lt;Start!$D$23,(ISEVEN(D150)=TRUE))=TRUE,D150+1,(IF(AND(D150&gt;Start!$C$24,D150+1&lt;Start!$D$24,D150&lt;Start!$D$24,(ISEVEN(D150)=TRUE))=TRUE,D150+1,(IF(AND(Start!$F$8=4,(ISEVEN(D150)=TRUE))=TRUE,D150-7,(IF(AND(Start!$D$8=4,(ISODD(D150)=TRUE))=TRUE,D150-5,(IF(AND(Start!$D$8=5,(ISEVEN(D150)=TRUE))=TRUE,D150-9,D150-7)))))))))))))))))))))))))))))))</f>
        <v>23</v>
      </c>
      <c r="F150" s="73">
        <f>IF(E150=" "," ",(IF(AND(E150&gt;Start!$C$18,E150+3&lt;Start!$D$18,E150&lt;Start!$D$18,(ISODD(E150)=TRUE))=TRUE,E150+3,(IF(AND(E150&gt;Start!$C$19,E150+3&lt;Start!$D$19,E150&lt;Start!$D$19,(ISODD(E150)=TRUE),(ISEVEN(Start!$D$8))=TRUE)=TRUE,E150+3,(IF(AND(E150&gt;Start!$C$20,E150+3&lt;Start!$D$20,E150&lt;Start!$D$20,(ISODD(E150)=TRUE),(ISEVEN(Start!$D$8)=TRUE))=TRUE,E150+3,(IF(AND(E150&gt;Start!$C$18,E150+1&lt;Start!$D$18,E150&lt;Start!$D$18,(ISEVEN(E150)=TRUE),(ISEVEN(Start!$D$8)=TRUE))=TRUE,E150+1,(IF(AND(E150&gt;Start!$C$19,E150+1&lt;Start!$D$19,E150&lt;Start!$D$19,(ISEVEN(E150)=TRUE),(ISEVEN(Start!$D$8)=TRUE))=TRUE,E150+1,(IF(AND(E150&gt;Start!$C$20,E150+1&lt;Start!$D$20,E150&lt;Start!$D$20,(ISEVEN(E150)=TRUE),(ISEVEN(Start!$D$8)=TRUE))=TRUE,E150+1,(IF(AND(E150&gt;Start!$C$22,E150+3&lt;Start!$D$22,E150&lt;Start!$D$22,(ISODD(E150)=TRUE))=TRUE,E150+3,(IF(AND(E150&gt;Start!$C$23,E150+3&lt;Start!$D$23,E150&lt;Start!$D$23,(ISODD(E150)=TRUE))=TRUE,E150+3,(IF(AND(E150&gt;Start!$C$24,E150+3&lt;Start!$D$24,E150&lt;Start!$D$24,(ISODD(E150)=TRUE))=TRUE,E150+3,(IF(AND(E150&gt;Start!$C$22,E150+1&lt;Start!$D$22,E150&lt;Start!$D$22,(ISEVEN(E150)=TRUE))=TRUE,E150+1,(IF(AND(E150&gt;Start!$C$23,E150+1&lt;Start!$D$23,E150&lt;Start!$D$23,(ISEVEN(E150)=TRUE))=TRUE,E150+1,(IF(AND(E150&gt;Start!$C$24,E150+1&lt;Start!$D$24,E150&lt;Start!$D$24,(ISEVEN(E150)=TRUE))=TRUE,E150+1,(IF(AND(Start!$F$8=4,(ISEVEN(E150)=TRUE))=TRUE,E150-7,(IF(AND(Start!$D$8=4,(ISODD(E150)=TRUE))=TRUE,E150-5,(IF(AND(Start!$D$8=5,(ISEVEN(E150)=TRUE))=TRUE,E150-9,E150-7)))))))))))))))))))))))))))))))</f>
        <v>26</v>
      </c>
      <c r="G150" s="73">
        <f>IF(F150=" "," ",(IF(AND(F150&gt;Start!$C$18,F150+3&lt;Start!$D$18,F150&lt;Start!$D$18,(ISODD(F150)=TRUE))=TRUE,F150+3,(IF(AND(F150&gt;Start!$C$19,F150+3&lt;Start!$D$19,F150&lt;Start!$D$19,(ISODD(F150)=TRUE),(ISEVEN(Start!$D$8))=TRUE)=TRUE,F150+3,(IF(AND(F150&gt;Start!$C$20,F150+3&lt;Start!$D$20,F150&lt;Start!$D$20,(ISODD(F150)=TRUE),(ISEVEN(Start!$D$8)=TRUE))=TRUE,F150+3,(IF(AND(F150&gt;Start!$C$18,F150+1&lt;Start!$D$18,F150&lt;Start!$D$18,(ISEVEN(F150)=TRUE),(ISEVEN(Start!$D$8)=TRUE))=TRUE,F150+1,(IF(AND(F150&gt;Start!$C$19,F150+1&lt;Start!$D$19,F150&lt;Start!$D$19,(ISEVEN(F150)=TRUE),(ISEVEN(Start!$D$8)=TRUE))=TRUE,F150+1,(IF(AND(F150&gt;Start!$C$20,F150+1&lt;Start!$D$20,F150&lt;Start!$D$20,(ISEVEN(F150)=TRUE),(ISEVEN(Start!$D$8)=TRUE))=TRUE,F150+1,(IF(AND(F150&gt;Start!$C$22,F150+3&lt;Start!$D$22,F150&lt;Start!$D$22,(ISODD(F150)=TRUE))=TRUE,F150+3,(IF(AND(F150&gt;Start!$C$23,F150+3&lt;Start!$D$23,F150&lt;Start!$D$23,(ISODD(F150)=TRUE))=TRUE,F150+3,(IF(AND(F150&gt;Start!$C$24,F150+3&lt;Start!$D$24,F150&lt;Start!$D$24,(ISODD(F150)=TRUE))=TRUE,F150+3,(IF(AND(F150&gt;Start!$C$22,F150+1&lt;Start!$D$22,F150&lt;Start!$D$22,(ISEVEN(F150)=TRUE))=TRUE,F150+1,(IF(AND(F150&gt;Start!$C$23,F150+1&lt;Start!$D$23,F150&lt;Start!$D$23,(ISEVEN(F150)=TRUE))=TRUE,F150+1,(IF(AND(F150&gt;Start!$C$24,F150+1&lt;Start!$D$24,F150&lt;Start!$D$24,(ISEVEN(F150)=TRUE))=TRUE,F150+1,(IF(AND(Start!$F$8=4,(ISEVEN(F150)=TRUE))=TRUE,F150-7,(IF(AND(Start!$D$8=4,(ISODD(F150)=TRUE))=TRUE,F150-5,(IF(AND(Start!$D$8=5,(ISEVEN(F150)=TRUE))=TRUE,F150-9,F150-7)))))))))))))))))))))))))))))))</f>
        <v>27</v>
      </c>
    </row>
    <row r="151" spans="1:7" ht="18.75">
      <c r="A151" s="72" t="str">
        <f>Input!B122</f>
        <v>EE</v>
      </c>
      <c r="B151" s="173">
        <f>Input!C122</f>
        <v>0</v>
      </c>
      <c r="C151" s="173">
        <f>Input!D122</f>
        <v>0</v>
      </c>
      <c r="D151" s="72">
        <f>Input!$A$121</f>
        <v>24</v>
      </c>
      <c r="E151" s="73">
        <f>IF(D151=" "," ",(IF(AND(D151&gt;Start!$C$18,D151+3&lt;Start!$D$18,D151&lt;Start!$D$18,(ISODD(D151)=TRUE))=TRUE,D151+3,(IF(AND(D151&gt;Start!$C$19,D151+3&lt;Start!$D$19,D151&lt;Start!$D$19,(ISODD(D151)=TRUE),(ISEVEN(Start!$D$8))=TRUE)=TRUE,D151+3,(IF(AND(D151&gt;Start!$C$20,D151+3&lt;Start!$D$20,D151&lt;Start!$D$20,(ISODD(D151)=TRUE),(ISEVEN(Start!$D$8)=TRUE))=TRUE,D151+3,(IF(AND(D151&gt;Start!$C$18,D151+1&lt;Start!$D$18,D151&lt;Start!$D$18,(ISEVEN(D151)=TRUE),(ISEVEN(Start!$D$8)=TRUE))=TRUE,D151+1,(IF(AND(D151&gt;Start!$C$19,D151+1&lt;Start!$D$19,D151&lt;Start!$D$19,(ISEVEN(D151)=TRUE),(ISEVEN(Start!$D$8)=TRUE))=TRUE,D151+1,(IF(AND(D151&gt;Start!$C$20,D151+1&lt;Start!$D$20,D151&lt;Start!$D$20,(ISEVEN(D151)=TRUE),(ISEVEN(Start!$D$8)=TRUE))=TRUE,D151+1,(IF(AND(D151&gt;Start!$C$22,D151+3&lt;Start!$D$22,D151&lt;Start!$D$22,(ISODD(D151)=TRUE))=TRUE,D151+3,(IF(AND(D151&gt;Start!$C$23,D151+3&lt;Start!$D$23,D151&lt;Start!$D$23,(ISODD(D151)=TRUE))=TRUE,D151+3,(IF(AND(D151&gt;Start!$C$24,D151+3&lt;Start!$D$24,D151&lt;Start!$D$24,(ISODD(D151)=TRUE))=TRUE,D151+3,(IF(AND(D151&gt;Start!$C$22,D151+1&lt;Start!$D$22,D151&lt;Start!$D$22,(ISEVEN(D151)=TRUE))=TRUE,D151+1,(IF(AND(D151&gt;Start!$C$23,D151+1&lt;Start!$D$23,D151&lt;Start!$D$23,(ISEVEN(D151)=TRUE))=TRUE,D151+1,(IF(AND(D151&gt;Start!$C$24,D151+1&lt;Start!$D$24,D151&lt;Start!$D$24,(ISEVEN(D151)=TRUE))=TRUE,D151+1,(IF(AND(Start!$F$8=4,(ISEVEN(D151)=TRUE))=TRUE,D151-7,(IF(AND(Start!$D$8=4,(ISODD(D151)=TRUE))=TRUE,D151-5,(IF(AND(Start!$D$8=5,(ISEVEN(D151)=TRUE))=TRUE,D151-9,D151-7)))))))))))))))))))))))))))))))</f>
        <v>25</v>
      </c>
      <c r="F151" s="73">
        <f>IF(E151=" "," ",(IF(AND(E151&gt;Start!$C$18,E151+3&lt;Start!$D$18,E151&lt;Start!$D$18,(ISODD(E151)=TRUE))=TRUE,E151+3,(IF(AND(E151&gt;Start!$C$19,E151+3&lt;Start!$D$19,E151&lt;Start!$D$19,(ISODD(E151)=TRUE),(ISEVEN(Start!$D$8))=TRUE)=TRUE,E151+3,(IF(AND(E151&gt;Start!$C$20,E151+3&lt;Start!$D$20,E151&lt;Start!$D$20,(ISODD(E151)=TRUE),(ISEVEN(Start!$D$8)=TRUE))=TRUE,E151+3,(IF(AND(E151&gt;Start!$C$18,E151+1&lt;Start!$D$18,E151&lt;Start!$D$18,(ISEVEN(E151)=TRUE),(ISEVEN(Start!$D$8)=TRUE))=TRUE,E151+1,(IF(AND(E151&gt;Start!$C$19,E151+1&lt;Start!$D$19,E151&lt;Start!$D$19,(ISEVEN(E151)=TRUE),(ISEVEN(Start!$D$8)=TRUE))=TRUE,E151+1,(IF(AND(E151&gt;Start!$C$20,E151+1&lt;Start!$D$20,E151&lt;Start!$D$20,(ISEVEN(E151)=TRUE),(ISEVEN(Start!$D$8)=TRUE))=TRUE,E151+1,(IF(AND(E151&gt;Start!$C$22,E151+3&lt;Start!$D$22,E151&lt;Start!$D$22,(ISODD(E151)=TRUE))=TRUE,E151+3,(IF(AND(E151&gt;Start!$C$23,E151+3&lt;Start!$D$23,E151&lt;Start!$D$23,(ISODD(E151)=TRUE))=TRUE,E151+3,(IF(AND(E151&gt;Start!$C$24,E151+3&lt;Start!$D$24,E151&lt;Start!$D$24,(ISODD(E151)=TRUE))=TRUE,E151+3,(IF(AND(E151&gt;Start!$C$22,E151+1&lt;Start!$D$22,E151&lt;Start!$D$22,(ISEVEN(E151)=TRUE))=TRUE,E151+1,(IF(AND(E151&gt;Start!$C$23,E151+1&lt;Start!$D$23,E151&lt;Start!$D$23,(ISEVEN(E151)=TRUE))=TRUE,E151+1,(IF(AND(E151&gt;Start!$C$24,E151+1&lt;Start!$D$24,E151&lt;Start!$D$24,(ISEVEN(E151)=TRUE))=TRUE,E151+1,(IF(AND(Start!$F$8=4,(ISEVEN(E151)=TRUE))=TRUE,E151-7,(IF(AND(Start!$D$8=4,(ISODD(E151)=TRUE))=TRUE,E151-5,(IF(AND(Start!$D$8=5,(ISEVEN(E151)=TRUE))=TRUE,E151-9,E151-7)))))))))))))))))))))))))))))))</f>
        <v>28</v>
      </c>
      <c r="G151" s="73">
        <f>IF(F151=" "," ",(IF(AND(F151&gt;Start!$C$18,F151+3&lt;Start!$D$18,F151&lt;Start!$D$18,(ISODD(F151)=TRUE))=TRUE,F151+3,(IF(AND(F151&gt;Start!$C$19,F151+3&lt;Start!$D$19,F151&lt;Start!$D$19,(ISODD(F151)=TRUE),(ISEVEN(Start!$D$8))=TRUE)=TRUE,F151+3,(IF(AND(F151&gt;Start!$C$20,F151+3&lt;Start!$D$20,F151&lt;Start!$D$20,(ISODD(F151)=TRUE),(ISEVEN(Start!$D$8)=TRUE))=TRUE,F151+3,(IF(AND(F151&gt;Start!$C$18,F151+1&lt;Start!$D$18,F151&lt;Start!$D$18,(ISEVEN(F151)=TRUE),(ISEVEN(Start!$D$8)=TRUE))=TRUE,F151+1,(IF(AND(F151&gt;Start!$C$19,F151+1&lt;Start!$D$19,F151&lt;Start!$D$19,(ISEVEN(F151)=TRUE),(ISEVEN(Start!$D$8)=TRUE))=TRUE,F151+1,(IF(AND(F151&gt;Start!$C$20,F151+1&lt;Start!$D$20,F151&lt;Start!$D$20,(ISEVEN(F151)=TRUE),(ISEVEN(Start!$D$8)=TRUE))=TRUE,F151+1,(IF(AND(F151&gt;Start!$C$22,F151+3&lt;Start!$D$22,F151&lt;Start!$D$22,(ISODD(F151)=TRUE))=TRUE,F151+3,(IF(AND(F151&gt;Start!$C$23,F151+3&lt;Start!$D$23,F151&lt;Start!$D$23,(ISODD(F151)=TRUE))=TRUE,F151+3,(IF(AND(F151&gt;Start!$C$24,F151+3&lt;Start!$D$24,F151&lt;Start!$D$24,(ISODD(F151)=TRUE))=TRUE,F151+3,(IF(AND(F151&gt;Start!$C$22,F151+1&lt;Start!$D$22,F151&lt;Start!$D$22,(ISEVEN(F151)=TRUE))=TRUE,F151+1,(IF(AND(F151&gt;Start!$C$23,F151+1&lt;Start!$D$23,F151&lt;Start!$D$23,(ISEVEN(F151)=TRUE))=TRUE,F151+1,(IF(AND(F151&gt;Start!$C$24,F151+1&lt;Start!$D$24,F151&lt;Start!$D$24,(ISEVEN(F151)=TRUE))=TRUE,F151+1,(IF(AND(Start!$F$8=4,(ISEVEN(F151)=TRUE))=TRUE,F151-7,(IF(AND(Start!$D$8=4,(ISODD(F151)=TRUE))=TRUE,F151-5,(IF(AND(Start!$D$8=5,(ISEVEN(F151)=TRUE))=TRUE,F151-9,F151-7)))))))))))))))))))))))))))))))</f>
        <v>29</v>
      </c>
    </row>
    <row r="152" spans="1:7" ht="18.75">
      <c r="A152" s="72" t="str">
        <f>Input!B132</f>
        <v>EE</v>
      </c>
      <c r="B152" s="173">
        <f>Input!C132</f>
        <v>0</v>
      </c>
      <c r="C152" s="173">
        <f>Input!D132</f>
        <v>0</v>
      </c>
      <c r="D152" s="72">
        <f>Input!$A$131</f>
        <v>26</v>
      </c>
      <c r="E152" s="73">
        <f>IF(D152=" "," ",(IF(AND(D152&gt;Start!$C$18,D152+3&lt;Start!$D$18,D152&lt;Start!$D$18,(ISODD(D152)=TRUE))=TRUE,D152+3,(IF(AND(D152&gt;Start!$C$19,D152+3&lt;Start!$D$19,D152&lt;Start!$D$19,(ISODD(D152)=TRUE),(ISEVEN(Start!$D$8))=TRUE)=TRUE,D152+3,(IF(AND(D152&gt;Start!$C$20,D152+3&lt;Start!$D$20,D152&lt;Start!$D$20,(ISODD(D152)=TRUE),(ISEVEN(Start!$D$8)=TRUE))=TRUE,D152+3,(IF(AND(D152&gt;Start!$C$18,D152+1&lt;Start!$D$18,D152&lt;Start!$D$18,(ISEVEN(D152)=TRUE),(ISEVEN(Start!$D$8)=TRUE))=TRUE,D152+1,(IF(AND(D152&gt;Start!$C$19,D152+1&lt;Start!$D$19,D152&lt;Start!$D$19,(ISEVEN(D152)=TRUE),(ISEVEN(Start!$D$8)=TRUE))=TRUE,D152+1,(IF(AND(D152&gt;Start!$C$20,D152+1&lt;Start!$D$20,D152&lt;Start!$D$20,(ISEVEN(D152)=TRUE),(ISEVEN(Start!$D$8)=TRUE))=TRUE,D152+1,(IF(AND(D152&gt;Start!$C$22,D152+3&lt;Start!$D$22,D152&lt;Start!$D$22,(ISODD(D152)=TRUE))=TRUE,D152+3,(IF(AND(D152&gt;Start!$C$23,D152+3&lt;Start!$D$23,D152&lt;Start!$D$23,(ISODD(D152)=TRUE))=TRUE,D152+3,(IF(AND(D152&gt;Start!$C$24,D152+3&lt;Start!$D$24,D152&lt;Start!$D$24,(ISODD(D152)=TRUE))=TRUE,D152+3,(IF(AND(D152&gt;Start!$C$22,D152+1&lt;Start!$D$22,D152&lt;Start!$D$22,(ISEVEN(D152)=TRUE))=TRUE,D152+1,(IF(AND(D152&gt;Start!$C$23,D152+1&lt;Start!$D$23,D152&lt;Start!$D$23,(ISEVEN(D152)=TRUE))=TRUE,D152+1,(IF(AND(D152&gt;Start!$C$24,D152+1&lt;Start!$D$24,D152&lt;Start!$D$24,(ISEVEN(D152)=TRUE))=TRUE,D152+1,(IF(AND(Start!$F$8=4,(ISEVEN(D152)=TRUE))=TRUE,D152-7,(IF(AND(Start!$D$8=4,(ISODD(D152)=TRUE))=TRUE,D152-5,(IF(AND(Start!$D$8=5,(ISEVEN(D152)=TRUE))=TRUE,D152-9,D152-7)))))))))))))))))))))))))))))))</f>
        <v>27</v>
      </c>
      <c r="F152" s="73">
        <f>IF(E152=" "," ",(IF(AND(E152&gt;Start!$C$18,E152+3&lt;Start!$D$18,E152&lt;Start!$D$18,(ISODD(E152)=TRUE))=TRUE,E152+3,(IF(AND(E152&gt;Start!$C$19,E152+3&lt;Start!$D$19,E152&lt;Start!$D$19,(ISODD(E152)=TRUE),(ISEVEN(Start!$D$8))=TRUE)=TRUE,E152+3,(IF(AND(E152&gt;Start!$C$20,E152+3&lt;Start!$D$20,E152&lt;Start!$D$20,(ISODD(E152)=TRUE),(ISEVEN(Start!$D$8)=TRUE))=TRUE,E152+3,(IF(AND(E152&gt;Start!$C$18,E152+1&lt;Start!$D$18,E152&lt;Start!$D$18,(ISEVEN(E152)=TRUE),(ISEVEN(Start!$D$8)=TRUE))=TRUE,E152+1,(IF(AND(E152&gt;Start!$C$19,E152+1&lt;Start!$D$19,E152&lt;Start!$D$19,(ISEVEN(E152)=TRUE),(ISEVEN(Start!$D$8)=TRUE))=TRUE,E152+1,(IF(AND(E152&gt;Start!$C$20,E152+1&lt;Start!$D$20,E152&lt;Start!$D$20,(ISEVEN(E152)=TRUE),(ISEVEN(Start!$D$8)=TRUE))=TRUE,E152+1,(IF(AND(E152&gt;Start!$C$22,E152+3&lt;Start!$D$22,E152&lt;Start!$D$22,(ISODD(E152)=TRUE))=TRUE,E152+3,(IF(AND(E152&gt;Start!$C$23,E152+3&lt;Start!$D$23,E152&lt;Start!$D$23,(ISODD(E152)=TRUE))=TRUE,E152+3,(IF(AND(E152&gt;Start!$C$24,E152+3&lt;Start!$D$24,E152&lt;Start!$D$24,(ISODD(E152)=TRUE))=TRUE,E152+3,(IF(AND(E152&gt;Start!$C$22,E152+1&lt;Start!$D$22,E152&lt;Start!$D$22,(ISEVEN(E152)=TRUE))=TRUE,E152+1,(IF(AND(E152&gt;Start!$C$23,E152+1&lt;Start!$D$23,E152&lt;Start!$D$23,(ISEVEN(E152)=TRUE))=TRUE,E152+1,(IF(AND(E152&gt;Start!$C$24,E152+1&lt;Start!$D$24,E152&lt;Start!$D$24,(ISEVEN(E152)=TRUE))=TRUE,E152+1,(IF(AND(Start!$F$8=4,(ISEVEN(E152)=TRUE))=TRUE,E152-7,(IF(AND(Start!$D$8=4,(ISODD(E152)=TRUE))=TRUE,E152-5,(IF(AND(Start!$D$8=5,(ISEVEN(E152)=TRUE))=TRUE,E152-9,E152-7)))))))))))))))))))))))))))))))</f>
        <v>30</v>
      </c>
      <c r="G152" s="73">
        <f>IF(F152=" "," ",(IF(AND(F152&gt;Start!$C$18,F152+3&lt;Start!$D$18,F152&lt;Start!$D$18,(ISODD(F152)=TRUE))=TRUE,F152+3,(IF(AND(F152&gt;Start!$C$19,F152+3&lt;Start!$D$19,F152&lt;Start!$D$19,(ISODD(F152)=TRUE),(ISEVEN(Start!$D$8))=TRUE)=TRUE,F152+3,(IF(AND(F152&gt;Start!$C$20,F152+3&lt;Start!$D$20,F152&lt;Start!$D$20,(ISODD(F152)=TRUE),(ISEVEN(Start!$D$8)=TRUE))=TRUE,F152+3,(IF(AND(F152&gt;Start!$C$18,F152+1&lt;Start!$D$18,F152&lt;Start!$D$18,(ISEVEN(F152)=TRUE),(ISEVEN(Start!$D$8)=TRUE))=TRUE,F152+1,(IF(AND(F152&gt;Start!$C$19,F152+1&lt;Start!$D$19,F152&lt;Start!$D$19,(ISEVEN(F152)=TRUE),(ISEVEN(Start!$D$8)=TRUE))=TRUE,F152+1,(IF(AND(F152&gt;Start!$C$20,F152+1&lt;Start!$D$20,F152&lt;Start!$D$20,(ISEVEN(F152)=TRUE),(ISEVEN(Start!$D$8)=TRUE))=TRUE,F152+1,(IF(AND(F152&gt;Start!$C$22,F152+3&lt;Start!$D$22,F152&lt;Start!$D$22,(ISODD(F152)=TRUE))=TRUE,F152+3,(IF(AND(F152&gt;Start!$C$23,F152+3&lt;Start!$D$23,F152&lt;Start!$D$23,(ISODD(F152)=TRUE))=TRUE,F152+3,(IF(AND(F152&gt;Start!$C$24,F152+3&lt;Start!$D$24,F152&lt;Start!$D$24,(ISODD(F152)=TRUE))=TRUE,F152+3,(IF(AND(F152&gt;Start!$C$22,F152+1&lt;Start!$D$22,F152&lt;Start!$D$22,(ISEVEN(F152)=TRUE))=TRUE,F152+1,(IF(AND(F152&gt;Start!$C$23,F152+1&lt;Start!$D$23,F152&lt;Start!$D$23,(ISEVEN(F152)=TRUE))=TRUE,F152+1,(IF(AND(F152&gt;Start!$C$24,F152+1&lt;Start!$D$24,F152&lt;Start!$D$24,(ISEVEN(F152)=TRUE))=TRUE,F152+1,(IF(AND(Start!$F$8=4,(ISEVEN(F152)=TRUE))=TRUE,F152-7,(IF(AND(Start!$D$8=4,(ISODD(F152)=TRUE))=TRUE,F152-5,(IF(AND(Start!$D$8=5,(ISEVEN(F152)=TRUE))=TRUE,F152-9,F152-7)))))))))))))))))))))))))))))))</f>
        <v>21</v>
      </c>
    </row>
    <row r="153" spans="1:7" ht="18.75">
      <c r="A153" s="72" t="str">
        <f>Input!B142</f>
        <v>EE</v>
      </c>
      <c r="B153" s="173">
        <f>Input!C142</f>
        <v>0</v>
      </c>
      <c r="C153" s="173">
        <f>Input!D142</f>
        <v>0</v>
      </c>
      <c r="D153" s="72">
        <f>Input!$A$141</f>
        <v>28</v>
      </c>
      <c r="E153" s="73">
        <f>IF(D153=" "," ",(IF(AND(D153&gt;Start!$C$18,D153+3&lt;Start!$D$18,D153&lt;Start!$D$18,(ISODD(D153)=TRUE))=TRUE,D153+3,(IF(AND(D153&gt;Start!$C$19,D153+3&lt;Start!$D$19,D153&lt;Start!$D$19,(ISODD(D153)=TRUE),(ISEVEN(Start!$D$8))=TRUE)=TRUE,D153+3,(IF(AND(D153&gt;Start!$C$20,D153+3&lt;Start!$D$20,D153&lt;Start!$D$20,(ISODD(D153)=TRUE),(ISEVEN(Start!$D$8)=TRUE))=TRUE,D153+3,(IF(AND(D153&gt;Start!$C$18,D153+1&lt;Start!$D$18,D153&lt;Start!$D$18,(ISEVEN(D153)=TRUE),(ISEVEN(Start!$D$8)=TRUE))=TRUE,D153+1,(IF(AND(D153&gt;Start!$C$19,D153+1&lt;Start!$D$19,D153&lt;Start!$D$19,(ISEVEN(D153)=TRUE),(ISEVEN(Start!$D$8)=TRUE))=TRUE,D153+1,(IF(AND(D153&gt;Start!$C$20,D153+1&lt;Start!$D$20,D153&lt;Start!$D$20,(ISEVEN(D153)=TRUE),(ISEVEN(Start!$D$8)=TRUE))=TRUE,D153+1,(IF(AND(D153&gt;Start!$C$22,D153+3&lt;Start!$D$22,D153&lt;Start!$D$22,(ISODD(D153)=TRUE))=TRUE,D153+3,(IF(AND(D153&gt;Start!$C$23,D153+3&lt;Start!$D$23,D153&lt;Start!$D$23,(ISODD(D153)=TRUE))=TRUE,D153+3,(IF(AND(D153&gt;Start!$C$24,D153+3&lt;Start!$D$24,D153&lt;Start!$D$24,(ISODD(D153)=TRUE))=TRUE,D153+3,(IF(AND(D153&gt;Start!$C$22,D153+1&lt;Start!$D$22,D153&lt;Start!$D$22,(ISEVEN(D153)=TRUE))=TRUE,D153+1,(IF(AND(D153&gt;Start!$C$23,D153+1&lt;Start!$D$23,D153&lt;Start!$D$23,(ISEVEN(D153)=TRUE))=TRUE,D153+1,(IF(AND(D153&gt;Start!$C$24,D153+1&lt;Start!$D$24,D153&lt;Start!$D$24,(ISEVEN(D153)=TRUE))=TRUE,D153+1,(IF(AND(Start!$F$8=4,(ISEVEN(D153)=TRUE))=TRUE,D153-7,(IF(AND(Start!$D$8=4,(ISODD(D153)=TRUE))=TRUE,D153-5,(IF(AND(Start!$D$8=5,(ISEVEN(D153)=TRUE))=TRUE,D153-9,D153-7)))))))))))))))))))))))))))))))</f>
        <v>29</v>
      </c>
      <c r="F153" s="73">
        <f>IF(E153=" "," ",(IF(AND(E153&gt;Start!$C$18,E153+3&lt;Start!$D$18,E153&lt;Start!$D$18,(ISODD(E153)=TRUE))=TRUE,E153+3,(IF(AND(E153&gt;Start!$C$19,E153+3&lt;Start!$D$19,E153&lt;Start!$D$19,(ISODD(E153)=TRUE),(ISEVEN(Start!$D$8))=TRUE)=TRUE,E153+3,(IF(AND(E153&gt;Start!$C$20,E153+3&lt;Start!$D$20,E153&lt;Start!$D$20,(ISODD(E153)=TRUE),(ISEVEN(Start!$D$8)=TRUE))=TRUE,E153+3,(IF(AND(E153&gt;Start!$C$18,E153+1&lt;Start!$D$18,E153&lt;Start!$D$18,(ISEVEN(E153)=TRUE),(ISEVEN(Start!$D$8)=TRUE))=TRUE,E153+1,(IF(AND(E153&gt;Start!$C$19,E153+1&lt;Start!$D$19,E153&lt;Start!$D$19,(ISEVEN(E153)=TRUE),(ISEVEN(Start!$D$8)=TRUE))=TRUE,E153+1,(IF(AND(E153&gt;Start!$C$20,E153+1&lt;Start!$D$20,E153&lt;Start!$D$20,(ISEVEN(E153)=TRUE),(ISEVEN(Start!$D$8)=TRUE))=TRUE,E153+1,(IF(AND(E153&gt;Start!$C$22,E153+3&lt;Start!$D$22,E153&lt;Start!$D$22,(ISODD(E153)=TRUE))=TRUE,E153+3,(IF(AND(E153&gt;Start!$C$23,E153+3&lt;Start!$D$23,E153&lt;Start!$D$23,(ISODD(E153)=TRUE))=TRUE,E153+3,(IF(AND(E153&gt;Start!$C$24,E153+3&lt;Start!$D$24,E153&lt;Start!$D$24,(ISODD(E153)=TRUE))=TRUE,E153+3,(IF(AND(E153&gt;Start!$C$22,E153+1&lt;Start!$D$22,E153&lt;Start!$D$22,(ISEVEN(E153)=TRUE))=TRUE,E153+1,(IF(AND(E153&gt;Start!$C$23,E153+1&lt;Start!$D$23,E153&lt;Start!$D$23,(ISEVEN(E153)=TRUE))=TRUE,E153+1,(IF(AND(E153&gt;Start!$C$24,E153+1&lt;Start!$D$24,E153&lt;Start!$D$24,(ISEVEN(E153)=TRUE))=TRUE,E153+1,(IF(AND(Start!$F$8=4,(ISEVEN(E153)=TRUE))=TRUE,E153-7,(IF(AND(Start!$D$8=4,(ISODD(E153)=TRUE))=TRUE,E153-5,(IF(AND(Start!$D$8=5,(ISEVEN(E153)=TRUE))=TRUE,E153-9,E153-7)))))))))))))))))))))))))))))))</f>
        <v>22</v>
      </c>
      <c r="G153" s="73">
        <f>IF(F153=" "," ",(IF(AND(F153&gt;Start!$C$18,F153+3&lt;Start!$D$18,F153&lt;Start!$D$18,(ISODD(F153)=TRUE))=TRUE,F153+3,(IF(AND(F153&gt;Start!$C$19,F153+3&lt;Start!$D$19,F153&lt;Start!$D$19,(ISODD(F153)=TRUE),(ISEVEN(Start!$D$8))=TRUE)=TRUE,F153+3,(IF(AND(F153&gt;Start!$C$20,F153+3&lt;Start!$D$20,F153&lt;Start!$D$20,(ISODD(F153)=TRUE),(ISEVEN(Start!$D$8)=TRUE))=TRUE,F153+3,(IF(AND(F153&gt;Start!$C$18,F153+1&lt;Start!$D$18,F153&lt;Start!$D$18,(ISEVEN(F153)=TRUE),(ISEVEN(Start!$D$8)=TRUE))=TRUE,F153+1,(IF(AND(F153&gt;Start!$C$19,F153+1&lt;Start!$D$19,F153&lt;Start!$D$19,(ISEVEN(F153)=TRUE),(ISEVEN(Start!$D$8)=TRUE))=TRUE,F153+1,(IF(AND(F153&gt;Start!$C$20,F153+1&lt;Start!$D$20,F153&lt;Start!$D$20,(ISEVEN(F153)=TRUE),(ISEVEN(Start!$D$8)=TRUE))=TRUE,F153+1,(IF(AND(F153&gt;Start!$C$22,F153+3&lt;Start!$D$22,F153&lt;Start!$D$22,(ISODD(F153)=TRUE))=TRUE,F153+3,(IF(AND(F153&gt;Start!$C$23,F153+3&lt;Start!$D$23,F153&lt;Start!$D$23,(ISODD(F153)=TRUE))=TRUE,F153+3,(IF(AND(F153&gt;Start!$C$24,F153+3&lt;Start!$D$24,F153&lt;Start!$D$24,(ISODD(F153)=TRUE))=TRUE,F153+3,(IF(AND(F153&gt;Start!$C$22,F153+1&lt;Start!$D$22,F153&lt;Start!$D$22,(ISEVEN(F153)=TRUE))=TRUE,F153+1,(IF(AND(F153&gt;Start!$C$23,F153+1&lt;Start!$D$23,F153&lt;Start!$D$23,(ISEVEN(F153)=TRUE))=TRUE,F153+1,(IF(AND(F153&gt;Start!$C$24,F153+1&lt;Start!$D$24,F153&lt;Start!$D$24,(ISEVEN(F153)=TRUE))=TRUE,F153+1,(IF(AND(Start!$F$8=4,(ISEVEN(F153)=TRUE))=TRUE,F153-7,(IF(AND(Start!$D$8=4,(ISODD(F153)=TRUE))=TRUE,F153-5,(IF(AND(Start!$D$8=5,(ISEVEN(F153)=TRUE))=TRUE,F153-9,F153-7)))))))))))))))))))))))))))))))</f>
        <v>23</v>
      </c>
    </row>
    <row r="154" spans="1:7" ht="18.75">
      <c r="A154" s="72" t="str">
        <f>Input!B147</f>
        <v>E</v>
      </c>
      <c r="B154" s="173">
        <f>Input!C147</f>
        <v>0</v>
      </c>
      <c r="C154" s="173">
        <f>Input!D147</f>
        <v>0</v>
      </c>
      <c r="D154" s="72">
        <f>Input!$A$146</f>
        <v>29</v>
      </c>
      <c r="E154" s="73">
        <f>IF(D154=" "," ",(IF(AND(D154&gt;Start!$C$18,D154+3&lt;Start!$D$18,D154&lt;Start!$D$18,(ISODD(D154)=TRUE))=TRUE,D154+3,(IF(AND(D154&gt;Start!$C$19,D154+3&lt;Start!$D$19,D154&lt;Start!$D$19,(ISODD(D154)=TRUE),(ISEVEN(Start!$D$8))=TRUE)=TRUE,D154+3,(IF(AND(D154&gt;Start!$C$20,D154+3&lt;Start!$D$20,D154&lt;Start!$D$20,(ISODD(D154)=TRUE),(ISEVEN(Start!$D$8)=TRUE))=TRUE,D154+3,(IF(AND(D154&gt;Start!$C$18,D154+1&lt;Start!$D$18,D154&lt;Start!$D$18,(ISEVEN(D154)=TRUE),(ISEVEN(Start!$D$8)=TRUE))=TRUE,D154+1,(IF(AND(D154&gt;Start!$C$19,D154+1&lt;Start!$D$19,D154&lt;Start!$D$19,(ISEVEN(D154)=TRUE),(ISEVEN(Start!$D$8)=TRUE))=TRUE,D154+1,(IF(AND(D154&gt;Start!$C$20,D154+1&lt;Start!$D$20,D154&lt;Start!$D$20,(ISEVEN(D154)=TRUE),(ISEVEN(Start!$D$8)=TRUE))=TRUE,D154+1,(IF(AND(D154&gt;Start!$C$22,D154+3&lt;Start!$D$22,D154&lt;Start!$D$22,(ISODD(D154)=TRUE))=TRUE,D154+3,(IF(AND(D154&gt;Start!$C$23,D154+3&lt;Start!$D$23,D154&lt;Start!$D$23,(ISODD(D154)=TRUE))=TRUE,D154+3,(IF(AND(D154&gt;Start!$C$24,D154+3&lt;Start!$D$24,D154&lt;Start!$D$24,(ISODD(D154)=TRUE))=TRUE,D154+3,(IF(AND(D154&gt;Start!$C$22,D154+1&lt;Start!$D$22,D154&lt;Start!$D$22,(ISEVEN(D154)=TRUE))=TRUE,D154+1,(IF(AND(D154&gt;Start!$C$23,D154+1&lt;Start!$D$23,D154&lt;Start!$D$23,(ISEVEN(D154)=TRUE))=TRUE,D154+1,(IF(AND(D154&gt;Start!$C$24,D154+1&lt;Start!$D$24,D154&lt;Start!$D$24,(ISEVEN(D154)=TRUE))=TRUE,D154+1,(IF(AND(Start!$F$8=4,(ISEVEN(D154)=TRUE))=TRUE,D154-7,(IF(AND(Start!$D$8=4,(ISODD(D154)=TRUE))=TRUE,D154-5,(IF(AND(Start!$D$8=5,(ISEVEN(D154)=TRUE))=TRUE,D154-9,D154-7)))))))))))))))))))))))))))))))</f>
        <v>22</v>
      </c>
      <c r="F154" s="73">
        <f>IF(E154=" "," ",(IF(AND(E154&gt;Start!$C$18,E154+3&lt;Start!$D$18,E154&lt;Start!$D$18,(ISODD(E154)=TRUE))=TRUE,E154+3,(IF(AND(E154&gt;Start!$C$19,E154+3&lt;Start!$D$19,E154&lt;Start!$D$19,(ISODD(E154)=TRUE),(ISEVEN(Start!$D$8))=TRUE)=TRUE,E154+3,(IF(AND(E154&gt;Start!$C$20,E154+3&lt;Start!$D$20,E154&lt;Start!$D$20,(ISODD(E154)=TRUE),(ISEVEN(Start!$D$8)=TRUE))=TRUE,E154+3,(IF(AND(E154&gt;Start!$C$18,E154+1&lt;Start!$D$18,E154&lt;Start!$D$18,(ISEVEN(E154)=TRUE),(ISEVEN(Start!$D$8)=TRUE))=TRUE,E154+1,(IF(AND(E154&gt;Start!$C$19,E154+1&lt;Start!$D$19,E154&lt;Start!$D$19,(ISEVEN(E154)=TRUE),(ISEVEN(Start!$D$8)=TRUE))=TRUE,E154+1,(IF(AND(E154&gt;Start!$C$20,E154+1&lt;Start!$D$20,E154&lt;Start!$D$20,(ISEVEN(E154)=TRUE),(ISEVEN(Start!$D$8)=TRUE))=TRUE,E154+1,(IF(AND(E154&gt;Start!$C$22,E154+3&lt;Start!$D$22,E154&lt;Start!$D$22,(ISODD(E154)=TRUE))=TRUE,E154+3,(IF(AND(E154&gt;Start!$C$23,E154+3&lt;Start!$D$23,E154&lt;Start!$D$23,(ISODD(E154)=TRUE))=TRUE,E154+3,(IF(AND(E154&gt;Start!$C$24,E154+3&lt;Start!$D$24,E154&lt;Start!$D$24,(ISODD(E154)=TRUE))=TRUE,E154+3,(IF(AND(E154&gt;Start!$C$22,E154+1&lt;Start!$D$22,E154&lt;Start!$D$22,(ISEVEN(E154)=TRUE))=TRUE,E154+1,(IF(AND(E154&gt;Start!$C$23,E154+1&lt;Start!$D$23,E154&lt;Start!$D$23,(ISEVEN(E154)=TRUE))=TRUE,E154+1,(IF(AND(E154&gt;Start!$C$24,E154+1&lt;Start!$D$24,E154&lt;Start!$D$24,(ISEVEN(E154)=TRUE))=TRUE,E154+1,(IF(AND(Start!$F$8=4,(ISEVEN(E154)=TRUE))=TRUE,E154-7,(IF(AND(Start!$D$8=4,(ISODD(E154)=TRUE))=TRUE,E154-5,(IF(AND(Start!$D$8=5,(ISEVEN(E154)=TRUE))=TRUE,E154-9,E154-7)))))))))))))))))))))))))))))))</f>
        <v>23</v>
      </c>
      <c r="G154" s="73">
        <f>IF(F154=" "," ",(IF(AND(F154&gt;Start!$C$18,F154+3&lt;Start!$D$18,F154&lt;Start!$D$18,(ISODD(F154)=TRUE))=TRUE,F154+3,(IF(AND(F154&gt;Start!$C$19,F154+3&lt;Start!$D$19,F154&lt;Start!$D$19,(ISODD(F154)=TRUE),(ISEVEN(Start!$D$8))=TRUE)=TRUE,F154+3,(IF(AND(F154&gt;Start!$C$20,F154+3&lt;Start!$D$20,F154&lt;Start!$D$20,(ISODD(F154)=TRUE),(ISEVEN(Start!$D$8)=TRUE))=TRUE,F154+3,(IF(AND(F154&gt;Start!$C$18,F154+1&lt;Start!$D$18,F154&lt;Start!$D$18,(ISEVEN(F154)=TRUE),(ISEVEN(Start!$D$8)=TRUE))=TRUE,F154+1,(IF(AND(F154&gt;Start!$C$19,F154+1&lt;Start!$D$19,F154&lt;Start!$D$19,(ISEVEN(F154)=TRUE),(ISEVEN(Start!$D$8)=TRUE))=TRUE,F154+1,(IF(AND(F154&gt;Start!$C$20,F154+1&lt;Start!$D$20,F154&lt;Start!$D$20,(ISEVEN(F154)=TRUE),(ISEVEN(Start!$D$8)=TRUE))=TRUE,F154+1,(IF(AND(F154&gt;Start!$C$22,F154+3&lt;Start!$D$22,F154&lt;Start!$D$22,(ISODD(F154)=TRUE))=TRUE,F154+3,(IF(AND(F154&gt;Start!$C$23,F154+3&lt;Start!$D$23,F154&lt;Start!$D$23,(ISODD(F154)=TRUE))=TRUE,F154+3,(IF(AND(F154&gt;Start!$C$24,F154+3&lt;Start!$D$24,F154&lt;Start!$D$24,(ISODD(F154)=TRUE))=TRUE,F154+3,(IF(AND(F154&gt;Start!$C$22,F154+1&lt;Start!$D$22,F154&lt;Start!$D$22,(ISEVEN(F154)=TRUE))=TRUE,F154+1,(IF(AND(F154&gt;Start!$C$23,F154+1&lt;Start!$D$23,F154&lt;Start!$D$23,(ISEVEN(F154)=TRUE))=TRUE,F154+1,(IF(AND(F154&gt;Start!$C$24,F154+1&lt;Start!$D$24,F154&lt;Start!$D$24,(ISEVEN(F154)=TRUE))=TRUE,F154+1,(IF(AND(Start!$F$8=4,(ISEVEN(F154)=TRUE))=TRUE,F154-7,(IF(AND(Start!$D$8=4,(ISODD(F154)=TRUE))=TRUE,F154-5,(IF(AND(Start!$D$8=5,(ISEVEN(F154)=TRUE))=TRUE,F154-9,F154-7)))))))))))))))))))))))))))))))</f>
        <v>26</v>
      </c>
    </row>
    <row r="155" spans="1:7" ht="18.75">
      <c r="A155" s="72" t="str">
        <f>Input!B152</f>
        <v>EE</v>
      </c>
      <c r="B155" s="173">
        <f>Input!C152</f>
        <v>0</v>
      </c>
      <c r="C155" s="173">
        <f>Input!D152</f>
        <v>0</v>
      </c>
      <c r="D155" s="72">
        <f>Input!$A$151</f>
        <v>30</v>
      </c>
      <c r="E155" s="73">
        <f>IF(D155=" "," ",(IF(AND(D155&gt;Start!$C$18,D155+3&lt;Start!$D$18,D155&lt;Start!$D$18,(ISODD(D155)=TRUE))=TRUE,D155+3,(IF(AND(D155&gt;Start!$C$19,D155+3&lt;Start!$D$19,D155&lt;Start!$D$19,(ISODD(D155)=TRUE),(ISEVEN(Start!$D$8))=TRUE)=TRUE,D155+3,(IF(AND(D155&gt;Start!$C$20,D155+3&lt;Start!$D$20,D155&lt;Start!$D$20,(ISODD(D155)=TRUE),(ISEVEN(Start!$D$8)=TRUE))=TRUE,D155+3,(IF(AND(D155&gt;Start!$C$18,D155+1&lt;Start!$D$18,D155&lt;Start!$D$18,(ISEVEN(D155)=TRUE),(ISEVEN(Start!$D$8)=TRUE))=TRUE,D155+1,(IF(AND(D155&gt;Start!$C$19,D155+1&lt;Start!$D$19,D155&lt;Start!$D$19,(ISEVEN(D155)=TRUE),(ISEVEN(Start!$D$8)=TRUE))=TRUE,D155+1,(IF(AND(D155&gt;Start!$C$20,D155+1&lt;Start!$D$20,D155&lt;Start!$D$20,(ISEVEN(D155)=TRUE),(ISEVEN(Start!$D$8)=TRUE))=TRUE,D155+1,(IF(AND(D155&gt;Start!$C$22,D155+3&lt;Start!$D$22,D155&lt;Start!$D$22,(ISODD(D155)=TRUE))=TRUE,D155+3,(IF(AND(D155&gt;Start!$C$23,D155+3&lt;Start!$D$23,D155&lt;Start!$D$23,(ISODD(D155)=TRUE))=TRUE,D155+3,(IF(AND(D155&gt;Start!$C$24,D155+3&lt;Start!$D$24,D155&lt;Start!$D$24,(ISODD(D155)=TRUE))=TRUE,D155+3,(IF(AND(D155&gt;Start!$C$22,D155+1&lt;Start!$D$22,D155&lt;Start!$D$22,(ISEVEN(D155)=TRUE))=TRUE,D155+1,(IF(AND(D155&gt;Start!$C$23,D155+1&lt;Start!$D$23,D155&lt;Start!$D$23,(ISEVEN(D155)=TRUE))=TRUE,D155+1,(IF(AND(D155&gt;Start!$C$24,D155+1&lt;Start!$D$24,D155&lt;Start!$D$24,(ISEVEN(D155)=TRUE))=TRUE,D155+1,(IF(AND(Start!$F$8=4,(ISEVEN(D155)=TRUE))=TRUE,D155-7,(IF(AND(Start!$D$8=4,(ISODD(D155)=TRUE))=TRUE,D155-5,(IF(AND(Start!$D$8=5,(ISEVEN(D155)=TRUE))=TRUE,D155-9,D155-7)))))))))))))))))))))))))))))))</f>
        <v>21</v>
      </c>
      <c r="F155" s="73">
        <f>IF(E155=" "," ",(IF(AND(E155&gt;Start!$C$18,E155+3&lt;Start!$D$18,E155&lt;Start!$D$18,(ISODD(E155)=TRUE))=TRUE,E155+3,(IF(AND(E155&gt;Start!$C$19,E155+3&lt;Start!$D$19,E155&lt;Start!$D$19,(ISODD(E155)=TRUE),(ISEVEN(Start!$D$8))=TRUE)=TRUE,E155+3,(IF(AND(E155&gt;Start!$C$20,E155+3&lt;Start!$D$20,E155&lt;Start!$D$20,(ISODD(E155)=TRUE),(ISEVEN(Start!$D$8)=TRUE))=TRUE,E155+3,(IF(AND(E155&gt;Start!$C$18,E155+1&lt;Start!$D$18,E155&lt;Start!$D$18,(ISEVEN(E155)=TRUE),(ISEVEN(Start!$D$8)=TRUE))=TRUE,E155+1,(IF(AND(E155&gt;Start!$C$19,E155+1&lt;Start!$D$19,E155&lt;Start!$D$19,(ISEVEN(E155)=TRUE),(ISEVEN(Start!$D$8)=TRUE))=TRUE,E155+1,(IF(AND(E155&gt;Start!$C$20,E155+1&lt;Start!$D$20,E155&lt;Start!$D$20,(ISEVEN(E155)=TRUE),(ISEVEN(Start!$D$8)=TRUE))=TRUE,E155+1,(IF(AND(E155&gt;Start!$C$22,E155+3&lt;Start!$D$22,E155&lt;Start!$D$22,(ISODD(E155)=TRUE))=TRUE,E155+3,(IF(AND(E155&gt;Start!$C$23,E155+3&lt;Start!$D$23,E155&lt;Start!$D$23,(ISODD(E155)=TRUE))=TRUE,E155+3,(IF(AND(E155&gt;Start!$C$24,E155+3&lt;Start!$D$24,E155&lt;Start!$D$24,(ISODD(E155)=TRUE))=TRUE,E155+3,(IF(AND(E155&gt;Start!$C$22,E155+1&lt;Start!$D$22,E155&lt;Start!$D$22,(ISEVEN(E155)=TRUE))=TRUE,E155+1,(IF(AND(E155&gt;Start!$C$23,E155+1&lt;Start!$D$23,E155&lt;Start!$D$23,(ISEVEN(E155)=TRUE))=TRUE,E155+1,(IF(AND(E155&gt;Start!$C$24,E155+1&lt;Start!$D$24,E155&lt;Start!$D$24,(ISEVEN(E155)=TRUE))=TRUE,E155+1,(IF(AND(Start!$F$8=4,(ISEVEN(E155)=TRUE))=TRUE,E155-7,(IF(AND(Start!$D$8=4,(ISODD(E155)=TRUE))=TRUE,E155-5,(IF(AND(Start!$D$8=5,(ISEVEN(E155)=TRUE))=TRUE,E155-9,E155-7)))))))))))))))))))))))))))))))</f>
        <v>24</v>
      </c>
      <c r="G155" s="73">
        <f>IF(F155=" "," ",(IF(AND(F155&gt;Start!$C$18,F155+3&lt;Start!$D$18,F155&lt;Start!$D$18,(ISODD(F155)=TRUE))=TRUE,F155+3,(IF(AND(F155&gt;Start!$C$19,F155+3&lt;Start!$D$19,F155&lt;Start!$D$19,(ISODD(F155)=TRUE),(ISEVEN(Start!$D$8))=TRUE)=TRUE,F155+3,(IF(AND(F155&gt;Start!$C$20,F155+3&lt;Start!$D$20,F155&lt;Start!$D$20,(ISODD(F155)=TRUE),(ISEVEN(Start!$D$8)=TRUE))=TRUE,F155+3,(IF(AND(F155&gt;Start!$C$18,F155+1&lt;Start!$D$18,F155&lt;Start!$D$18,(ISEVEN(F155)=TRUE),(ISEVEN(Start!$D$8)=TRUE))=TRUE,F155+1,(IF(AND(F155&gt;Start!$C$19,F155+1&lt;Start!$D$19,F155&lt;Start!$D$19,(ISEVEN(F155)=TRUE),(ISEVEN(Start!$D$8)=TRUE))=TRUE,F155+1,(IF(AND(F155&gt;Start!$C$20,F155+1&lt;Start!$D$20,F155&lt;Start!$D$20,(ISEVEN(F155)=TRUE),(ISEVEN(Start!$D$8)=TRUE))=TRUE,F155+1,(IF(AND(F155&gt;Start!$C$22,F155+3&lt;Start!$D$22,F155&lt;Start!$D$22,(ISODD(F155)=TRUE))=TRUE,F155+3,(IF(AND(F155&gt;Start!$C$23,F155+3&lt;Start!$D$23,F155&lt;Start!$D$23,(ISODD(F155)=TRUE))=TRUE,F155+3,(IF(AND(F155&gt;Start!$C$24,F155+3&lt;Start!$D$24,F155&lt;Start!$D$24,(ISODD(F155)=TRUE))=TRUE,F155+3,(IF(AND(F155&gt;Start!$C$22,F155+1&lt;Start!$D$22,F155&lt;Start!$D$22,(ISEVEN(F155)=TRUE))=TRUE,F155+1,(IF(AND(F155&gt;Start!$C$23,F155+1&lt;Start!$D$23,F155&lt;Start!$D$23,(ISEVEN(F155)=TRUE))=TRUE,F155+1,(IF(AND(F155&gt;Start!$C$24,F155+1&lt;Start!$D$24,F155&lt;Start!$D$24,(ISEVEN(F155)=TRUE))=TRUE,F155+1,(IF(AND(Start!$F$8=4,(ISEVEN(F155)=TRUE))=TRUE,F155-7,(IF(AND(Start!$D$8=4,(ISODD(F155)=TRUE))=TRUE,F155-5,(IF(AND(Start!$D$8=5,(ISEVEN(F155)=TRUE))=TRUE,F155-9,F155-7)))))))))))))))))))))))))))))))</f>
        <v>25</v>
      </c>
    </row>
    <row r="156" spans="1:7" ht="18.75">
      <c r="A156" s="72" t="str">
        <f>Input!B153</f>
        <v>A</v>
      </c>
      <c r="B156" s="173">
        <f>Input!C153</f>
        <v>0</v>
      </c>
      <c r="C156" s="173">
        <f>Input!D153</f>
        <v>0</v>
      </c>
      <c r="D156" s="72" t="str">
        <f>Input!$A$156</f>
        <v xml:space="preserve"> </v>
      </c>
      <c r="E156" s="73" t="str">
        <f>IF(D156=" "," ",(IF(AND(D156&gt;Start!$C$18,D156+3&lt;Start!$D$18,D156&lt;Start!$D$18,(ISODD(D156)=TRUE))=TRUE,D156+3,(IF(AND(D156&gt;Start!$C$19,D156+3&lt;Start!$D$19,D156&lt;Start!$D$19,(ISODD(D156)=TRUE),(ISEVEN(Start!$D$8))=TRUE)=TRUE,D156+3,(IF(AND(D156&gt;Start!$C$20,D156+3&lt;Start!$D$20,D156&lt;Start!$D$20,(ISODD(D156)=TRUE),(ISEVEN(Start!$D$8)=TRUE))=TRUE,D156+3,(IF(AND(D156&gt;Start!$C$18,D156+1&lt;Start!$D$18,D156&lt;Start!$D$18,(ISEVEN(D156)=TRUE),(ISEVEN(Start!$D$8)=TRUE))=TRUE,D156+1,(IF(AND(D156&gt;Start!$C$19,D156+1&lt;Start!$D$19,D156&lt;Start!$D$19,(ISEVEN(D156)=TRUE),(ISEVEN(Start!$D$8)=TRUE))=TRUE,D156+1,(IF(AND(D156&gt;Start!$C$20,D156+1&lt;Start!$D$20,D156&lt;Start!$D$20,(ISEVEN(D156)=TRUE),(ISEVEN(Start!$D$8)=TRUE))=TRUE,D156+1,(IF(AND(D156&gt;Start!$C$22,D156+3&lt;Start!$D$22,D156&lt;Start!$D$22,(ISODD(D156)=TRUE))=TRUE,D156+3,(IF(AND(D156&gt;Start!$C$23,D156+3&lt;Start!$D$23,D156&lt;Start!$D$23,(ISODD(D156)=TRUE))=TRUE,D156+3,(IF(AND(D156&gt;Start!$C$24,D156+3&lt;Start!$D$24,D156&lt;Start!$D$24,(ISODD(D156)=TRUE))=TRUE,D156+3,(IF(AND(D156&gt;Start!$C$22,D156+1&lt;Start!$D$22,D156&lt;Start!$D$22,(ISEVEN(D156)=TRUE))=TRUE,D156+1,(IF(AND(D156&gt;Start!$C$23,D156+1&lt;Start!$D$23,D156&lt;Start!$D$23,(ISEVEN(D156)=TRUE))=TRUE,D156+1,(IF(AND(D156&gt;Start!$C$24,D156+1&lt;Start!$D$24,D156&lt;Start!$D$24,(ISEVEN(D156)=TRUE))=TRUE,D156+1,(IF(AND(Start!$F$8=4,(ISEVEN(D156)=TRUE))=TRUE,D156-7,(IF(AND(Start!$D$8=4,(ISODD(D156)=TRUE))=TRUE,D156-5,(IF(AND(Start!$D$8=5,(ISEVEN(D156)=TRUE))=TRUE,D156-9,D156-7)))))))))))))))))))))))))))))))</f>
        <v xml:space="preserve"> </v>
      </c>
      <c r="F156" s="73" t="str">
        <f>IF(E156=" "," ",(IF(AND(E156&gt;Start!$C$18,E156+3&lt;Start!$D$18,E156&lt;Start!$D$18,(ISODD(E156)=TRUE))=TRUE,E156+3,(IF(AND(E156&gt;Start!$C$19,E156+3&lt;Start!$D$19,E156&lt;Start!$D$19,(ISODD(E156)=TRUE),(ISEVEN(Start!$D$8))=TRUE)=TRUE,E156+3,(IF(AND(E156&gt;Start!$C$20,E156+3&lt;Start!$D$20,E156&lt;Start!$D$20,(ISODD(E156)=TRUE),(ISEVEN(Start!$D$8)=TRUE))=TRUE,E156+3,(IF(AND(E156&gt;Start!$C$18,E156+1&lt;Start!$D$18,E156&lt;Start!$D$18,(ISEVEN(E156)=TRUE),(ISEVEN(Start!$D$8)=TRUE))=TRUE,E156+1,(IF(AND(E156&gt;Start!$C$19,E156+1&lt;Start!$D$19,E156&lt;Start!$D$19,(ISEVEN(E156)=TRUE),(ISEVEN(Start!$D$8)=TRUE))=TRUE,E156+1,(IF(AND(E156&gt;Start!$C$20,E156+1&lt;Start!$D$20,E156&lt;Start!$D$20,(ISEVEN(E156)=TRUE),(ISEVEN(Start!$D$8)=TRUE))=TRUE,E156+1,(IF(AND(E156&gt;Start!$C$22,E156+3&lt;Start!$D$22,E156&lt;Start!$D$22,(ISODD(E156)=TRUE))=TRUE,E156+3,(IF(AND(E156&gt;Start!$C$23,E156+3&lt;Start!$D$23,E156&lt;Start!$D$23,(ISODD(E156)=TRUE))=TRUE,E156+3,(IF(AND(E156&gt;Start!$C$24,E156+3&lt;Start!$D$24,E156&lt;Start!$D$24,(ISODD(E156)=TRUE))=TRUE,E156+3,(IF(AND(E156&gt;Start!$C$22,E156+1&lt;Start!$D$22,E156&lt;Start!$D$22,(ISEVEN(E156)=TRUE))=TRUE,E156+1,(IF(AND(E156&gt;Start!$C$23,E156+1&lt;Start!$D$23,E156&lt;Start!$D$23,(ISEVEN(E156)=TRUE))=TRUE,E156+1,(IF(AND(E156&gt;Start!$C$24,E156+1&lt;Start!$D$24,E156&lt;Start!$D$24,(ISEVEN(E156)=TRUE))=TRUE,E156+1,(IF(AND(Start!$F$8=4,(ISEVEN(E156)=TRUE))=TRUE,E156-7,(IF(AND(Start!$D$8=4,(ISODD(E156)=TRUE))=TRUE,E156-5,(IF(AND(Start!$D$8=5,(ISEVEN(E156)=TRUE))=TRUE,E156-9,E156-7)))))))))))))))))))))))))))))))</f>
        <v xml:space="preserve"> </v>
      </c>
      <c r="G156" s="73" t="str">
        <f>IF(F156=" "," ",(IF(AND(F156&gt;Start!$C$18,F156+3&lt;Start!$D$18,F156&lt;Start!$D$18,(ISODD(F156)=TRUE))=TRUE,F156+3,(IF(AND(F156&gt;Start!$C$19,F156+3&lt;Start!$D$19,F156&lt;Start!$D$19,(ISODD(F156)=TRUE),(ISEVEN(Start!$D$8))=TRUE)=TRUE,F156+3,(IF(AND(F156&gt;Start!$C$20,F156+3&lt;Start!$D$20,F156&lt;Start!$D$20,(ISODD(F156)=TRUE),(ISEVEN(Start!$D$8)=TRUE))=TRUE,F156+3,(IF(AND(F156&gt;Start!$C$18,F156+1&lt;Start!$D$18,F156&lt;Start!$D$18,(ISEVEN(F156)=TRUE),(ISEVEN(Start!$D$8)=TRUE))=TRUE,F156+1,(IF(AND(F156&gt;Start!$C$19,F156+1&lt;Start!$D$19,F156&lt;Start!$D$19,(ISEVEN(F156)=TRUE),(ISEVEN(Start!$D$8)=TRUE))=TRUE,F156+1,(IF(AND(F156&gt;Start!$C$20,F156+1&lt;Start!$D$20,F156&lt;Start!$D$20,(ISEVEN(F156)=TRUE),(ISEVEN(Start!$D$8)=TRUE))=TRUE,F156+1,(IF(AND(F156&gt;Start!$C$22,F156+3&lt;Start!$D$22,F156&lt;Start!$D$22,(ISODD(F156)=TRUE))=TRUE,F156+3,(IF(AND(F156&gt;Start!$C$23,F156+3&lt;Start!$D$23,F156&lt;Start!$D$23,(ISODD(F156)=TRUE))=TRUE,F156+3,(IF(AND(F156&gt;Start!$C$24,F156+3&lt;Start!$D$24,F156&lt;Start!$D$24,(ISODD(F156)=TRUE))=TRUE,F156+3,(IF(AND(F156&gt;Start!$C$22,F156+1&lt;Start!$D$22,F156&lt;Start!$D$22,(ISEVEN(F156)=TRUE))=TRUE,F156+1,(IF(AND(F156&gt;Start!$C$23,F156+1&lt;Start!$D$23,F156&lt;Start!$D$23,(ISEVEN(F156)=TRUE))=TRUE,F156+1,(IF(AND(F156&gt;Start!$C$24,F156+1&lt;Start!$D$24,F156&lt;Start!$D$24,(ISEVEN(F156)=TRUE))=TRUE,F156+1,(IF(AND(Start!$F$8=4,(ISEVEN(F156)=TRUE))=TRUE,F156-7,(IF(AND(Start!$D$8=4,(ISODD(F156)=TRUE))=TRUE,F156-5,(IF(AND(Start!$D$8=5,(ISEVEN(F156)=TRUE))=TRUE,F156-9,F156-7)))))))))))))))))))))))))))))))</f>
        <v xml:space="preserve"> </v>
      </c>
    </row>
    <row r="157" spans="1:7" ht="18.75">
      <c r="A157" s="72" t="str">
        <f>Input!B154</f>
        <v>B</v>
      </c>
      <c r="B157" s="173">
        <f>Input!C154</f>
        <v>0</v>
      </c>
      <c r="C157" s="173">
        <f>Input!D154</f>
        <v>0</v>
      </c>
      <c r="D157" s="72" t="str">
        <f>Input!$A$156</f>
        <v xml:space="preserve"> </v>
      </c>
      <c r="E157" s="73" t="str">
        <f>IF(D157=" "," ",(IF(AND(D157&gt;Start!$C$18,D157+3&lt;Start!$D$18,D157&lt;Start!$D$18,(ISODD(D157)=TRUE))=TRUE,D157+3,(IF(AND(D157&gt;Start!$C$19,D157+3&lt;Start!$D$19,D157&lt;Start!$D$19,(ISODD(D157)=TRUE),(ISEVEN(Start!$D$8))=TRUE)=TRUE,D157+3,(IF(AND(D157&gt;Start!$C$20,D157+3&lt;Start!$D$20,D157&lt;Start!$D$20,(ISODD(D157)=TRUE),(ISEVEN(Start!$D$8)=TRUE))=TRUE,D157+3,(IF(AND(D157&gt;Start!$C$18,D157+1&lt;Start!$D$18,D157&lt;Start!$D$18,(ISEVEN(D157)=TRUE),(ISEVEN(Start!$D$8)=TRUE))=TRUE,D157+1,(IF(AND(D157&gt;Start!$C$19,D157+1&lt;Start!$D$19,D157&lt;Start!$D$19,(ISEVEN(D157)=TRUE),(ISEVEN(Start!$D$8)=TRUE))=TRUE,D157+1,(IF(AND(D157&gt;Start!$C$20,D157+1&lt;Start!$D$20,D157&lt;Start!$D$20,(ISEVEN(D157)=TRUE),(ISEVEN(Start!$D$8)=TRUE))=TRUE,D157+1,(IF(AND(D157&gt;Start!$C$22,D157+3&lt;Start!$D$22,D157&lt;Start!$D$22,(ISODD(D157)=TRUE))=TRUE,D157+3,(IF(AND(D157&gt;Start!$C$23,D157+3&lt;Start!$D$23,D157&lt;Start!$D$23,(ISODD(D157)=TRUE))=TRUE,D157+3,(IF(AND(D157&gt;Start!$C$24,D157+3&lt;Start!$D$24,D157&lt;Start!$D$24,(ISODD(D157)=TRUE))=TRUE,D157+3,(IF(AND(D157&gt;Start!$C$22,D157+1&lt;Start!$D$22,D157&lt;Start!$D$22,(ISEVEN(D157)=TRUE))=TRUE,D157+1,(IF(AND(D157&gt;Start!$C$23,D157+1&lt;Start!$D$23,D157&lt;Start!$D$23,(ISEVEN(D157)=TRUE))=TRUE,D157+1,(IF(AND(D157&gt;Start!$C$24,D157+1&lt;Start!$D$24,D157&lt;Start!$D$24,(ISEVEN(D157)=TRUE))=TRUE,D157+1,(IF(AND(Start!$F$8=4,(ISEVEN(D157)=TRUE))=TRUE,D157-7,(IF(AND(Start!$D$8=4,(ISODD(D157)=TRUE))=TRUE,D157-5,(IF(AND(Start!$D$8=5,(ISEVEN(D157)=TRUE))=TRUE,D157-9,D157-7)))))))))))))))))))))))))))))))</f>
        <v xml:space="preserve"> </v>
      </c>
      <c r="F157" s="73" t="str">
        <f>IF(E157=" "," ",(IF(AND(E157&gt;Start!$C$18,E157+3&lt;Start!$D$18,E157&lt;Start!$D$18,(ISODD(E157)=TRUE))=TRUE,E157+3,(IF(AND(E157&gt;Start!$C$19,E157+3&lt;Start!$D$19,E157&lt;Start!$D$19,(ISODD(E157)=TRUE),(ISEVEN(Start!$D$8))=TRUE)=TRUE,E157+3,(IF(AND(E157&gt;Start!$C$20,E157+3&lt;Start!$D$20,E157&lt;Start!$D$20,(ISODD(E157)=TRUE),(ISEVEN(Start!$D$8)=TRUE))=TRUE,E157+3,(IF(AND(E157&gt;Start!$C$18,E157+1&lt;Start!$D$18,E157&lt;Start!$D$18,(ISEVEN(E157)=TRUE),(ISEVEN(Start!$D$8)=TRUE))=TRUE,E157+1,(IF(AND(E157&gt;Start!$C$19,E157+1&lt;Start!$D$19,E157&lt;Start!$D$19,(ISEVEN(E157)=TRUE),(ISEVEN(Start!$D$8)=TRUE))=TRUE,E157+1,(IF(AND(E157&gt;Start!$C$20,E157+1&lt;Start!$D$20,E157&lt;Start!$D$20,(ISEVEN(E157)=TRUE),(ISEVEN(Start!$D$8)=TRUE))=TRUE,E157+1,(IF(AND(E157&gt;Start!$C$22,E157+3&lt;Start!$D$22,E157&lt;Start!$D$22,(ISODD(E157)=TRUE))=TRUE,E157+3,(IF(AND(E157&gt;Start!$C$23,E157+3&lt;Start!$D$23,E157&lt;Start!$D$23,(ISODD(E157)=TRUE))=TRUE,E157+3,(IF(AND(E157&gt;Start!$C$24,E157+3&lt;Start!$D$24,E157&lt;Start!$D$24,(ISODD(E157)=TRUE))=TRUE,E157+3,(IF(AND(E157&gt;Start!$C$22,E157+1&lt;Start!$D$22,E157&lt;Start!$D$22,(ISEVEN(E157)=TRUE))=TRUE,E157+1,(IF(AND(E157&gt;Start!$C$23,E157+1&lt;Start!$D$23,E157&lt;Start!$D$23,(ISEVEN(E157)=TRUE))=TRUE,E157+1,(IF(AND(E157&gt;Start!$C$24,E157+1&lt;Start!$D$24,E157&lt;Start!$D$24,(ISEVEN(E157)=TRUE))=TRUE,E157+1,(IF(AND(Start!$F$8=4,(ISEVEN(E157)=TRUE))=TRUE,E157-7,(IF(AND(Start!$D$8=4,(ISODD(E157)=TRUE))=TRUE,E157-5,(IF(AND(Start!$D$8=5,(ISEVEN(E157)=TRUE))=TRUE,E157-9,E157-7)))))))))))))))))))))))))))))))</f>
        <v xml:space="preserve"> </v>
      </c>
      <c r="G157" s="73" t="str">
        <f>IF(F157=" "," ",(IF(AND(F157&gt;Start!$C$18,F157+3&lt;Start!$D$18,F157&lt;Start!$D$18,(ISODD(F157)=TRUE))=TRUE,F157+3,(IF(AND(F157&gt;Start!$C$19,F157+3&lt;Start!$D$19,F157&lt;Start!$D$19,(ISODD(F157)=TRUE),(ISEVEN(Start!$D$8))=TRUE)=TRUE,F157+3,(IF(AND(F157&gt;Start!$C$20,F157+3&lt;Start!$D$20,F157&lt;Start!$D$20,(ISODD(F157)=TRUE),(ISEVEN(Start!$D$8)=TRUE))=TRUE,F157+3,(IF(AND(F157&gt;Start!$C$18,F157+1&lt;Start!$D$18,F157&lt;Start!$D$18,(ISEVEN(F157)=TRUE),(ISEVEN(Start!$D$8)=TRUE))=TRUE,F157+1,(IF(AND(F157&gt;Start!$C$19,F157+1&lt;Start!$D$19,F157&lt;Start!$D$19,(ISEVEN(F157)=TRUE),(ISEVEN(Start!$D$8)=TRUE))=TRUE,F157+1,(IF(AND(F157&gt;Start!$C$20,F157+1&lt;Start!$D$20,F157&lt;Start!$D$20,(ISEVEN(F157)=TRUE),(ISEVEN(Start!$D$8)=TRUE))=TRUE,F157+1,(IF(AND(F157&gt;Start!$C$22,F157+3&lt;Start!$D$22,F157&lt;Start!$D$22,(ISODD(F157)=TRUE))=TRUE,F157+3,(IF(AND(F157&gt;Start!$C$23,F157+3&lt;Start!$D$23,F157&lt;Start!$D$23,(ISODD(F157)=TRUE))=TRUE,F157+3,(IF(AND(F157&gt;Start!$C$24,F157+3&lt;Start!$D$24,F157&lt;Start!$D$24,(ISODD(F157)=TRUE))=TRUE,F157+3,(IF(AND(F157&gt;Start!$C$22,F157+1&lt;Start!$D$22,F157&lt;Start!$D$22,(ISEVEN(F157)=TRUE))=TRUE,F157+1,(IF(AND(F157&gt;Start!$C$23,F157+1&lt;Start!$D$23,F157&lt;Start!$D$23,(ISEVEN(F157)=TRUE))=TRUE,F157+1,(IF(AND(F157&gt;Start!$C$24,F157+1&lt;Start!$D$24,F157&lt;Start!$D$24,(ISEVEN(F157)=TRUE))=TRUE,F157+1,(IF(AND(Start!$F$8=4,(ISEVEN(F157)=TRUE))=TRUE,F157-7,(IF(AND(Start!$D$8=4,(ISODD(F157)=TRUE))=TRUE,F157-5,(IF(AND(Start!$D$8=5,(ISEVEN(F157)=TRUE))=TRUE,F157-9,F157-7)))))))))))))))))))))))))))))))</f>
        <v xml:space="preserve"> </v>
      </c>
    </row>
    <row r="158" spans="1:7" ht="18.75">
      <c r="A158" s="72" t="str">
        <f>Input!B155</f>
        <v>C</v>
      </c>
      <c r="B158" s="173">
        <f>Input!C155</f>
        <v>0</v>
      </c>
      <c r="C158" s="173">
        <f>Input!D155</f>
        <v>0</v>
      </c>
      <c r="D158" s="72" t="str">
        <f>Input!$A$156</f>
        <v xml:space="preserve"> </v>
      </c>
      <c r="E158" s="73" t="str">
        <f>IF(D158=" "," ",(IF(AND(D158&gt;Start!$C$18,D158+3&lt;Start!$D$18,D158&lt;Start!$D$18,(ISODD(D158)=TRUE))=TRUE,D158+3,(IF(AND(D158&gt;Start!$C$19,D158+3&lt;Start!$D$19,D158&lt;Start!$D$19,(ISODD(D158)=TRUE),(ISEVEN(Start!$D$8))=TRUE)=TRUE,D158+3,(IF(AND(D158&gt;Start!$C$20,D158+3&lt;Start!$D$20,D158&lt;Start!$D$20,(ISODD(D158)=TRUE),(ISEVEN(Start!$D$8)=TRUE))=TRUE,D158+3,(IF(AND(D158&gt;Start!$C$18,D158+1&lt;Start!$D$18,D158&lt;Start!$D$18,(ISEVEN(D158)=TRUE),(ISEVEN(Start!$D$8)=TRUE))=TRUE,D158+1,(IF(AND(D158&gt;Start!$C$19,D158+1&lt;Start!$D$19,D158&lt;Start!$D$19,(ISEVEN(D158)=TRUE),(ISEVEN(Start!$D$8)=TRUE))=TRUE,D158+1,(IF(AND(D158&gt;Start!$C$20,D158+1&lt;Start!$D$20,D158&lt;Start!$D$20,(ISEVEN(D158)=TRUE),(ISEVEN(Start!$D$8)=TRUE))=TRUE,D158+1,(IF(AND(D158&gt;Start!$C$22,D158+3&lt;Start!$D$22,D158&lt;Start!$D$22,(ISODD(D158)=TRUE))=TRUE,D158+3,(IF(AND(D158&gt;Start!$C$23,D158+3&lt;Start!$D$23,D158&lt;Start!$D$23,(ISODD(D158)=TRUE))=TRUE,D158+3,(IF(AND(D158&gt;Start!$C$24,D158+3&lt;Start!$D$24,D158&lt;Start!$D$24,(ISODD(D158)=TRUE))=TRUE,D158+3,(IF(AND(D158&gt;Start!$C$22,D158+1&lt;Start!$D$22,D158&lt;Start!$D$22,(ISEVEN(D158)=TRUE))=TRUE,D158+1,(IF(AND(D158&gt;Start!$C$23,D158+1&lt;Start!$D$23,D158&lt;Start!$D$23,(ISEVEN(D158)=TRUE))=TRUE,D158+1,(IF(AND(D158&gt;Start!$C$24,D158+1&lt;Start!$D$24,D158&lt;Start!$D$24,(ISEVEN(D158)=TRUE))=TRUE,D158+1,(IF(AND(Start!$F$8=4,(ISEVEN(D158)=TRUE))=TRUE,D158-7,(IF(AND(Start!$D$8=4,(ISODD(D158)=TRUE))=TRUE,D158-5,(IF(AND(Start!$D$8=5,(ISEVEN(D158)=TRUE))=TRUE,D158-9,D158-7)))))))))))))))))))))))))))))))</f>
        <v xml:space="preserve"> </v>
      </c>
      <c r="F158" s="73" t="str">
        <f>IF(E158=" "," ",(IF(AND(E158&gt;Start!$C$18,E158+3&lt;Start!$D$18,E158&lt;Start!$D$18,(ISODD(E158)=TRUE))=TRUE,E158+3,(IF(AND(E158&gt;Start!$C$19,E158+3&lt;Start!$D$19,E158&lt;Start!$D$19,(ISODD(E158)=TRUE),(ISEVEN(Start!$D$8))=TRUE)=TRUE,E158+3,(IF(AND(E158&gt;Start!$C$20,E158+3&lt;Start!$D$20,E158&lt;Start!$D$20,(ISODD(E158)=TRUE),(ISEVEN(Start!$D$8)=TRUE))=TRUE,E158+3,(IF(AND(E158&gt;Start!$C$18,E158+1&lt;Start!$D$18,E158&lt;Start!$D$18,(ISEVEN(E158)=TRUE),(ISEVEN(Start!$D$8)=TRUE))=TRUE,E158+1,(IF(AND(E158&gt;Start!$C$19,E158+1&lt;Start!$D$19,E158&lt;Start!$D$19,(ISEVEN(E158)=TRUE),(ISEVEN(Start!$D$8)=TRUE))=TRUE,E158+1,(IF(AND(E158&gt;Start!$C$20,E158+1&lt;Start!$D$20,E158&lt;Start!$D$20,(ISEVEN(E158)=TRUE),(ISEVEN(Start!$D$8)=TRUE))=TRUE,E158+1,(IF(AND(E158&gt;Start!$C$22,E158+3&lt;Start!$D$22,E158&lt;Start!$D$22,(ISODD(E158)=TRUE))=TRUE,E158+3,(IF(AND(E158&gt;Start!$C$23,E158+3&lt;Start!$D$23,E158&lt;Start!$D$23,(ISODD(E158)=TRUE))=TRUE,E158+3,(IF(AND(E158&gt;Start!$C$24,E158+3&lt;Start!$D$24,E158&lt;Start!$D$24,(ISODD(E158)=TRUE))=TRUE,E158+3,(IF(AND(E158&gt;Start!$C$22,E158+1&lt;Start!$D$22,E158&lt;Start!$D$22,(ISEVEN(E158)=TRUE))=TRUE,E158+1,(IF(AND(E158&gt;Start!$C$23,E158+1&lt;Start!$D$23,E158&lt;Start!$D$23,(ISEVEN(E158)=TRUE))=TRUE,E158+1,(IF(AND(E158&gt;Start!$C$24,E158+1&lt;Start!$D$24,E158&lt;Start!$D$24,(ISEVEN(E158)=TRUE))=TRUE,E158+1,(IF(AND(Start!$F$8=4,(ISEVEN(E158)=TRUE))=TRUE,E158-7,(IF(AND(Start!$D$8=4,(ISODD(E158)=TRUE))=TRUE,E158-5,(IF(AND(Start!$D$8=5,(ISEVEN(E158)=TRUE))=TRUE,E158-9,E158-7)))))))))))))))))))))))))))))))</f>
        <v xml:space="preserve"> </v>
      </c>
      <c r="G158" s="73" t="str">
        <f>IF(F158=" "," ",(IF(AND(F158&gt;Start!$C$18,F158+3&lt;Start!$D$18,F158&lt;Start!$D$18,(ISODD(F158)=TRUE))=TRUE,F158+3,(IF(AND(F158&gt;Start!$C$19,F158+3&lt;Start!$D$19,F158&lt;Start!$D$19,(ISODD(F158)=TRUE),(ISEVEN(Start!$D$8))=TRUE)=TRUE,F158+3,(IF(AND(F158&gt;Start!$C$20,F158+3&lt;Start!$D$20,F158&lt;Start!$D$20,(ISODD(F158)=TRUE),(ISEVEN(Start!$D$8)=TRUE))=TRUE,F158+3,(IF(AND(F158&gt;Start!$C$18,F158+1&lt;Start!$D$18,F158&lt;Start!$D$18,(ISEVEN(F158)=TRUE),(ISEVEN(Start!$D$8)=TRUE))=TRUE,F158+1,(IF(AND(F158&gt;Start!$C$19,F158+1&lt;Start!$D$19,F158&lt;Start!$D$19,(ISEVEN(F158)=TRUE),(ISEVEN(Start!$D$8)=TRUE))=TRUE,F158+1,(IF(AND(F158&gt;Start!$C$20,F158+1&lt;Start!$D$20,F158&lt;Start!$D$20,(ISEVEN(F158)=TRUE),(ISEVEN(Start!$D$8)=TRUE))=TRUE,F158+1,(IF(AND(F158&gt;Start!$C$22,F158+3&lt;Start!$D$22,F158&lt;Start!$D$22,(ISODD(F158)=TRUE))=TRUE,F158+3,(IF(AND(F158&gt;Start!$C$23,F158+3&lt;Start!$D$23,F158&lt;Start!$D$23,(ISODD(F158)=TRUE))=TRUE,F158+3,(IF(AND(F158&gt;Start!$C$24,F158+3&lt;Start!$D$24,F158&lt;Start!$D$24,(ISODD(F158)=TRUE))=TRUE,F158+3,(IF(AND(F158&gt;Start!$C$22,F158+1&lt;Start!$D$22,F158&lt;Start!$D$22,(ISEVEN(F158)=TRUE))=TRUE,F158+1,(IF(AND(F158&gt;Start!$C$23,F158+1&lt;Start!$D$23,F158&lt;Start!$D$23,(ISEVEN(F158)=TRUE))=TRUE,F158+1,(IF(AND(F158&gt;Start!$C$24,F158+1&lt;Start!$D$24,F158&lt;Start!$D$24,(ISEVEN(F158)=TRUE))=TRUE,F158+1,(IF(AND(Start!$F$8=4,(ISEVEN(F158)=TRUE))=TRUE,F158-7,(IF(AND(Start!$D$8=4,(ISODD(F158)=TRUE))=TRUE,F158-5,(IF(AND(Start!$D$8=5,(ISEVEN(F158)=TRUE))=TRUE,F158-9,F158-7)))))))))))))))))))))))))))))))</f>
        <v xml:space="preserve"> </v>
      </c>
    </row>
    <row r="159" spans="1:7" ht="18.75">
      <c r="A159" s="72" t="str">
        <f>Input!B156</f>
        <v>D</v>
      </c>
      <c r="B159" s="173">
        <f>Input!C156</f>
        <v>0</v>
      </c>
      <c r="C159" s="173">
        <f>Input!D156</f>
        <v>0</v>
      </c>
      <c r="D159" s="72" t="str">
        <f>Input!$A$156</f>
        <v xml:space="preserve"> </v>
      </c>
      <c r="E159" s="73" t="str">
        <f>IF(D159=" "," ",(IF(AND(D159&gt;Start!$C$18,D159+3&lt;Start!$D$18,D159&lt;Start!$D$18,(ISODD(D159)=TRUE))=TRUE,D159+3,(IF(AND(D159&gt;Start!$C$19,D159+3&lt;Start!$D$19,D159&lt;Start!$D$19,(ISODD(D159)=TRUE),(ISEVEN(Start!$D$8))=TRUE)=TRUE,D159+3,(IF(AND(D159&gt;Start!$C$20,D159+3&lt;Start!$D$20,D159&lt;Start!$D$20,(ISODD(D159)=TRUE),(ISEVEN(Start!$D$8)=TRUE))=TRUE,D159+3,(IF(AND(D159&gt;Start!$C$18,D159+1&lt;Start!$D$18,D159&lt;Start!$D$18,(ISEVEN(D159)=TRUE),(ISEVEN(Start!$D$8)=TRUE))=TRUE,D159+1,(IF(AND(D159&gt;Start!$C$19,D159+1&lt;Start!$D$19,D159&lt;Start!$D$19,(ISEVEN(D159)=TRUE),(ISEVEN(Start!$D$8)=TRUE))=TRUE,D159+1,(IF(AND(D159&gt;Start!$C$20,D159+1&lt;Start!$D$20,D159&lt;Start!$D$20,(ISEVEN(D159)=TRUE),(ISEVEN(Start!$D$8)=TRUE))=TRUE,D159+1,(IF(AND(D159&gt;Start!$C$22,D159+3&lt;Start!$D$22,D159&lt;Start!$D$22,(ISODD(D159)=TRUE))=TRUE,D159+3,(IF(AND(D159&gt;Start!$C$23,D159+3&lt;Start!$D$23,D159&lt;Start!$D$23,(ISODD(D159)=TRUE))=TRUE,D159+3,(IF(AND(D159&gt;Start!$C$24,D159+3&lt;Start!$D$24,D159&lt;Start!$D$24,(ISODD(D159)=TRUE))=TRUE,D159+3,(IF(AND(D159&gt;Start!$C$22,D159+1&lt;Start!$D$22,D159&lt;Start!$D$22,(ISEVEN(D159)=TRUE))=TRUE,D159+1,(IF(AND(D159&gt;Start!$C$23,D159+1&lt;Start!$D$23,D159&lt;Start!$D$23,(ISEVEN(D159)=TRUE))=TRUE,D159+1,(IF(AND(D159&gt;Start!$C$24,D159+1&lt;Start!$D$24,D159&lt;Start!$D$24,(ISEVEN(D159)=TRUE))=TRUE,D159+1,(IF(AND(Start!$F$8=4,(ISEVEN(D159)=TRUE))=TRUE,D159-7,(IF(AND(Start!$D$8=4,(ISODD(D159)=TRUE))=TRUE,D159-5,(IF(AND(Start!$D$8=5,(ISEVEN(D159)=TRUE))=TRUE,D159-9,D159-7)))))))))))))))))))))))))))))))</f>
        <v xml:space="preserve"> </v>
      </c>
      <c r="F159" s="73" t="str">
        <f>IF(E159=" "," ",(IF(AND(E159&gt;Start!$C$18,E159+3&lt;Start!$D$18,E159&lt;Start!$D$18,(ISODD(E159)=TRUE))=TRUE,E159+3,(IF(AND(E159&gt;Start!$C$19,E159+3&lt;Start!$D$19,E159&lt;Start!$D$19,(ISODD(E159)=TRUE),(ISEVEN(Start!$D$8))=TRUE)=TRUE,E159+3,(IF(AND(E159&gt;Start!$C$20,E159+3&lt;Start!$D$20,E159&lt;Start!$D$20,(ISODD(E159)=TRUE),(ISEVEN(Start!$D$8)=TRUE))=TRUE,E159+3,(IF(AND(E159&gt;Start!$C$18,E159+1&lt;Start!$D$18,E159&lt;Start!$D$18,(ISEVEN(E159)=TRUE),(ISEVEN(Start!$D$8)=TRUE))=TRUE,E159+1,(IF(AND(E159&gt;Start!$C$19,E159+1&lt;Start!$D$19,E159&lt;Start!$D$19,(ISEVEN(E159)=TRUE),(ISEVEN(Start!$D$8)=TRUE))=TRUE,E159+1,(IF(AND(E159&gt;Start!$C$20,E159+1&lt;Start!$D$20,E159&lt;Start!$D$20,(ISEVEN(E159)=TRUE),(ISEVEN(Start!$D$8)=TRUE))=TRUE,E159+1,(IF(AND(E159&gt;Start!$C$22,E159+3&lt;Start!$D$22,E159&lt;Start!$D$22,(ISODD(E159)=TRUE))=TRUE,E159+3,(IF(AND(E159&gt;Start!$C$23,E159+3&lt;Start!$D$23,E159&lt;Start!$D$23,(ISODD(E159)=TRUE))=TRUE,E159+3,(IF(AND(E159&gt;Start!$C$24,E159+3&lt;Start!$D$24,E159&lt;Start!$D$24,(ISODD(E159)=TRUE))=TRUE,E159+3,(IF(AND(E159&gt;Start!$C$22,E159+1&lt;Start!$D$22,E159&lt;Start!$D$22,(ISEVEN(E159)=TRUE))=TRUE,E159+1,(IF(AND(E159&gt;Start!$C$23,E159+1&lt;Start!$D$23,E159&lt;Start!$D$23,(ISEVEN(E159)=TRUE))=TRUE,E159+1,(IF(AND(E159&gt;Start!$C$24,E159+1&lt;Start!$D$24,E159&lt;Start!$D$24,(ISEVEN(E159)=TRUE))=TRUE,E159+1,(IF(AND(Start!$F$8=4,(ISEVEN(E159)=TRUE))=TRUE,E159-7,(IF(AND(Start!$D$8=4,(ISODD(E159)=TRUE))=TRUE,E159-5,(IF(AND(Start!$D$8=5,(ISEVEN(E159)=TRUE))=TRUE,E159-9,E159-7)))))))))))))))))))))))))))))))</f>
        <v xml:space="preserve"> </v>
      </c>
      <c r="G159" s="73" t="str">
        <f>IF(F159=" "," ",(IF(AND(F159&gt;Start!$C$18,F159+3&lt;Start!$D$18,F159&lt;Start!$D$18,(ISODD(F159)=TRUE))=TRUE,F159+3,(IF(AND(F159&gt;Start!$C$19,F159+3&lt;Start!$D$19,F159&lt;Start!$D$19,(ISODD(F159)=TRUE),(ISEVEN(Start!$D$8))=TRUE)=TRUE,F159+3,(IF(AND(F159&gt;Start!$C$20,F159+3&lt;Start!$D$20,F159&lt;Start!$D$20,(ISODD(F159)=TRUE),(ISEVEN(Start!$D$8)=TRUE))=TRUE,F159+3,(IF(AND(F159&gt;Start!$C$18,F159+1&lt;Start!$D$18,F159&lt;Start!$D$18,(ISEVEN(F159)=TRUE),(ISEVEN(Start!$D$8)=TRUE))=TRUE,F159+1,(IF(AND(F159&gt;Start!$C$19,F159+1&lt;Start!$D$19,F159&lt;Start!$D$19,(ISEVEN(F159)=TRUE),(ISEVEN(Start!$D$8)=TRUE))=TRUE,F159+1,(IF(AND(F159&gt;Start!$C$20,F159+1&lt;Start!$D$20,F159&lt;Start!$D$20,(ISEVEN(F159)=TRUE),(ISEVEN(Start!$D$8)=TRUE))=TRUE,F159+1,(IF(AND(F159&gt;Start!$C$22,F159+3&lt;Start!$D$22,F159&lt;Start!$D$22,(ISODD(F159)=TRUE))=TRUE,F159+3,(IF(AND(F159&gt;Start!$C$23,F159+3&lt;Start!$D$23,F159&lt;Start!$D$23,(ISODD(F159)=TRUE))=TRUE,F159+3,(IF(AND(F159&gt;Start!$C$24,F159+3&lt;Start!$D$24,F159&lt;Start!$D$24,(ISODD(F159)=TRUE))=TRUE,F159+3,(IF(AND(F159&gt;Start!$C$22,F159+1&lt;Start!$D$22,F159&lt;Start!$D$22,(ISEVEN(F159)=TRUE))=TRUE,F159+1,(IF(AND(F159&gt;Start!$C$23,F159+1&lt;Start!$D$23,F159&lt;Start!$D$23,(ISEVEN(F159)=TRUE))=TRUE,F159+1,(IF(AND(F159&gt;Start!$C$24,F159+1&lt;Start!$D$24,F159&lt;Start!$D$24,(ISEVEN(F159)=TRUE))=TRUE,F159+1,(IF(AND(Start!$F$8=4,(ISEVEN(F159)=TRUE))=TRUE,F159-7,(IF(AND(Start!$D$8=4,(ISODD(F159)=TRUE))=TRUE,F159-5,(IF(AND(Start!$D$8=5,(ISEVEN(F159)=TRUE))=TRUE,F159-9,F159-7)))))))))))))))))))))))))))))))</f>
        <v xml:space="preserve"> </v>
      </c>
    </row>
    <row r="160" spans="1:7" ht="18.75">
      <c r="A160" s="72" t="str">
        <f>Input!B157</f>
        <v>E</v>
      </c>
      <c r="B160" s="173">
        <f>Input!C157</f>
        <v>0</v>
      </c>
      <c r="C160" s="173">
        <f>Input!D157</f>
        <v>0</v>
      </c>
      <c r="D160" s="72" t="str">
        <f>Input!$A$156</f>
        <v xml:space="preserve"> </v>
      </c>
      <c r="E160" s="73" t="str">
        <f>IF(D160=" "," ",(IF(AND(D160&gt;Start!$C$18,D160+3&lt;Start!$D$18,D160&lt;Start!$D$18,(ISODD(D160)=TRUE))=TRUE,D160+3,(IF(AND(D160&gt;Start!$C$19,D160+3&lt;Start!$D$19,D160&lt;Start!$D$19,(ISODD(D160)=TRUE),(ISEVEN(Start!$D$8))=TRUE)=TRUE,D160+3,(IF(AND(D160&gt;Start!$C$20,D160+3&lt;Start!$D$20,D160&lt;Start!$D$20,(ISODD(D160)=TRUE),(ISEVEN(Start!$D$8)=TRUE))=TRUE,D160+3,(IF(AND(D160&gt;Start!$C$18,D160+1&lt;Start!$D$18,D160&lt;Start!$D$18,(ISEVEN(D160)=TRUE),(ISEVEN(Start!$D$8)=TRUE))=TRUE,D160+1,(IF(AND(D160&gt;Start!$C$19,D160+1&lt;Start!$D$19,D160&lt;Start!$D$19,(ISEVEN(D160)=TRUE),(ISEVEN(Start!$D$8)=TRUE))=TRUE,D160+1,(IF(AND(D160&gt;Start!$C$20,D160+1&lt;Start!$D$20,D160&lt;Start!$D$20,(ISEVEN(D160)=TRUE),(ISEVEN(Start!$D$8)=TRUE))=TRUE,D160+1,(IF(AND(D160&gt;Start!$C$22,D160+3&lt;Start!$D$22,D160&lt;Start!$D$22,(ISODD(D160)=TRUE))=TRUE,D160+3,(IF(AND(D160&gt;Start!$C$23,D160+3&lt;Start!$D$23,D160&lt;Start!$D$23,(ISODD(D160)=TRUE))=TRUE,D160+3,(IF(AND(D160&gt;Start!$C$24,D160+3&lt;Start!$D$24,D160&lt;Start!$D$24,(ISODD(D160)=TRUE))=TRUE,D160+3,(IF(AND(D160&gt;Start!$C$22,D160+1&lt;Start!$D$22,D160&lt;Start!$D$22,(ISEVEN(D160)=TRUE))=TRUE,D160+1,(IF(AND(D160&gt;Start!$C$23,D160+1&lt;Start!$D$23,D160&lt;Start!$D$23,(ISEVEN(D160)=TRUE))=TRUE,D160+1,(IF(AND(D160&gt;Start!$C$24,D160+1&lt;Start!$D$24,D160&lt;Start!$D$24,(ISEVEN(D160)=TRUE))=TRUE,D160+1,(IF(AND(Start!$F$8=4,(ISEVEN(D160)=TRUE))=TRUE,D160-7,(IF(AND(Start!$D$8=4,(ISODD(D160)=TRUE))=TRUE,D160-5,(IF(AND(Start!$D$8=5,(ISEVEN(D160)=TRUE))=TRUE,D160-9,D160-7)))))))))))))))))))))))))))))))</f>
        <v xml:space="preserve"> </v>
      </c>
      <c r="F160" s="73" t="str">
        <f>IF(E160=" "," ",(IF(AND(E160&gt;Start!$C$18,E160+3&lt;Start!$D$18,E160&lt;Start!$D$18,(ISODD(E160)=TRUE))=TRUE,E160+3,(IF(AND(E160&gt;Start!$C$19,E160+3&lt;Start!$D$19,E160&lt;Start!$D$19,(ISODD(E160)=TRUE),(ISEVEN(Start!$D$8))=TRUE)=TRUE,E160+3,(IF(AND(E160&gt;Start!$C$20,E160+3&lt;Start!$D$20,E160&lt;Start!$D$20,(ISODD(E160)=TRUE),(ISEVEN(Start!$D$8)=TRUE))=TRUE,E160+3,(IF(AND(E160&gt;Start!$C$18,E160+1&lt;Start!$D$18,E160&lt;Start!$D$18,(ISEVEN(E160)=TRUE),(ISEVEN(Start!$D$8)=TRUE))=TRUE,E160+1,(IF(AND(E160&gt;Start!$C$19,E160+1&lt;Start!$D$19,E160&lt;Start!$D$19,(ISEVEN(E160)=TRUE),(ISEVEN(Start!$D$8)=TRUE))=TRUE,E160+1,(IF(AND(E160&gt;Start!$C$20,E160+1&lt;Start!$D$20,E160&lt;Start!$D$20,(ISEVEN(E160)=TRUE),(ISEVEN(Start!$D$8)=TRUE))=TRUE,E160+1,(IF(AND(E160&gt;Start!$C$22,E160+3&lt;Start!$D$22,E160&lt;Start!$D$22,(ISODD(E160)=TRUE))=TRUE,E160+3,(IF(AND(E160&gt;Start!$C$23,E160+3&lt;Start!$D$23,E160&lt;Start!$D$23,(ISODD(E160)=TRUE))=TRUE,E160+3,(IF(AND(E160&gt;Start!$C$24,E160+3&lt;Start!$D$24,E160&lt;Start!$D$24,(ISODD(E160)=TRUE))=TRUE,E160+3,(IF(AND(E160&gt;Start!$C$22,E160+1&lt;Start!$D$22,E160&lt;Start!$D$22,(ISEVEN(E160)=TRUE))=TRUE,E160+1,(IF(AND(E160&gt;Start!$C$23,E160+1&lt;Start!$D$23,E160&lt;Start!$D$23,(ISEVEN(E160)=TRUE))=TRUE,E160+1,(IF(AND(E160&gt;Start!$C$24,E160+1&lt;Start!$D$24,E160&lt;Start!$D$24,(ISEVEN(E160)=TRUE))=TRUE,E160+1,(IF(AND(Start!$F$8=4,(ISEVEN(E160)=TRUE))=TRUE,E160-7,(IF(AND(Start!$D$8=4,(ISODD(E160)=TRUE))=TRUE,E160-5,(IF(AND(Start!$D$8=5,(ISEVEN(E160)=TRUE))=TRUE,E160-9,E160-7)))))))))))))))))))))))))))))))</f>
        <v xml:space="preserve"> </v>
      </c>
      <c r="G160" s="73" t="str">
        <f>IF(F160=" "," ",(IF(AND(F160&gt;Start!$C$18,F160+3&lt;Start!$D$18,F160&lt;Start!$D$18,(ISODD(F160)=TRUE))=TRUE,F160+3,(IF(AND(F160&gt;Start!$C$19,F160+3&lt;Start!$D$19,F160&lt;Start!$D$19,(ISODD(F160)=TRUE),(ISEVEN(Start!$D$8))=TRUE)=TRUE,F160+3,(IF(AND(F160&gt;Start!$C$20,F160+3&lt;Start!$D$20,F160&lt;Start!$D$20,(ISODD(F160)=TRUE),(ISEVEN(Start!$D$8)=TRUE))=TRUE,F160+3,(IF(AND(F160&gt;Start!$C$18,F160+1&lt;Start!$D$18,F160&lt;Start!$D$18,(ISEVEN(F160)=TRUE),(ISEVEN(Start!$D$8)=TRUE))=TRUE,F160+1,(IF(AND(F160&gt;Start!$C$19,F160+1&lt;Start!$D$19,F160&lt;Start!$D$19,(ISEVEN(F160)=TRUE),(ISEVEN(Start!$D$8)=TRUE))=TRUE,F160+1,(IF(AND(F160&gt;Start!$C$20,F160+1&lt;Start!$D$20,F160&lt;Start!$D$20,(ISEVEN(F160)=TRUE),(ISEVEN(Start!$D$8)=TRUE))=TRUE,F160+1,(IF(AND(F160&gt;Start!$C$22,F160+3&lt;Start!$D$22,F160&lt;Start!$D$22,(ISODD(F160)=TRUE))=TRUE,F160+3,(IF(AND(F160&gt;Start!$C$23,F160+3&lt;Start!$D$23,F160&lt;Start!$D$23,(ISODD(F160)=TRUE))=TRUE,F160+3,(IF(AND(F160&gt;Start!$C$24,F160+3&lt;Start!$D$24,F160&lt;Start!$D$24,(ISODD(F160)=TRUE))=TRUE,F160+3,(IF(AND(F160&gt;Start!$C$22,F160+1&lt;Start!$D$22,F160&lt;Start!$D$22,(ISEVEN(F160)=TRUE))=TRUE,F160+1,(IF(AND(F160&gt;Start!$C$23,F160+1&lt;Start!$D$23,F160&lt;Start!$D$23,(ISEVEN(F160)=TRUE))=TRUE,F160+1,(IF(AND(F160&gt;Start!$C$24,F160+1&lt;Start!$D$24,F160&lt;Start!$D$24,(ISEVEN(F160)=TRUE))=TRUE,F160+1,(IF(AND(Start!$F$8=4,(ISEVEN(F160)=TRUE))=TRUE,F160-7,(IF(AND(Start!$D$8=4,(ISODD(F160)=TRUE))=TRUE,F160-5,(IF(AND(Start!$D$8=5,(ISEVEN(F160)=TRUE))=TRUE,F160-9,F160-7)))))))))))))))))))))))))))))))</f>
        <v xml:space="preserve"> </v>
      </c>
    </row>
    <row r="161" spans="1:7" ht="18.75">
      <c r="A161" s="72" t="str">
        <f>Input!B158</f>
        <v>AA</v>
      </c>
      <c r="B161" s="173">
        <f>Input!C158</f>
        <v>0</v>
      </c>
      <c r="C161" s="173">
        <f>Input!D158</f>
        <v>0</v>
      </c>
      <c r="D161" s="72" t="str">
        <f>Input!$A$161</f>
        <v xml:space="preserve"> </v>
      </c>
      <c r="E161" s="73" t="str">
        <f>IF(D161=" "," ",(IF(AND(D161&gt;Start!$C$18,D161+3&lt;Start!$D$18,D161&lt;Start!$D$18,(ISODD(D161)=TRUE))=TRUE,D161+3,(IF(AND(D161&gt;Start!$C$19,D161+3&lt;Start!$D$19,D161&lt;Start!$D$19,(ISODD(D161)=TRUE),(ISEVEN(Start!$D$8))=TRUE)=TRUE,D161+3,(IF(AND(D161&gt;Start!$C$20,D161+3&lt;Start!$D$20,D161&lt;Start!$D$20,(ISODD(D161)=TRUE),(ISEVEN(Start!$D$8)=TRUE))=TRUE,D161+3,(IF(AND(D161&gt;Start!$C$18,D161+1&lt;Start!$D$18,D161&lt;Start!$D$18,(ISEVEN(D161)=TRUE),(ISEVEN(Start!$D$8)=TRUE))=TRUE,D161+1,(IF(AND(D161&gt;Start!$C$19,D161+1&lt;Start!$D$19,D161&lt;Start!$D$19,(ISEVEN(D161)=TRUE),(ISEVEN(Start!$D$8)=TRUE))=TRUE,D161+1,(IF(AND(D161&gt;Start!$C$20,D161+1&lt;Start!$D$20,D161&lt;Start!$D$20,(ISEVEN(D161)=TRUE),(ISEVEN(Start!$D$8)=TRUE))=TRUE,D161+1,(IF(AND(D161&gt;Start!$C$22,D161+3&lt;Start!$D$22,D161&lt;Start!$D$22,(ISODD(D161)=TRUE))=TRUE,D161+3,(IF(AND(D161&gt;Start!$C$23,D161+3&lt;Start!$D$23,D161&lt;Start!$D$23,(ISODD(D161)=TRUE))=TRUE,D161+3,(IF(AND(D161&gt;Start!$C$24,D161+3&lt;Start!$D$24,D161&lt;Start!$D$24,(ISODD(D161)=TRUE))=TRUE,D161+3,(IF(AND(D161&gt;Start!$C$22,D161+1&lt;Start!$D$22,D161&lt;Start!$D$22,(ISEVEN(D161)=TRUE))=TRUE,D161+1,(IF(AND(D161&gt;Start!$C$23,D161+1&lt;Start!$D$23,D161&lt;Start!$D$23,(ISEVEN(D161)=TRUE))=TRUE,D161+1,(IF(AND(D161&gt;Start!$C$24,D161+1&lt;Start!$D$24,D161&lt;Start!$D$24,(ISEVEN(D161)=TRUE))=TRUE,D161+1,(IF(AND(Start!$F$8=4,(ISEVEN(D161)=TRUE))=TRUE,D161-7,(IF(AND(Start!$D$8=4,(ISODD(D161)=TRUE))=TRUE,D161-5,(IF(AND(Start!$D$8=5,(ISEVEN(D161)=TRUE))=TRUE,D161-9,D161-7)))))))))))))))))))))))))))))))</f>
        <v xml:space="preserve"> </v>
      </c>
      <c r="F161" s="73" t="str">
        <f>IF(E161=" "," ",(IF(AND(E161&gt;Start!$C$18,E161+3&lt;Start!$D$18,E161&lt;Start!$D$18,(ISODD(E161)=TRUE))=TRUE,E161+3,(IF(AND(E161&gt;Start!$C$19,E161+3&lt;Start!$D$19,E161&lt;Start!$D$19,(ISODD(E161)=TRUE),(ISEVEN(Start!$D$8))=TRUE)=TRUE,E161+3,(IF(AND(E161&gt;Start!$C$20,E161+3&lt;Start!$D$20,E161&lt;Start!$D$20,(ISODD(E161)=TRUE),(ISEVEN(Start!$D$8)=TRUE))=TRUE,E161+3,(IF(AND(E161&gt;Start!$C$18,E161+1&lt;Start!$D$18,E161&lt;Start!$D$18,(ISEVEN(E161)=TRUE),(ISEVEN(Start!$D$8)=TRUE))=TRUE,E161+1,(IF(AND(E161&gt;Start!$C$19,E161+1&lt;Start!$D$19,E161&lt;Start!$D$19,(ISEVEN(E161)=TRUE),(ISEVEN(Start!$D$8)=TRUE))=TRUE,E161+1,(IF(AND(E161&gt;Start!$C$20,E161+1&lt;Start!$D$20,E161&lt;Start!$D$20,(ISEVEN(E161)=TRUE),(ISEVEN(Start!$D$8)=TRUE))=TRUE,E161+1,(IF(AND(E161&gt;Start!$C$22,E161+3&lt;Start!$D$22,E161&lt;Start!$D$22,(ISODD(E161)=TRUE))=TRUE,E161+3,(IF(AND(E161&gt;Start!$C$23,E161+3&lt;Start!$D$23,E161&lt;Start!$D$23,(ISODD(E161)=TRUE))=TRUE,E161+3,(IF(AND(E161&gt;Start!$C$24,E161+3&lt;Start!$D$24,E161&lt;Start!$D$24,(ISODD(E161)=TRUE))=TRUE,E161+3,(IF(AND(E161&gt;Start!$C$22,E161+1&lt;Start!$D$22,E161&lt;Start!$D$22,(ISEVEN(E161)=TRUE))=TRUE,E161+1,(IF(AND(E161&gt;Start!$C$23,E161+1&lt;Start!$D$23,E161&lt;Start!$D$23,(ISEVEN(E161)=TRUE))=TRUE,E161+1,(IF(AND(E161&gt;Start!$C$24,E161+1&lt;Start!$D$24,E161&lt;Start!$D$24,(ISEVEN(E161)=TRUE))=TRUE,E161+1,(IF(AND(Start!$F$8=4,(ISEVEN(E161)=TRUE))=TRUE,E161-7,(IF(AND(Start!$D$8=4,(ISODD(E161)=TRUE))=TRUE,E161-5,(IF(AND(Start!$D$8=5,(ISEVEN(E161)=TRUE))=TRUE,E161-9,E161-7)))))))))))))))))))))))))))))))</f>
        <v xml:space="preserve"> </v>
      </c>
      <c r="G161" s="73" t="str">
        <f>IF(F161=" "," ",(IF(AND(F161&gt;Start!$C$18,F161+3&lt;Start!$D$18,F161&lt;Start!$D$18,(ISODD(F161)=TRUE))=TRUE,F161+3,(IF(AND(F161&gt;Start!$C$19,F161+3&lt;Start!$D$19,F161&lt;Start!$D$19,(ISODD(F161)=TRUE),(ISEVEN(Start!$D$8))=TRUE)=TRUE,F161+3,(IF(AND(F161&gt;Start!$C$20,F161+3&lt;Start!$D$20,F161&lt;Start!$D$20,(ISODD(F161)=TRUE),(ISEVEN(Start!$D$8)=TRUE))=TRUE,F161+3,(IF(AND(F161&gt;Start!$C$18,F161+1&lt;Start!$D$18,F161&lt;Start!$D$18,(ISEVEN(F161)=TRUE),(ISEVEN(Start!$D$8)=TRUE))=TRUE,F161+1,(IF(AND(F161&gt;Start!$C$19,F161+1&lt;Start!$D$19,F161&lt;Start!$D$19,(ISEVEN(F161)=TRUE),(ISEVEN(Start!$D$8)=TRUE))=TRUE,F161+1,(IF(AND(F161&gt;Start!$C$20,F161+1&lt;Start!$D$20,F161&lt;Start!$D$20,(ISEVEN(F161)=TRUE),(ISEVEN(Start!$D$8)=TRUE))=TRUE,F161+1,(IF(AND(F161&gt;Start!$C$22,F161+3&lt;Start!$D$22,F161&lt;Start!$D$22,(ISODD(F161)=TRUE))=TRUE,F161+3,(IF(AND(F161&gt;Start!$C$23,F161+3&lt;Start!$D$23,F161&lt;Start!$D$23,(ISODD(F161)=TRUE))=TRUE,F161+3,(IF(AND(F161&gt;Start!$C$24,F161+3&lt;Start!$D$24,F161&lt;Start!$D$24,(ISODD(F161)=TRUE))=TRUE,F161+3,(IF(AND(F161&gt;Start!$C$22,F161+1&lt;Start!$D$22,F161&lt;Start!$D$22,(ISEVEN(F161)=TRUE))=TRUE,F161+1,(IF(AND(F161&gt;Start!$C$23,F161+1&lt;Start!$D$23,F161&lt;Start!$D$23,(ISEVEN(F161)=TRUE))=TRUE,F161+1,(IF(AND(F161&gt;Start!$C$24,F161+1&lt;Start!$D$24,F161&lt;Start!$D$24,(ISEVEN(F161)=TRUE))=TRUE,F161+1,(IF(AND(Start!$F$8=4,(ISEVEN(F161)=TRUE))=TRUE,F161-7,(IF(AND(Start!$D$8=4,(ISODD(F161)=TRUE))=TRUE,F161-5,(IF(AND(Start!$D$8=5,(ISEVEN(F161)=TRUE))=TRUE,F161-9,F161-7)))))))))))))))))))))))))))))))</f>
        <v xml:space="preserve"> </v>
      </c>
    </row>
    <row r="162" spans="1:7" ht="18.75">
      <c r="A162" s="72" t="str">
        <f>Input!B159</f>
        <v>BB</v>
      </c>
      <c r="B162" s="173">
        <f>Input!C159</f>
        <v>0</v>
      </c>
      <c r="C162" s="173">
        <f>Input!D159</f>
        <v>0</v>
      </c>
      <c r="D162" s="72" t="str">
        <f>Input!$A$161</f>
        <v xml:space="preserve"> </v>
      </c>
      <c r="E162" s="73" t="str">
        <f>IF(D162=" "," ",(IF(AND(D162&gt;Start!$C$18,D162+3&lt;Start!$D$18,D162&lt;Start!$D$18,(ISODD(D162)=TRUE))=TRUE,D162+3,(IF(AND(D162&gt;Start!$C$19,D162+3&lt;Start!$D$19,D162&lt;Start!$D$19,(ISODD(D162)=TRUE),(ISEVEN(Start!$D$8))=TRUE)=TRUE,D162+3,(IF(AND(D162&gt;Start!$C$20,D162+3&lt;Start!$D$20,D162&lt;Start!$D$20,(ISODD(D162)=TRUE),(ISEVEN(Start!$D$8)=TRUE))=TRUE,D162+3,(IF(AND(D162&gt;Start!$C$18,D162+1&lt;Start!$D$18,D162&lt;Start!$D$18,(ISEVEN(D162)=TRUE),(ISEVEN(Start!$D$8)=TRUE))=TRUE,D162+1,(IF(AND(D162&gt;Start!$C$19,D162+1&lt;Start!$D$19,D162&lt;Start!$D$19,(ISEVEN(D162)=TRUE),(ISEVEN(Start!$D$8)=TRUE))=TRUE,D162+1,(IF(AND(D162&gt;Start!$C$20,D162+1&lt;Start!$D$20,D162&lt;Start!$D$20,(ISEVEN(D162)=TRUE),(ISEVEN(Start!$D$8)=TRUE))=TRUE,D162+1,(IF(AND(D162&gt;Start!$C$22,D162+3&lt;Start!$D$22,D162&lt;Start!$D$22,(ISODD(D162)=TRUE))=TRUE,D162+3,(IF(AND(D162&gt;Start!$C$23,D162+3&lt;Start!$D$23,D162&lt;Start!$D$23,(ISODD(D162)=TRUE))=TRUE,D162+3,(IF(AND(D162&gt;Start!$C$24,D162+3&lt;Start!$D$24,D162&lt;Start!$D$24,(ISODD(D162)=TRUE))=TRUE,D162+3,(IF(AND(D162&gt;Start!$C$22,D162+1&lt;Start!$D$22,D162&lt;Start!$D$22,(ISEVEN(D162)=TRUE))=TRUE,D162+1,(IF(AND(D162&gt;Start!$C$23,D162+1&lt;Start!$D$23,D162&lt;Start!$D$23,(ISEVEN(D162)=TRUE))=TRUE,D162+1,(IF(AND(D162&gt;Start!$C$24,D162+1&lt;Start!$D$24,D162&lt;Start!$D$24,(ISEVEN(D162)=TRUE))=TRUE,D162+1,(IF(AND(Start!$F$8=4,(ISEVEN(D162)=TRUE))=TRUE,D162-7,(IF(AND(Start!$D$8=4,(ISODD(D162)=TRUE))=TRUE,D162-5,(IF(AND(Start!$D$8=5,(ISEVEN(D162)=TRUE))=TRUE,D162-9,D162-7)))))))))))))))))))))))))))))))</f>
        <v xml:space="preserve"> </v>
      </c>
      <c r="F162" s="73" t="str">
        <f>IF(E162=" "," ",(IF(AND(E162&gt;Start!$C$18,E162+3&lt;Start!$D$18,E162&lt;Start!$D$18,(ISODD(E162)=TRUE))=TRUE,E162+3,(IF(AND(E162&gt;Start!$C$19,E162+3&lt;Start!$D$19,E162&lt;Start!$D$19,(ISODD(E162)=TRUE),(ISEVEN(Start!$D$8))=TRUE)=TRUE,E162+3,(IF(AND(E162&gt;Start!$C$20,E162+3&lt;Start!$D$20,E162&lt;Start!$D$20,(ISODD(E162)=TRUE),(ISEVEN(Start!$D$8)=TRUE))=TRUE,E162+3,(IF(AND(E162&gt;Start!$C$18,E162+1&lt;Start!$D$18,E162&lt;Start!$D$18,(ISEVEN(E162)=TRUE),(ISEVEN(Start!$D$8)=TRUE))=TRUE,E162+1,(IF(AND(E162&gt;Start!$C$19,E162+1&lt;Start!$D$19,E162&lt;Start!$D$19,(ISEVEN(E162)=TRUE),(ISEVEN(Start!$D$8)=TRUE))=TRUE,E162+1,(IF(AND(E162&gt;Start!$C$20,E162+1&lt;Start!$D$20,E162&lt;Start!$D$20,(ISEVEN(E162)=TRUE),(ISEVEN(Start!$D$8)=TRUE))=TRUE,E162+1,(IF(AND(E162&gt;Start!$C$22,E162+3&lt;Start!$D$22,E162&lt;Start!$D$22,(ISODD(E162)=TRUE))=TRUE,E162+3,(IF(AND(E162&gt;Start!$C$23,E162+3&lt;Start!$D$23,E162&lt;Start!$D$23,(ISODD(E162)=TRUE))=TRUE,E162+3,(IF(AND(E162&gt;Start!$C$24,E162+3&lt;Start!$D$24,E162&lt;Start!$D$24,(ISODD(E162)=TRUE))=TRUE,E162+3,(IF(AND(E162&gt;Start!$C$22,E162+1&lt;Start!$D$22,E162&lt;Start!$D$22,(ISEVEN(E162)=TRUE))=TRUE,E162+1,(IF(AND(E162&gt;Start!$C$23,E162+1&lt;Start!$D$23,E162&lt;Start!$D$23,(ISEVEN(E162)=TRUE))=TRUE,E162+1,(IF(AND(E162&gt;Start!$C$24,E162+1&lt;Start!$D$24,E162&lt;Start!$D$24,(ISEVEN(E162)=TRUE))=TRUE,E162+1,(IF(AND(Start!$F$8=4,(ISEVEN(E162)=TRUE))=TRUE,E162-7,(IF(AND(Start!$D$8=4,(ISODD(E162)=TRUE))=TRUE,E162-5,(IF(AND(Start!$D$8=5,(ISEVEN(E162)=TRUE))=TRUE,E162-9,E162-7)))))))))))))))))))))))))))))))</f>
        <v xml:space="preserve"> </v>
      </c>
      <c r="G162" s="73" t="str">
        <f>IF(F162=" "," ",(IF(AND(F162&gt;Start!$C$18,F162+3&lt;Start!$D$18,F162&lt;Start!$D$18,(ISODD(F162)=TRUE))=TRUE,F162+3,(IF(AND(F162&gt;Start!$C$19,F162+3&lt;Start!$D$19,F162&lt;Start!$D$19,(ISODD(F162)=TRUE),(ISEVEN(Start!$D$8))=TRUE)=TRUE,F162+3,(IF(AND(F162&gt;Start!$C$20,F162+3&lt;Start!$D$20,F162&lt;Start!$D$20,(ISODD(F162)=TRUE),(ISEVEN(Start!$D$8)=TRUE))=TRUE,F162+3,(IF(AND(F162&gt;Start!$C$18,F162+1&lt;Start!$D$18,F162&lt;Start!$D$18,(ISEVEN(F162)=TRUE),(ISEVEN(Start!$D$8)=TRUE))=TRUE,F162+1,(IF(AND(F162&gt;Start!$C$19,F162+1&lt;Start!$D$19,F162&lt;Start!$D$19,(ISEVEN(F162)=TRUE),(ISEVEN(Start!$D$8)=TRUE))=TRUE,F162+1,(IF(AND(F162&gt;Start!$C$20,F162+1&lt;Start!$D$20,F162&lt;Start!$D$20,(ISEVEN(F162)=TRUE),(ISEVEN(Start!$D$8)=TRUE))=TRUE,F162+1,(IF(AND(F162&gt;Start!$C$22,F162+3&lt;Start!$D$22,F162&lt;Start!$D$22,(ISODD(F162)=TRUE))=TRUE,F162+3,(IF(AND(F162&gt;Start!$C$23,F162+3&lt;Start!$D$23,F162&lt;Start!$D$23,(ISODD(F162)=TRUE))=TRUE,F162+3,(IF(AND(F162&gt;Start!$C$24,F162+3&lt;Start!$D$24,F162&lt;Start!$D$24,(ISODD(F162)=TRUE))=TRUE,F162+3,(IF(AND(F162&gt;Start!$C$22,F162+1&lt;Start!$D$22,F162&lt;Start!$D$22,(ISEVEN(F162)=TRUE))=TRUE,F162+1,(IF(AND(F162&gt;Start!$C$23,F162+1&lt;Start!$D$23,F162&lt;Start!$D$23,(ISEVEN(F162)=TRUE))=TRUE,F162+1,(IF(AND(F162&gt;Start!$C$24,F162+1&lt;Start!$D$24,F162&lt;Start!$D$24,(ISEVEN(F162)=TRUE))=TRUE,F162+1,(IF(AND(Start!$F$8=4,(ISEVEN(F162)=TRUE))=TRUE,F162-7,(IF(AND(Start!$D$8=4,(ISODD(F162)=TRUE))=TRUE,F162-5,(IF(AND(Start!$D$8=5,(ISEVEN(F162)=TRUE))=TRUE,F162-9,F162-7)))))))))))))))))))))))))))))))</f>
        <v xml:space="preserve"> </v>
      </c>
    </row>
    <row r="163" spans="1:7" ht="18.75">
      <c r="A163" s="72" t="str">
        <f>Input!B160</f>
        <v>CC</v>
      </c>
      <c r="B163" s="173">
        <f>Input!C160</f>
        <v>0</v>
      </c>
      <c r="C163" s="173">
        <f>Input!D160</f>
        <v>0</v>
      </c>
      <c r="D163" s="72" t="str">
        <f>Input!$A$161</f>
        <v xml:space="preserve"> </v>
      </c>
      <c r="E163" s="73" t="str">
        <f>IF(D163=" "," ",(IF(AND(D163&gt;Start!$C$18,D163+3&lt;Start!$D$18,D163&lt;Start!$D$18,(ISODD(D163)=TRUE))=TRUE,D163+3,(IF(AND(D163&gt;Start!$C$19,D163+3&lt;Start!$D$19,D163&lt;Start!$D$19,(ISODD(D163)=TRUE),(ISEVEN(Start!$D$8))=TRUE)=TRUE,D163+3,(IF(AND(D163&gt;Start!$C$20,D163+3&lt;Start!$D$20,D163&lt;Start!$D$20,(ISODD(D163)=TRUE),(ISEVEN(Start!$D$8)=TRUE))=TRUE,D163+3,(IF(AND(D163&gt;Start!$C$18,D163+1&lt;Start!$D$18,D163&lt;Start!$D$18,(ISEVEN(D163)=TRUE),(ISEVEN(Start!$D$8)=TRUE))=TRUE,D163+1,(IF(AND(D163&gt;Start!$C$19,D163+1&lt;Start!$D$19,D163&lt;Start!$D$19,(ISEVEN(D163)=TRUE),(ISEVEN(Start!$D$8)=TRUE))=TRUE,D163+1,(IF(AND(D163&gt;Start!$C$20,D163+1&lt;Start!$D$20,D163&lt;Start!$D$20,(ISEVEN(D163)=TRUE),(ISEVEN(Start!$D$8)=TRUE))=TRUE,D163+1,(IF(AND(D163&gt;Start!$C$22,D163+3&lt;Start!$D$22,D163&lt;Start!$D$22,(ISODD(D163)=TRUE))=TRUE,D163+3,(IF(AND(D163&gt;Start!$C$23,D163+3&lt;Start!$D$23,D163&lt;Start!$D$23,(ISODD(D163)=TRUE))=TRUE,D163+3,(IF(AND(D163&gt;Start!$C$24,D163+3&lt;Start!$D$24,D163&lt;Start!$D$24,(ISODD(D163)=TRUE))=TRUE,D163+3,(IF(AND(D163&gt;Start!$C$22,D163+1&lt;Start!$D$22,D163&lt;Start!$D$22,(ISEVEN(D163)=TRUE))=TRUE,D163+1,(IF(AND(D163&gt;Start!$C$23,D163+1&lt;Start!$D$23,D163&lt;Start!$D$23,(ISEVEN(D163)=TRUE))=TRUE,D163+1,(IF(AND(D163&gt;Start!$C$24,D163+1&lt;Start!$D$24,D163&lt;Start!$D$24,(ISEVEN(D163)=TRUE))=TRUE,D163+1,(IF(AND(Start!$F$8=4,(ISEVEN(D163)=TRUE))=TRUE,D163-7,(IF(AND(Start!$D$8=4,(ISODD(D163)=TRUE))=TRUE,D163-5,(IF(AND(Start!$D$8=5,(ISEVEN(D163)=TRUE))=TRUE,D163-9,D163-7)))))))))))))))))))))))))))))))</f>
        <v xml:space="preserve"> </v>
      </c>
      <c r="F163" s="73" t="str">
        <f>IF(E163=" "," ",(IF(AND(E163&gt;Start!$C$18,E163+3&lt;Start!$D$18,E163&lt;Start!$D$18,(ISODD(E163)=TRUE))=TRUE,E163+3,(IF(AND(E163&gt;Start!$C$19,E163+3&lt;Start!$D$19,E163&lt;Start!$D$19,(ISODD(E163)=TRUE),(ISEVEN(Start!$D$8))=TRUE)=TRUE,E163+3,(IF(AND(E163&gt;Start!$C$20,E163+3&lt;Start!$D$20,E163&lt;Start!$D$20,(ISODD(E163)=TRUE),(ISEVEN(Start!$D$8)=TRUE))=TRUE,E163+3,(IF(AND(E163&gt;Start!$C$18,E163+1&lt;Start!$D$18,E163&lt;Start!$D$18,(ISEVEN(E163)=TRUE),(ISEVEN(Start!$D$8)=TRUE))=TRUE,E163+1,(IF(AND(E163&gt;Start!$C$19,E163+1&lt;Start!$D$19,E163&lt;Start!$D$19,(ISEVEN(E163)=TRUE),(ISEVEN(Start!$D$8)=TRUE))=TRUE,E163+1,(IF(AND(E163&gt;Start!$C$20,E163+1&lt;Start!$D$20,E163&lt;Start!$D$20,(ISEVEN(E163)=TRUE),(ISEVEN(Start!$D$8)=TRUE))=TRUE,E163+1,(IF(AND(E163&gt;Start!$C$22,E163+3&lt;Start!$D$22,E163&lt;Start!$D$22,(ISODD(E163)=TRUE))=TRUE,E163+3,(IF(AND(E163&gt;Start!$C$23,E163+3&lt;Start!$D$23,E163&lt;Start!$D$23,(ISODD(E163)=TRUE))=TRUE,E163+3,(IF(AND(E163&gt;Start!$C$24,E163+3&lt;Start!$D$24,E163&lt;Start!$D$24,(ISODD(E163)=TRUE))=TRUE,E163+3,(IF(AND(E163&gt;Start!$C$22,E163+1&lt;Start!$D$22,E163&lt;Start!$D$22,(ISEVEN(E163)=TRUE))=TRUE,E163+1,(IF(AND(E163&gt;Start!$C$23,E163+1&lt;Start!$D$23,E163&lt;Start!$D$23,(ISEVEN(E163)=TRUE))=TRUE,E163+1,(IF(AND(E163&gt;Start!$C$24,E163+1&lt;Start!$D$24,E163&lt;Start!$D$24,(ISEVEN(E163)=TRUE))=TRUE,E163+1,(IF(AND(Start!$F$8=4,(ISEVEN(E163)=TRUE))=TRUE,E163-7,(IF(AND(Start!$D$8=4,(ISODD(E163)=TRUE))=TRUE,E163-5,(IF(AND(Start!$D$8=5,(ISEVEN(E163)=TRUE))=TRUE,E163-9,E163-7)))))))))))))))))))))))))))))))</f>
        <v xml:space="preserve"> </v>
      </c>
      <c r="G163" s="73" t="str">
        <f>IF(F163=" "," ",(IF(AND(F163&gt;Start!$C$18,F163+3&lt;Start!$D$18,F163&lt;Start!$D$18,(ISODD(F163)=TRUE))=TRUE,F163+3,(IF(AND(F163&gt;Start!$C$19,F163+3&lt;Start!$D$19,F163&lt;Start!$D$19,(ISODD(F163)=TRUE),(ISEVEN(Start!$D$8))=TRUE)=TRUE,F163+3,(IF(AND(F163&gt;Start!$C$20,F163+3&lt;Start!$D$20,F163&lt;Start!$D$20,(ISODD(F163)=TRUE),(ISEVEN(Start!$D$8)=TRUE))=TRUE,F163+3,(IF(AND(F163&gt;Start!$C$18,F163+1&lt;Start!$D$18,F163&lt;Start!$D$18,(ISEVEN(F163)=TRUE),(ISEVEN(Start!$D$8)=TRUE))=TRUE,F163+1,(IF(AND(F163&gt;Start!$C$19,F163+1&lt;Start!$D$19,F163&lt;Start!$D$19,(ISEVEN(F163)=TRUE),(ISEVEN(Start!$D$8)=TRUE))=TRUE,F163+1,(IF(AND(F163&gt;Start!$C$20,F163+1&lt;Start!$D$20,F163&lt;Start!$D$20,(ISEVEN(F163)=TRUE),(ISEVEN(Start!$D$8)=TRUE))=TRUE,F163+1,(IF(AND(F163&gt;Start!$C$22,F163+3&lt;Start!$D$22,F163&lt;Start!$D$22,(ISODD(F163)=TRUE))=TRUE,F163+3,(IF(AND(F163&gt;Start!$C$23,F163+3&lt;Start!$D$23,F163&lt;Start!$D$23,(ISODD(F163)=TRUE))=TRUE,F163+3,(IF(AND(F163&gt;Start!$C$24,F163+3&lt;Start!$D$24,F163&lt;Start!$D$24,(ISODD(F163)=TRUE))=TRUE,F163+3,(IF(AND(F163&gt;Start!$C$22,F163+1&lt;Start!$D$22,F163&lt;Start!$D$22,(ISEVEN(F163)=TRUE))=TRUE,F163+1,(IF(AND(F163&gt;Start!$C$23,F163+1&lt;Start!$D$23,F163&lt;Start!$D$23,(ISEVEN(F163)=TRUE))=TRUE,F163+1,(IF(AND(F163&gt;Start!$C$24,F163+1&lt;Start!$D$24,F163&lt;Start!$D$24,(ISEVEN(F163)=TRUE))=TRUE,F163+1,(IF(AND(Start!$F$8=4,(ISEVEN(F163)=TRUE))=TRUE,F163-7,(IF(AND(Start!$D$8=4,(ISODD(F163)=TRUE))=TRUE,F163-5,(IF(AND(Start!$D$8=5,(ISEVEN(F163)=TRUE))=TRUE,F163-9,F163-7)))))))))))))))))))))))))))))))</f>
        <v xml:space="preserve"> </v>
      </c>
    </row>
    <row r="164" spans="1:7" ht="18.75">
      <c r="A164" s="72" t="str">
        <f>Input!B161</f>
        <v>DD</v>
      </c>
      <c r="B164" s="173">
        <f>Input!C161</f>
        <v>0</v>
      </c>
      <c r="C164" s="173">
        <f>Input!D161</f>
        <v>0</v>
      </c>
      <c r="D164" s="72" t="str">
        <f>Input!$A$161</f>
        <v xml:space="preserve"> </v>
      </c>
      <c r="E164" s="73" t="str">
        <f>IF(D164=" "," ",(IF(AND(D164&gt;Start!$C$18,D164+3&lt;Start!$D$18,D164&lt;Start!$D$18,(ISODD(D164)=TRUE))=TRUE,D164+3,(IF(AND(D164&gt;Start!$C$19,D164+3&lt;Start!$D$19,D164&lt;Start!$D$19,(ISODD(D164)=TRUE),(ISEVEN(Start!$D$8))=TRUE)=TRUE,D164+3,(IF(AND(D164&gt;Start!$C$20,D164+3&lt;Start!$D$20,D164&lt;Start!$D$20,(ISODD(D164)=TRUE),(ISEVEN(Start!$D$8)=TRUE))=TRUE,D164+3,(IF(AND(D164&gt;Start!$C$18,D164+1&lt;Start!$D$18,D164&lt;Start!$D$18,(ISEVEN(D164)=TRUE),(ISEVEN(Start!$D$8)=TRUE))=TRUE,D164+1,(IF(AND(D164&gt;Start!$C$19,D164+1&lt;Start!$D$19,D164&lt;Start!$D$19,(ISEVEN(D164)=TRUE),(ISEVEN(Start!$D$8)=TRUE))=TRUE,D164+1,(IF(AND(D164&gt;Start!$C$20,D164+1&lt;Start!$D$20,D164&lt;Start!$D$20,(ISEVEN(D164)=TRUE),(ISEVEN(Start!$D$8)=TRUE))=TRUE,D164+1,(IF(AND(D164&gt;Start!$C$22,D164+3&lt;Start!$D$22,D164&lt;Start!$D$22,(ISODD(D164)=TRUE))=TRUE,D164+3,(IF(AND(D164&gt;Start!$C$23,D164+3&lt;Start!$D$23,D164&lt;Start!$D$23,(ISODD(D164)=TRUE))=TRUE,D164+3,(IF(AND(D164&gt;Start!$C$24,D164+3&lt;Start!$D$24,D164&lt;Start!$D$24,(ISODD(D164)=TRUE))=TRUE,D164+3,(IF(AND(D164&gt;Start!$C$22,D164+1&lt;Start!$D$22,D164&lt;Start!$D$22,(ISEVEN(D164)=TRUE))=TRUE,D164+1,(IF(AND(D164&gt;Start!$C$23,D164+1&lt;Start!$D$23,D164&lt;Start!$D$23,(ISEVEN(D164)=TRUE))=TRUE,D164+1,(IF(AND(D164&gt;Start!$C$24,D164+1&lt;Start!$D$24,D164&lt;Start!$D$24,(ISEVEN(D164)=TRUE))=TRUE,D164+1,(IF(AND(Start!$F$8=4,(ISEVEN(D164)=TRUE))=TRUE,D164-7,(IF(AND(Start!$D$8=4,(ISODD(D164)=TRUE))=TRUE,D164-5,(IF(AND(Start!$D$8=5,(ISEVEN(D164)=TRUE))=TRUE,D164-9,D164-7)))))))))))))))))))))))))))))))</f>
        <v xml:space="preserve"> </v>
      </c>
      <c r="F164" s="73" t="str">
        <f>IF(E164=" "," ",(IF(AND(E164&gt;Start!$C$18,E164+3&lt;Start!$D$18,E164&lt;Start!$D$18,(ISODD(E164)=TRUE))=TRUE,E164+3,(IF(AND(E164&gt;Start!$C$19,E164+3&lt;Start!$D$19,E164&lt;Start!$D$19,(ISODD(E164)=TRUE),(ISEVEN(Start!$D$8))=TRUE)=TRUE,E164+3,(IF(AND(E164&gt;Start!$C$20,E164+3&lt;Start!$D$20,E164&lt;Start!$D$20,(ISODD(E164)=TRUE),(ISEVEN(Start!$D$8)=TRUE))=TRUE,E164+3,(IF(AND(E164&gt;Start!$C$18,E164+1&lt;Start!$D$18,E164&lt;Start!$D$18,(ISEVEN(E164)=TRUE),(ISEVEN(Start!$D$8)=TRUE))=TRUE,E164+1,(IF(AND(E164&gt;Start!$C$19,E164+1&lt;Start!$D$19,E164&lt;Start!$D$19,(ISEVEN(E164)=TRUE),(ISEVEN(Start!$D$8)=TRUE))=TRUE,E164+1,(IF(AND(E164&gt;Start!$C$20,E164+1&lt;Start!$D$20,E164&lt;Start!$D$20,(ISEVEN(E164)=TRUE),(ISEVEN(Start!$D$8)=TRUE))=TRUE,E164+1,(IF(AND(E164&gt;Start!$C$22,E164+3&lt;Start!$D$22,E164&lt;Start!$D$22,(ISODD(E164)=TRUE))=TRUE,E164+3,(IF(AND(E164&gt;Start!$C$23,E164+3&lt;Start!$D$23,E164&lt;Start!$D$23,(ISODD(E164)=TRUE))=TRUE,E164+3,(IF(AND(E164&gt;Start!$C$24,E164+3&lt;Start!$D$24,E164&lt;Start!$D$24,(ISODD(E164)=TRUE))=TRUE,E164+3,(IF(AND(E164&gt;Start!$C$22,E164+1&lt;Start!$D$22,E164&lt;Start!$D$22,(ISEVEN(E164)=TRUE))=TRUE,E164+1,(IF(AND(E164&gt;Start!$C$23,E164+1&lt;Start!$D$23,E164&lt;Start!$D$23,(ISEVEN(E164)=TRUE))=TRUE,E164+1,(IF(AND(E164&gt;Start!$C$24,E164+1&lt;Start!$D$24,E164&lt;Start!$D$24,(ISEVEN(E164)=TRUE))=TRUE,E164+1,(IF(AND(Start!$F$8=4,(ISEVEN(E164)=TRUE))=TRUE,E164-7,(IF(AND(Start!$D$8=4,(ISODD(E164)=TRUE))=TRUE,E164-5,(IF(AND(Start!$D$8=5,(ISEVEN(E164)=TRUE))=TRUE,E164-9,E164-7)))))))))))))))))))))))))))))))</f>
        <v xml:space="preserve"> </v>
      </c>
      <c r="G164" s="73" t="str">
        <f>IF(F164=" "," ",(IF(AND(F164&gt;Start!$C$18,F164+3&lt;Start!$D$18,F164&lt;Start!$D$18,(ISODD(F164)=TRUE))=TRUE,F164+3,(IF(AND(F164&gt;Start!$C$19,F164+3&lt;Start!$D$19,F164&lt;Start!$D$19,(ISODD(F164)=TRUE),(ISEVEN(Start!$D$8))=TRUE)=TRUE,F164+3,(IF(AND(F164&gt;Start!$C$20,F164+3&lt;Start!$D$20,F164&lt;Start!$D$20,(ISODD(F164)=TRUE),(ISEVEN(Start!$D$8)=TRUE))=TRUE,F164+3,(IF(AND(F164&gt;Start!$C$18,F164+1&lt;Start!$D$18,F164&lt;Start!$D$18,(ISEVEN(F164)=TRUE),(ISEVEN(Start!$D$8)=TRUE))=TRUE,F164+1,(IF(AND(F164&gt;Start!$C$19,F164+1&lt;Start!$D$19,F164&lt;Start!$D$19,(ISEVEN(F164)=TRUE),(ISEVEN(Start!$D$8)=TRUE))=TRUE,F164+1,(IF(AND(F164&gt;Start!$C$20,F164+1&lt;Start!$D$20,F164&lt;Start!$D$20,(ISEVEN(F164)=TRUE),(ISEVEN(Start!$D$8)=TRUE))=TRUE,F164+1,(IF(AND(F164&gt;Start!$C$22,F164+3&lt;Start!$D$22,F164&lt;Start!$D$22,(ISODD(F164)=TRUE))=TRUE,F164+3,(IF(AND(F164&gt;Start!$C$23,F164+3&lt;Start!$D$23,F164&lt;Start!$D$23,(ISODD(F164)=TRUE))=TRUE,F164+3,(IF(AND(F164&gt;Start!$C$24,F164+3&lt;Start!$D$24,F164&lt;Start!$D$24,(ISODD(F164)=TRUE))=TRUE,F164+3,(IF(AND(F164&gt;Start!$C$22,F164+1&lt;Start!$D$22,F164&lt;Start!$D$22,(ISEVEN(F164)=TRUE))=TRUE,F164+1,(IF(AND(F164&gt;Start!$C$23,F164+1&lt;Start!$D$23,F164&lt;Start!$D$23,(ISEVEN(F164)=TRUE))=TRUE,F164+1,(IF(AND(F164&gt;Start!$C$24,F164+1&lt;Start!$D$24,F164&lt;Start!$D$24,(ISEVEN(F164)=TRUE))=TRUE,F164+1,(IF(AND(Start!$F$8=4,(ISEVEN(F164)=TRUE))=TRUE,F164-7,(IF(AND(Start!$D$8=4,(ISODD(F164)=TRUE))=TRUE,F164-5,(IF(AND(Start!$D$8=5,(ISEVEN(F164)=TRUE))=TRUE,F164-9,F164-7)))))))))))))))))))))))))))))))</f>
        <v xml:space="preserve"> </v>
      </c>
    </row>
    <row r="165" spans="1:7" ht="18.75">
      <c r="A165" s="72" t="str">
        <f>Input!B162</f>
        <v>EE</v>
      </c>
      <c r="B165" s="173">
        <f>Input!C162</f>
        <v>0</v>
      </c>
      <c r="C165" s="173">
        <f>Input!D162</f>
        <v>0</v>
      </c>
      <c r="D165" s="72" t="str">
        <f>Input!$A$161</f>
        <v xml:space="preserve"> </v>
      </c>
      <c r="E165" s="73" t="str">
        <f>IF(D165=" "," ",(IF(AND(D165&gt;Start!$C$18,D165+3&lt;Start!$D$18,D165&lt;Start!$D$18,(ISODD(D165)=TRUE))=TRUE,D165+3,(IF(AND(D165&gt;Start!$C$19,D165+3&lt;Start!$D$19,D165&lt;Start!$D$19,(ISODD(D165)=TRUE),(ISEVEN(Start!$D$8))=TRUE)=TRUE,D165+3,(IF(AND(D165&gt;Start!$C$20,D165+3&lt;Start!$D$20,D165&lt;Start!$D$20,(ISODD(D165)=TRUE),(ISEVEN(Start!$D$8)=TRUE))=TRUE,D165+3,(IF(AND(D165&gt;Start!$C$18,D165+1&lt;Start!$D$18,D165&lt;Start!$D$18,(ISEVEN(D165)=TRUE),(ISEVEN(Start!$D$8)=TRUE))=TRUE,D165+1,(IF(AND(D165&gt;Start!$C$19,D165+1&lt;Start!$D$19,D165&lt;Start!$D$19,(ISEVEN(D165)=TRUE),(ISEVEN(Start!$D$8)=TRUE))=TRUE,D165+1,(IF(AND(D165&gt;Start!$C$20,D165+1&lt;Start!$D$20,D165&lt;Start!$D$20,(ISEVEN(D165)=TRUE),(ISEVEN(Start!$D$8)=TRUE))=TRUE,D165+1,(IF(AND(D165&gt;Start!$C$22,D165+3&lt;Start!$D$22,D165&lt;Start!$D$22,(ISODD(D165)=TRUE))=TRUE,D165+3,(IF(AND(D165&gt;Start!$C$23,D165+3&lt;Start!$D$23,D165&lt;Start!$D$23,(ISODD(D165)=TRUE))=TRUE,D165+3,(IF(AND(D165&gt;Start!$C$24,D165+3&lt;Start!$D$24,D165&lt;Start!$D$24,(ISODD(D165)=TRUE))=TRUE,D165+3,(IF(AND(D165&gt;Start!$C$22,D165+1&lt;Start!$D$22,D165&lt;Start!$D$22,(ISEVEN(D165)=TRUE))=TRUE,D165+1,(IF(AND(D165&gt;Start!$C$23,D165+1&lt;Start!$D$23,D165&lt;Start!$D$23,(ISEVEN(D165)=TRUE))=TRUE,D165+1,(IF(AND(D165&gt;Start!$C$24,D165+1&lt;Start!$D$24,D165&lt;Start!$D$24,(ISEVEN(D165)=TRUE))=TRUE,D165+1,(IF(AND(Start!$F$8=4,(ISEVEN(D165)=TRUE))=TRUE,D165-7,(IF(AND(Start!$D$8=4,(ISODD(D165)=TRUE))=TRUE,D165-5,(IF(AND(Start!$D$8=5,(ISEVEN(D165)=TRUE))=TRUE,D165-9,D165-7)))))))))))))))))))))))))))))))</f>
        <v xml:space="preserve"> </v>
      </c>
      <c r="F165" s="73" t="str">
        <f>IF(E165=" "," ",(IF(AND(E165&gt;Start!$C$18,E165+3&lt;Start!$D$18,E165&lt;Start!$D$18,(ISODD(E165)=TRUE))=TRUE,E165+3,(IF(AND(E165&gt;Start!$C$19,E165+3&lt;Start!$D$19,E165&lt;Start!$D$19,(ISODD(E165)=TRUE),(ISEVEN(Start!$D$8))=TRUE)=TRUE,E165+3,(IF(AND(E165&gt;Start!$C$20,E165+3&lt;Start!$D$20,E165&lt;Start!$D$20,(ISODD(E165)=TRUE),(ISEVEN(Start!$D$8)=TRUE))=TRUE,E165+3,(IF(AND(E165&gt;Start!$C$18,E165+1&lt;Start!$D$18,E165&lt;Start!$D$18,(ISEVEN(E165)=TRUE),(ISEVEN(Start!$D$8)=TRUE))=TRUE,E165+1,(IF(AND(E165&gt;Start!$C$19,E165+1&lt;Start!$D$19,E165&lt;Start!$D$19,(ISEVEN(E165)=TRUE),(ISEVEN(Start!$D$8)=TRUE))=TRUE,E165+1,(IF(AND(E165&gt;Start!$C$20,E165+1&lt;Start!$D$20,E165&lt;Start!$D$20,(ISEVEN(E165)=TRUE),(ISEVEN(Start!$D$8)=TRUE))=TRUE,E165+1,(IF(AND(E165&gt;Start!$C$22,E165+3&lt;Start!$D$22,E165&lt;Start!$D$22,(ISODD(E165)=TRUE))=TRUE,E165+3,(IF(AND(E165&gt;Start!$C$23,E165+3&lt;Start!$D$23,E165&lt;Start!$D$23,(ISODD(E165)=TRUE))=TRUE,E165+3,(IF(AND(E165&gt;Start!$C$24,E165+3&lt;Start!$D$24,E165&lt;Start!$D$24,(ISODD(E165)=TRUE))=TRUE,E165+3,(IF(AND(E165&gt;Start!$C$22,E165+1&lt;Start!$D$22,E165&lt;Start!$D$22,(ISEVEN(E165)=TRUE))=TRUE,E165+1,(IF(AND(E165&gt;Start!$C$23,E165+1&lt;Start!$D$23,E165&lt;Start!$D$23,(ISEVEN(E165)=TRUE))=TRUE,E165+1,(IF(AND(E165&gt;Start!$C$24,E165+1&lt;Start!$D$24,E165&lt;Start!$D$24,(ISEVEN(E165)=TRUE))=TRUE,E165+1,(IF(AND(Start!$F$8=4,(ISEVEN(E165)=TRUE))=TRUE,E165-7,(IF(AND(Start!$D$8=4,(ISODD(E165)=TRUE))=TRUE,E165-5,(IF(AND(Start!$D$8=5,(ISEVEN(E165)=TRUE))=TRUE,E165-9,E165-7)))))))))))))))))))))))))))))))</f>
        <v xml:space="preserve"> </v>
      </c>
      <c r="G165" s="73" t="str">
        <f>IF(F165=" "," ",(IF(AND(F165&gt;Start!$C$18,F165+3&lt;Start!$D$18,F165&lt;Start!$D$18,(ISODD(F165)=TRUE))=TRUE,F165+3,(IF(AND(F165&gt;Start!$C$19,F165+3&lt;Start!$D$19,F165&lt;Start!$D$19,(ISODD(F165)=TRUE),(ISEVEN(Start!$D$8))=TRUE)=TRUE,F165+3,(IF(AND(F165&gt;Start!$C$20,F165+3&lt;Start!$D$20,F165&lt;Start!$D$20,(ISODD(F165)=TRUE),(ISEVEN(Start!$D$8)=TRUE))=TRUE,F165+3,(IF(AND(F165&gt;Start!$C$18,F165+1&lt;Start!$D$18,F165&lt;Start!$D$18,(ISEVEN(F165)=TRUE),(ISEVEN(Start!$D$8)=TRUE))=TRUE,F165+1,(IF(AND(F165&gt;Start!$C$19,F165+1&lt;Start!$D$19,F165&lt;Start!$D$19,(ISEVEN(F165)=TRUE),(ISEVEN(Start!$D$8)=TRUE))=TRUE,F165+1,(IF(AND(F165&gt;Start!$C$20,F165+1&lt;Start!$D$20,F165&lt;Start!$D$20,(ISEVEN(F165)=TRUE),(ISEVEN(Start!$D$8)=TRUE))=TRUE,F165+1,(IF(AND(F165&gt;Start!$C$22,F165+3&lt;Start!$D$22,F165&lt;Start!$D$22,(ISODD(F165)=TRUE))=TRUE,F165+3,(IF(AND(F165&gt;Start!$C$23,F165+3&lt;Start!$D$23,F165&lt;Start!$D$23,(ISODD(F165)=TRUE))=TRUE,F165+3,(IF(AND(F165&gt;Start!$C$24,F165+3&lt;Start!$D$24,F165&lt;Start!$D$24,(ISODD(F165)=TRUE))=TRUE,F165+3,(IF(AND(F165&gt;Start!$C$22,F165+1&lt;Start!$D$22,F165&lt;Start!$D$22,(ISEVEN(F165)=TRUE))=TRUE,F165+1,(IF(AND(F165&gt;Start!$C$23,F165+1&lt;Start!$D$23,F165&lt;Start!$D$23,(ISEVEN(F165)=TRUE))=TRUE,F165+1,(IF(AND(F165&gt;Start!$C$24,F165+1&lt;Start!$D$24,F165&lt;Start!$D$24,(ISEVEN(F165)=TRUE))=TRUE,F165+1,(IF(AND(Start!$F$8=4,(ISEVEN(F165)=TRUE))=TRUE,F165-7,(IF(AND(Start!$D$8=4,(ISODD(F165)=TRUE))=TRUE,F165-5,(IF(AND(Start!$D$8=5,(ISEVEN(F165)=TRUE))=TRUE,F165-9,F165-7)))))))))))))))))))))))))))))))</f>
        <v xml:space="preserve"> </v>
      </c>
    </row>
    <row r="166" spans="1:7" ht="18.75">
      <c r="A166" s="72" t="str">
        <f>Input!B163</f>
        <v>A</v>
      </c>
      <c r="B166" s="173">
        <f>Input!C163</f>
        <v>0</v>
      </c>
      <c r="C166" s="173">
        <f>Input!D163</f>
        <v>0</v>
      </c>
      <c r="D166" s="72" t="str">
        <f>Input!$A$166</f>
        <v xml:space="preserve"> </v>
      </c>
      <c r="E166" s="73" t="str">
        <f>IF(D166=" "," ",(IF(AND(D166&gt;Start!$C$18,D166+3&lt;Start!$D$18,D166&lt;Start!$D$18,(ISODD(D166)=TRUE))=TRUE,D166+3,(IF(AND(D166&gt;Start!$C$19,D166+3&lt;Start!$D$19,D166&lt;Start!$D$19,(ISODD(D166)=TRUE),(ISEVEN(Start!$D$8))=TRUE)=TRUE,D166+3,(IF(AND(D166&gt;Start!$C$20,D166+3&lt;Start!$D$20,D166&lt;Start!$D$20,(ISODD(D166)=TRUE),(ISEVEN(Start!$D$8)=TRUE))=TRUE,D166+3,(IF(AND(D166&gt;Start!$C$18,D166+1&lt;Start!$D$18,D166&lt;Start!$D$18,(ISEVEN(D166)=TRUE),(ISEVEN(Start!$D$8)=TRUE))=TRUE,D166+1,(IF(AND(D166&gt;Start!$C$19,D166+1&lt;Start!$D$19,D166&lt;Start!$D$19,(ISEVEN(D166)=TRUE),(ISEVEN(Start!$D$8)=TRUE))=TRUE,D166+1,(IF(AND(D166&gt;Start!$C$20,D166+1&lt;Start!$D$20,D166&lt;Start!$D$20,(ISEVEN(D166)=TRUE),(ISEVEN(Start!$D$8)=TRUE))=TRUE,D166+1,(IF(AND(D166&gt;Start!$C$22,D166+3&lt;Start!$D$22,D166&lt;Start!$D$22,(ISODD(D166)=TRUE))=TRUE,D166+3,(IF(AND(D166&gt;Start!$C$23,D166+3&lt;Start!$D$23,D166&lt;Start!$D$23,(ISODD(D166)=TRUE))=TRUE,D166+3,(IF(AND(D166&gt;Start!$C$24,D166+3&lt;Start!$D$24,D166&lt;Start!$D$24,(ISODD(D166)=TRUE))=TRUE,D166+3,(IF(AND(D166&gt;Start!$C$22,D166+1&lt;Start!$D$22,D166&lt;Start!$D$22,(ISEVEN(D166)=TRUE))=TRUE,D166+1,(IF(AND(D166&gt;Start!$C$23,D166+1&lt;Start!$D$23,D166&lt;Start!$D$23,(ISEVEN(D166)=TRUE))=TRUE,D166+1,(IF(AND(D166&gt;Start!$C$24,D166+1&lt;Start!$D$24,D166&lt;Start!$D$24,(ISEVEN(D166)=TRUE))=TRUE,D166+1,(IF(AND(Start!$F$8=4,(ISEVEN(D166)=TRUE))=TRUE,D166-7,(IF(AND(Start!$D$8=4,(ISODD(D166)=TRUE))=TRUE,D166-5,(IF(AND(Start!$D$8=5,(ISEVEN(D166)=TRUE))=TRUE,D166-9,D166-7)))))))))))))))))))))))))))))))</f>
        <v xml:space="preserve"> </v>
      </c>
      <c r="F166" s="73" t="str">
        <f>IF(E166=" "," ",(IF(AND(E166&gt;Start!$C$18,E166+3&lt;Start!$D$18,E166&lt;Start!$D$18,(ISODD(E166)=TRUE))=TRUE,E166+3,(IF(AND(E166&gt;Start!$C$19,E166+3&lt;Start!$D$19,E166&lt;Start!$D$19,(ISODD(E166)=TRUE),(ISEVEN(Start!$D$8))=TRUE)=TRUE,E166+3,(IF(AND(E166&gt;Start!$C$20,E166+3&lt;Start!$D$20,E166&lt;Start!$D$20,(ISODD(E166)=TRUE),(ISEVEN(Start!$D$8)=TRUE))=TRUE,E166+3,(IF(AND(E166&gt;Start!$C$18,E166+1&lt;Start!$D$18,E166&lt;Start!$D$18,(ISEVEN(E166)=TRUE),(ISEVEN(Start!$D$8)=TRUE))=TRUE,E166+1,(IF(AND(E166&gt;Start!$C$19,E166+1&lt;Start!$D$19,E166&lt;Start!$D$19,(ISEVEN(E166)=TRUE),(ISEVEN(Start!$D$8)=TRUE))=TRUE,E166+1,(IF(AND(E166&gt;Start!$C$20,E166+1&lt;Start!$D$20,E166&lt;Start!$D$20,(ISEVEN(E166)=TRUE),(ISEVEN(Start!$D$8)=TRUE))=TRUE,E166+1,(IF(AND(E166&gt;Start!$C$22,E166+3&lt;Start!$D$22,E166&lt;Start!$D$22,(ISODD(E166)=TRUE))=TRUE,E166+3,(IF(AND(E166&gt;Start!$C$23,E166+3&lt;Start!$D$23,E166&lt;Start!$D$23,(ISODD(E166)=TRUE))=TRUE,E166+3,(IF(AND(E166&gt;Start!$C$24,E166+3&lt;Start!$D$24,E166&lt;Start!$D$24,(ISODD(E166)=TRUE))=TRUE,E166+3,(IF(AND(E166&gt;Start!$C$22,E166+1&lt;Start!$D$22,E166&lt;Start!$D$22,(ISEVEN(E166)=TRUE))=TRUE,E166+1,(IF(AND(E166&gt;Start!$C$23,E166+1&lt;Start!$D$23,E166&lt;Start!$D$23,(ISEVEN(E166)=TRUE))=TRUE,E166+1,(IF(AND(E166&gt;Start!$C$24,E166+1&lt;Start!$D$24,E166&lt;Start!$D$24,(ISEVEN(E166)=TRUE))=TRUE,E166+1,(IF(AND(Start!$F$8=4,(ISEVEN(E166)=TRUE))=TRUE,E166-7,(IF(AND(Start!$D$8=4,(ISODD(E166)=TRUE))=TRUE,E166-5,(IF(AND(Start!$D$8=5,(ISEVEN(E166)=TRUE))=TRUE,E166-9,E166-7)))))))))))))))))))))))))))))))</f>
        <v xml:space="preserve"> </v>
      </c>
      <c r="G166" s="73" t="str">
        <f>IF(F166=" "," ",(IF(AND(F166&gt;Start!$C$18,F166+3&lt;Start!$D$18,F166&lt;Start!$D$18,(ISODD(F166)=TRUE))=TRUE,F166+3,(IF(AND(F166&gt;Start!$C$19,F166+3&lt;Start!$D$19,F166&lt;Start!$D$19,(ISODD(F166)=TRUE),(ISEVEN(Start!$D$8))=TRUE)=TRUE,F166+3,(IF(AND(F166&gt;Start!$C$20,F166+3&lt;Start!$D$20,F166&lt;Start!$D$20,(ISODD(F166)=TRUE),(ISEVEN(Start!$D$8)=TRUE))=TRUE,F166+3,(IF(AND(F166&gt;Start!$C$18,F166+1&lt;Start!$D$18,F166&lt;Start!$D$18,(ISEVEN(F166)=TRUE),(ISEVEN(Start!$D$8)=TRUE))=TRUE,F166+1,(IF(AND(F166&gt;Start!$C$19,F166+1&lt;Start!$D$19,F166&lt;Start!$D$19,(ISEVEN(F166)=TRUE),(ISEVEN(Start!$D$8)=TRUE))=TRUE,F166+1,(IF(AND(F166&gt;Start!$C$20,F166+1&lt;Start!$D$20,F166&lt;Start!$D$20,(ISEVEN(F166)=TRUE),(ISEVEN(Start!$D$8)=TRUE))=TRUE,F166+1,(IF(AND(F166&gt;Start!$C$22,F166+3&lt;Start!$D$22,F166&lt;Start!$D$22,(ISODD(F166)=TRUE))=TRUE,F166+3,(IF(AND(F166&gt;Start!$C$23,F166+3&lt;Start!$D$23,F166&lt;Start!$D$23,(ISODD(F166)=TRUE))=TRUE,F166+3,(IF(AND(F166&gt;Start!$C$24,F166+3&lt;Start!$D$24,F166&lt;Start!$D$24,(ISODD(F166)=TRUE))=TRUE,F166+3,(IF(AND(F166&gt;Start!$C$22,F166+1&lt;Start!$D$22,F166&lt;Start!$D$22,(ISEVEN(F166)=TRUE))=TRUE,F166+1,(IF(AND(F166&gt;Start!$C$23,F166+1&lt;Start!$D$23,F166&lt;Start!$D$23,(ISEVEN(F166)=TRUE))=TRUE,F166+1,(IF(AND(F166&gt;Start!$C$24,F166+1&lt;Start!$D$24,F166&lt;Start!$D$24,(ISEVEN(F166)=TRUE))=TRUE,F166+1,(IF(AND(Start!$F$8=4,(ISEVEN(F166)=TRUE))=TRUE,F166-7,(IF(AND(Start!$D$8=4,(ISODD(F166)=TRUE))=TRUE,F166-5,(IF(AND(Start!$D$8=5,(ISEVEN(F166)=TRUE))=TRUE,F166-9,F166-7)))))))))))))))))))))))))))))))</f>
        <v xml:space="preserve"> </v>
      </c>
    </row>
    <row r="167" spans="1:7" ht="18.75">
      <c r="A167" s="72" t="str">
        <f>Input!B164</f>
        <v>B</v>
      </c>
      <c r="B167" s="173">
        <f>Input!C164</f>
        <v>0</v>
      </c>
      <c r="C167" s="173">
        <f>Input!D164</f>
        <v>0</v>
      </c>
      <c r="D167" s="72" t="str">
        <f>Input!$A$166</f>
        <v xml:space="preserve"> </v>
      </c>
      <c r="E167" s="73" t="str">
        <f>IF(D167=" "," ",(IF(AND(D167&gt;Start!$C$18,D167+3&lt;Start!$D$18,D167&lt;Start!$D$18,(ISODD(D167)=TRUE))=TRUE,D167+3,(IF(AND(D167&gt;Start!$C$19,D167+3&lt;Start!$D$19,D167&lt;Start!$D$19,(ISODD(D167)=TRUE),(ISEVEN(Start!$D$8))=TRUE)=TRUE,D167+3,(IF(AND(D167&gt;Start!$C$20,D167+3&lt;Start!$D$20,D167&lt;Start!$D$20,(ISODD(D167)=TRUE),(ISEVEN(Start!$D$8)=TRUE))=TRUE,D167+3,(IF(AND(D167&gt;Start!$C$18,D167+1&lt;Start!$D$18,D167&lt;Start!$D$18,(ISEVEN(D167)=TRUE),(ISEVEN(Start!$D$8)=TRUE))=TRUE,D167+1,(IF(AND(D167&gt;Start!$C$19,D167+1&lt;Start!$D$19,D167&lt;Start!$D$19,(ISEVEN(D167)=TRUE),(ISEVEN(Start!$D$8)=TRUE))=TRUE,D167+1,(IF(AND(D167&gt;Start!$C$20,D167+1&lt;Start!$D$20,D167&lt;Start!$D$20,(ISEVEN(D167)=TRUE),(ISEVEN(Start!$D$8)=TRUE))=TRUE,D167+1,(IF(AND(D167&gt;Start!$C$22,D167+3&lt;Start!$D$22,D167&lt;Start!$D$22,(ISODD(D167)=TRUE))=TRUE,D167+3,(IF(AND(D167&gt;Start!$C$23,D167+3&lt;Start!$D$23,D167&lt;Start!$D$23,(ISODD(D167)=TRUE))=TRUE,D167+3,(IF(AND(D167&gt;Start!$C$24,D167+3&lt;Start!$D$24,D167&lt;Start!$D$24,(ISODD(D167)=TRUE))=TRUE,D167+3,(IF(AND(D167&gt;Start!$C$22,D167+1&lt;Start!$D$22,D167&lt;Start!$D$22,(ISEVEN(D167)=TRUE))=TRUE,D167+1,(IF(AND(D167&gt;Start!$C$23,D167+1&lt;Start!$D$23,D167&lt;Start!$D$23,(ISEVEN(D167)=TRUE))=TRUE,D167+1,(IF(AND(D167&gt;Start!$C$24,D167+1&lt;Start!$D$24,D167&lt;Start!$D$24,(ISEVEN(D167)=TRUE))=TRUE,D167+1,(IF(AND(Start!$F$8=4,(ISEVEN(D167)=TRUE))=TRUE,D167-7,(IF(AND(Start!$D$8=4,(ISODD(D167)=TRUE))=TRUE,D167-5,(IF(AND(Start!$D$8=5,(ISEVEN(D167)=TRUE))=TRUE,D167-9,D167-7)))))))))))))))))))))))))))))))</f>
        <v xml:space="preserve"> </v>
      </c>
      <c r="F167" s="73" t="str">
        <f>IF(E167=" "," ",(IF(AND(E167&gt;Start!$C$18,E167+3&lt;Start!$D$18,E167&lt;Start!$D$18,(ISODD(E167)=TRUE))=TRUE,E167+3,(IF(AND(E167&gt;Start!$C$19,E167+3&lt;Start!$D$19,E167&lt;Start!$D$19,(ISODD(E167)=TRUE),(ISEVEN(Start!$D$8))=TRUE)=TRUE,E167+3,(IF(AND(E167&gt;Start!$C$20,E167+3&lt;Start!$D$20,E167&lt;Start!$D$20,(ISODD(E167)=TRUE),(ISEVEN(Start!$D$8)=TRUE))=TRUE,E167+3,(IF(AND(E167&gt;Start!$C$18,E167+1&lt;Start!$D$18,E167&lt;Start!$D$18,(ISEVEN(E167)=TRUE),(ISEVEN(Start!$D$8)=TRUE))=TRUE,E167+1,(IF(AND(E167&gt;Start!$C$19,E167+1&lt;Start!$D$19,E167&lt;Start!$D$19,(ISEVEN(E167)=TRUE),(ISEVEN(Start!$D$8)=TRUE))=TRUE,E167+1,(IF(AND(E167&gt;Start!$C$20,E167+1&lt;Start!$D$20,E167&lt;Start!$D$20,(ISEVEN(E167)=TRUE),(ISEVEN(Start!$D$8)=TRUE))=TRUE,E167+1,(IF(AND(E167&gt;Start!$C$22,E167+3&lt;Start!$D$22,E167&lt;Start!$D$22,(ISODD(E167)=TRUE))=TRUE,E167+3,(IF(AND(E167&gt;Start!$C$23,E167+3&lt;Start!$D$23,E167&lt;Start!$D$23,(ISODD(E167)=TRUE))=TRUE,E167+3,(IF(AND(E167&gt;Start!$C$24,E167+3&lt;Start!$D$24,E167&lt;Start!$D$24,(ISODD(E167)=TRUE))=TRUE,E167+3,(IF(AND(E167&gt;Start!$C$22,E167+1&lt;Start!$D$22,E167&lt;Start!$D$22,(ISEVEN(E167)=TRUE))=TRUE,E167+1,(IF(AND(E167&gt;Start!$C$23,E167+1&lt;Start!$D$23,E167&lt;Start!$D$23,(ISEVEN(E167)=TRUE))=TRUE,E167+1,(IF(AND(E167&gt;Start!$C$24,E167+1&lt;Start!$D$24,E167&lt;Start!$D$24,(ISEVEN(E167)=TRUE))=TRUE,E167+1,(IF(AND(Start!$F$8=4,(ISEVEN(E167)=TRUE))=TRUE,E167-7,(IF(AND(Start!$D$8=4,(ISODD(E167)=TRUE))=TRUE,E167-5,(IF(AND(Start!$D$8=5,(ISEVEN(E167)=TRUE))=TRUE,E167-9,E167-7)))))))))))))))))))))))))))))))</f>
        <v xml:space="preserve"> </v>
      </c>
      <c r="G167" s="73" t="str">
        <f>IF(F167=" "," ",(IF(AND(F167&gt;Start!$C$18,F167+3&lt;Start!$D$18,F167&lt;Start!$D$18,(ISODD(F167)=TRUE))=TRUE,F167+3,(IF(AND(F167&gt;Start!$C$19,F167+3&lt;Start!$D$19,F167&lt;Start!$D$19,(ISODD(F167)=TRUE),(ISEVEN(Start!$D$8))=TRUE)=TRUE,F167+3,(IF(AND(F167&gt;Start!$C$20,F167+3&lt;Start!$D$20,F167&lt;Start!$D$20,(ISODD(F167)=TRUE),(ISEVEN(Start!$D$8)=TRUE))=TRUE,F167+3,(IF(AND(F167&gt;Start!$C$18,F167+1&lt;Start!$D$18,F167&lt;Start!$D$18,(ISEVEN(F167)=TRUE),(ISEVEN(Start!$D$8)=TRUE))=TRUE,F167+1,(IF(AND(F167&gt;Start!$C$19,F167+1&lt;Start!$D$19,F167&lt;Start!$D$19,(ISEVEN(F167)=TRUE),(ISEVEN(Start!$D$8)=TRUE))=TRUE,F167+1,(IF(AND(F167&gt;Start!$C$20,F167+1&lt;Start!$D$20,F167&lt;Start!$D$20,(ISEVEN(F167)=TRUE),(ISEVEN(Start!$D$8)=TRUE))=TRUE,F167+1,(IF(AND(F167&gt;Start!$C$22,F167+3&lt;Start!$D$22,F167&lt;Start!$D$22,(ISODD(F167)=TRUE))=TRUE,F167+3,(IF(AND(F167&gt;Start!$C$23,F167+3&lt;Start!$D$23,F167&lt;Start!$D$23,(ISODD(F167)=TRUE))=TRUE,F167+3,(IF(AND(F167&gt;Start!$C$24,F167+3&lt;Start!$D$24,F167&lt;Start!$D$24,(ISODD(F167)=TRUE))=TRUE,F167+3,(IF(AND(F167&gt;Start!$C$22,F167+1&lt;Start!$D$22,F167&lt;Start!$D$22,(ISEVEN(F167)=TRUE))=TRUE,F167+1,(IF(AND(F167&gt;Start!$C$23,F167+1&lt;Start!$D$23,F167&lt;Start!$D$23,(ISEVEN(F167)=TRUE))=TRUE,F167+1,(IF(AND(F167&gt;Start!$C$24,F167+1&lt;Start!$D$24,F167&lt;Start!$D$24,(ISEVEN(F167)=TRUE))=TRUE,F167+1,(IF(AND(Start!$F$8=4,(ISEVEN(F167)=TRUE))=TRUE,F167-7,(IF(AND(Start!$D$8=4,(ISODD(F167)=TRUE))=TRUE,F167-5,(IF(AND(Start!$D$8=5,(ISEVEN(F167)=TRUE))=TRUE,F167-9,F167-7)))))))))))))))))))))))))))))))</f>
        <v xml:space="preserve"> </v>
      </c>
    </row>
    <row r="168" spans="1:7" ht="18.75">
      <c r="A168" s="72" t="str">
        <f>Input!B165</f>
        <v>C</v>
      </c>
      <c r="B168" s="173">
        <f>Input!C165</f>
        <v>0</v>
      </c>
      <c r="C168" s="173">
        <f>Input!D165</f>
        <v>0</v>
      </c>
      <c r="D168" s="72" t="str">
        <f>Input!$A$166</f>
        <v xml:space="preserve"> </v>
      </c>
      <c r="E168" s="73" t="str">
        <f>IF(D168=" "," ",(IF(AND(D168&gt;Start!$C$18,D168+3&lt;Start!$D$18,D168&lt;Start!$D$18,(ISODD(D168)=TRUE))=TRUE,D168+3,(IF(AND(D168&gt;Start!$C$19,D168+3&lt;Start!$D$19,D168&lt;Start!$D$19,(ISODD(D168)=TRUE),(ISEVEN(Start!$D$8))=TRUE)=TRUE,D168+3,(IF(AND(D168&gt;Start!$C$20,D168+3&lt;Start!$D$20,D168&lt;Start!$D$20,(ISODD(D168)=TRUE),(ISEVEN(Start!$D$8)=TRUE))=TRUE,D168+3,(IF(AND(D168&gt;Start!$C$18,D168+1&lt;Start!$D$18,D168&lt;Start!$D$18,(ISEVEN(D168)=TRUE),(ISEVEN(Start!$D$8)=TRUE))=TRUE,D168+1,(IF(AND(D168&gt;Start!$C$19,D168+1&lt;Start!$D$19,D168&lt;Start!$D$19,(ISEVEN(D168)=TRUE),(ISEVEN(Start!$D$8)=TRUE))=TRUE,D168+1,(IF(AND(D168&gt;Start!$C$20,D168+1&lt;Start!$D$20,D168&lt;Start!$D$20,(ISEVEN(D168)=TRUE),(ISEVEN(Start!$D$8)=TRUE))=TRUE,D168+1,(IF(AND(D168&gt;Start!$C$22,D168+3&lt;Start!$D$22,D168&lt;Start!$D$22,(ISODD(D168)=TRUE))=TRUE,D168+3,(IF(AND(D168&gt;Start!$C$23,D168+3&lt;Start!$D$23,D168&lt;Start!$D$23,(ISODD(D168)=TRUE))=TRUE,D168+3,(IF(AND(D168&gt;Start!$C$24,D168+3&lt;Start!$D$24,D168&lt;Start!$D$24,(ISODD(D168)=TRUE))=TRUE,D168+3,(IF(AND(D168&gt;Start!$C$22,D168+1&lt;Start!$D$22,D168&lt;Start!$D$22,(ISEVEN(D168)=TRUE))=TRUE,D168+1,(IF(AND(D168&gt;Start!$C$23,D168+1&lt;Start!$D$23,D168&lt;Start!$D$23,(ISEVEN(D168)=TRUE))=TRUE,D168+1,(IF(AND(D168&gt;Start!$C$24,D168+1&lt;Start!$D$24,D168&lt;Start!$D$24,(ISEVEN(D168)=TRUE))=TRUE,D168+1,(IF(AND(Start!$F$8=4,(ISEVEN(D168)=TRUE))=TRUE,D168-7,(IF(AND(Start!$D$8=4,(ISODD(D168)=TRUE))=TRUE,D168-5,(IF(AND(Start!$D$8=5,(ISEVEN(D168)=TRUE))=TRUE,D168-9,D168-7)))))))))))))))))))))))))))))))</f>
        <v xml:space="preserve"> </v>
      </c>
      <c r="F168" s="73" t="str">
        <f>IF(E168=" "," ",(IF(AND(E168&gt;Start!$C$18,E168+3&lt;Start!$D$18,E168&lt;Start!$D$18,(ISODD(E168)=TRUE))=TRUE,E168+3,(IF(AND(E168&gt;Start!$C$19,E168+3&lt;Start!$D$19,E168&lt;Start!$D$19,(ISODD(E168)=TRUE),(ISEVEN(Start!$D$8))=TRUE)=TRUE,E168+3,(IF(AND(E168&gt;Start!$C$20,E168+3&lt;Start!$D$20,E168&lt;Start!$D$20,(ISODD(E168)=TRUE),(ISEVEN(Start!$D$8)=TRUE))=TRUE,E168+3,(IF(AND(E168&gt;Start!$C$18,E168+1&lt;Start!$D$18,E168&lt;Start!$D$18,(ISEVEN(E168)=TRUE),(ISEVEN(Start!$D$8)=TRUE))=TRUE,E168+1,(IF(AND(E168&gt;Start!$C$19,E168+1&lt;Start!$D$19,E168&lt;Start!$D$19,(ISEVEN(E168)=TRUE),(ISEVEN(Start!$D$8)=TRUE))=TRUE,E168+1,(IF(AND(E168&gt;Start!$C$20,E168+1&lt;Start!$D$20,E168&lt;Start!$D$20,(ISEVEN(E168)=TRUE),(ISEVEN(Start!$D$8)=TRUE))=TRUE,E168+1,(IF(AND(E168&gt;Start!$C$22,E168+3&lt;Start!$D$22,E168&lt;Start!$D$22,(ISODD(E168)=TRUE))=TRUE,E168+3,(IF(AND(E168&gt;Start!$C$23,E168+3&lt;Start!$D$23,E168&lt;Start!$D$23,(ISODD(E168)=TRUE))=TRUE,E168+3,(IF(AND(E168&gt;Start!$C$24,E168+3&lt;Start!$D$24,E168&lt;Start!$D$24,(ISODD(E168)=TRUE))=TRUE,E168+3,(IF(AND(E168&gt;Start!$C$22,E168+1&lt;Start!$D$22,E168&lt;Start!$D$22,(ISEVEN(E168)=TRUE))=TRUE,E168+1,(IF(AND(E168&gt;Start!$C$23,E168+1&lt;Start!$D$23,E168&lt;Start!$D$23,(ISEVEN(E168)=TRUE))=TRUE,E168+1,(IF(AND(E168&gt;Start!$C$24,E168+1&lt;Start!$D$24,E168&lt;Start!$D$24,(ISEVEN(E168)=TRUE))=TRUE,E168+1,(IF(AND(Start!$F$8=4,(ISEVEN(E168)=TRUE))=TRUE,E168-7,(IF(AND(Start!$D$8=4,(ISODD(E168)=TRUE))=TRUE,E168-5,(IF(AND(Start!$D$8=5,(ISEVEN(E168)=TRUE))=TRUE,E168-9,E168-7)))))))))))))))))))))))))))))))</f>
        <v xml:space="preserve"> </v>
      </c>
      <c r="G168" s="73" t="str">
        <f>IF(F168=" "," ",(IF(AND(F168&gt;Start!$C$18,F168+3&lt;Start!$D$18,F168&lt;Start!$D$18,(ISODD(F168)=TRUE))=TRUE,F168+3,(IF(AND(F168&gt;Start!$C$19,F168+3&lt;Start!$D$19,F168&lt;Start!$D$19,(ISODD(F168)=TRUE),(ISEVEN(Start!$D$8))=TRUE)=TRUE,F168+3,(IF(AND(F168&gt;Start!$C$20,F168+3&lt;Start!$D$20,F168&lt;Start!$D$20,(ISODD(F168)=TRUE),(ISEVEN(Start!$D$8)=TRUE))=TRUE,F168+3,(IF(AND(F168&gt;Start!$C$18,F168+1&lt;Start!$D$18,F168&lt;Start!$D$18,(ISEVEN(F168)=TRUE),(ISEVEN(Start!$D$8)=TRUE))=TRUE,F168+1,(IF(AND(F168&gt;Start!$C$19,F168+1&lt;Start!$D$19,F168&lt;Start!$D$19,(ISEVEN(F168)=TRUE),(ISEVEN(Start!$D$8)=TRUE))=TRUE,F168+1,(IF(AND(F168&gt;Start!$C$20,F168+1&lt;Start!$D$20,F168&lt;Start!$D$20,(ISEVEN(F168)=TRUE),(ISEVEN(Start!$D$8)=TRUE))=TRUE,F168+1,(IF(AND(F168&gt;Start!$C$22,F168+3&lt;Start!$D$22,F168&lt;Start!$D$22,(ISODD(F168)=TRUE))=TRUE,F168+3,(IF(AND(F168&gt;Start!$C$23,F168+3&lt;Start!$D$23,F168&lt;Start!$D$23,(ISODD(F168)=TRUE))=TRUE,F168+3,(IF(AND(F168&gt;Start!$C$24,F168+3&lt;Start!$D$24,F168&lt;Start!$D$24,(ISODD(F168)=TRUE))=TRUE,F168+3,(IF(AND(F168&gt;Start!$C$22,F168+1&lt;Start!$D$22,F168&lt;Start!$D$22,(ISEVEN(F168)=TRUE))=TRUE,F168+1,(IF(AND(F168&gt;Start!$C$23,F168+1&lt;Start!$D$23,F168&lt;Start!$D$23,(ISEVEN(F168)=TRUE))=TRUE,F168+1,(IF(AND(F168&gt;Start!$C$24,F168+1&lt;Start!$D$24,F168&lt;Start!$D$24,(ISEVEN(F168)=TRUE))=TRUE,F168+1,(IF(AND(Start!$F$8=4,(ISEVEN(F168)=TRUE))=TRUE,F168-7,(IF(AND(Start!$D$8=4,(ISODD(F168)=TRUE))=TRUE,F168-5,(IF(AND(Start!$D$8=5,(ISEVEN(F168)=TRUE))=TRUE,F168-9,F168-7)))))))))))))))))))))))))))))))</f>
        <v xml:space="preserve"> </v>
      </c>
    </row>
    <row r="169" spans="1:7" ht="18.75">
      <c r="A169" s="72" t="str">
        <f>Input!B166</f>
        <v>D</v>
      </c>
      <c r="B169" s="173">
        <f>Input!C166</f>
        <v>0</v>
      </c>
      <c r="C169" s="173">
        <f>Input!D166</f>
        <v>0</v>
      </c>
      <c r="D169" s="72" t="str">
        <f>Input!$A$166</f>
        <v xml:space="preserve"> </v>
      </c>
      <c r="E169" s="73" t="str">
        <f>IF(D169=" "," ",(IF(AND(D169&gt;Start!$C$18,D169+3&lt;Start!$D$18,D169&lt;Start!$D$18,(ISODD(D169)=TRUE))=TRUE,D169+3,(IF(AND(D169&gt;Start!$C$19,D169+3&lt;Start!$D$19,D169&lt;Start!$D$19,(ISODD(D169)=TRUE),(ISEVEN(Start!$D$8))=TRUE)=TRUE,D169+3,(IF(AND(D169&gt;Start!$C$20,D169+3&lt;Start!$D$20,D169&lt;Start!$D$20,(ISODD(D169)=TRUE),(ISEVEN(Start!$D$8)=TRUE))=TRUE,D169+3,(IF(AND(D169&gt;Start!$C$18,D169+1&lt;Start!$D$18,D169&lt;Start!$D$18,(ISEVEN(D169)=TRUE),(ISEVEN(Start!$D$8)=TRUE))=TRUE,D169+1,(IF(AND(D169&gt;Start!$C$19,D169+1&lt;Start!$D$19,D169&lt;Start!$D$19,(ISEVEN(D169)=TRUE),(ISEVEN(Start!$D$8)=TRUE))=TRUE,D169+1,(IF(AND(D169&gt;Start!$C$20,D169+1&lt;Start!$D$20,D169&lt;Start!$D$20,(ISEVEN(D169)=TRUE),(ISEVEN(Start!$D$8)=TRUE))=TRUE,D169+1,(IF(AND(D169&gt;Start!$C$22,D169+3&lt;Start!$D$22,D169&lt;Start!$D$22,(ISODD(D169)=TRUE))=TRUE,D169+3,(IF(AND(D169&gt;Start!$C$23,D169+3&lt;Start!$D$23,D169&lt;Start!$D$23,(ISODD(D169)=TRUE))=TRUE,D169+3,(IF(AND(D169&gt;Start!$C$24,D169+3&lt;Start!$D$24,D169&lt;Start!$D$24,(ISODD(D169)=TRUE))=TRUE,D169+3,(IF(AND(D169&gt;Start!$C$22,D169+1&lt;Start!$D$22,D169&lt;Start!$D$22,(ISEVEN(D169)=TRUE))=TRUE,D169+1,(IF(AND(D169&gt;Start!$C$23,D169+1&lt;Start!$D$23,D169&lt;Start!$D$23,(ISEVEN(D169)=TRUE))=TRUE,D169+1,(IF(AND(D169&gt;Start!$C$24,D169+1&lt;Start!$D$24,D169&lt;Start!$D$24,(ISEVEN(D169)=TRUE))=TRUE,D169+1,(IF(AND(Start!$F$8=4,(ISEVEN(D169)=TRUE))=TRUE,D169-7,(IF(AND(Start!$D$8=4,(ISODD(D169)=TRUE))=TRUE,D169-5,(IF(AND(Start!$D$8=5,(ISEVEN(D169)=TRUE))=TRUE,D169-9,D169-7)))))))))))))))))))))))))))))))</f>
        <v xml:space="preserve"> </v>
      </c>
      <c r="F169" s="73" t="str">
        <f>IF(E169=" "," ",(IF(AND(E169&gt;Start!$C$18,E169+3&lt;Start!$D$18,E169&lt;Start!$D$18,(ISODD(E169)=TRUE))=TRUE,E169+3,(IF(AND(E169&gt;Start!$C$19,E169+3&lt;Start!$D$19,E169&lt;Start!$D$19,(ISODD(E169)=TRUE),(ISEVEN(Start!$D$8))=TRUE)=TRUE,E169+3,(IF(AND(E169&gt;Start!$C$20,E169+3&lt;Start!$D$20,E169&lt;Start!$D$20,(ISODD(E169)=TRUE),(ISEVEN(Start!$D$8)=TRUE))=TRUE,E169+3,(IF(AND(E169&gt;Start!$C$18,E169+1&lt;Start!$D$18,E169&lt;Start!$D$18,(ISEVEN(E169)=TRUE),(ISEVEN(Start!$D$8)=TRUE))=TRUE,E169+1,(IF(AND(E169&gt;Start!$C$19,E169+1&lt;Start!$D$19,E169&lt;Start!$D$19,(ISEVEN(E169)=TRUE),(ISEVEN(Start!$D$8)=TRUE))=TRUE,E169+1,(IF(AND(E169&gt;Start!$C$20,E169+1&lt;Start!$D$20,E169&lt;Start!$D$20,(ISEVEN(E169)=TRUE),(ISEVEN(Start!$D$8)=TRUE))=TRUE,E169+1,(IF(AND(E169&gt;Start!$C$22,E169+3&lt;Start!$D$22,E169&lt;Start!$D$22,(ISODD(E169)=TRUE))=TRUE,E169+3,(IF(AND(E169&gt;Start!$C$23,E169+3&lt;Start!$D$23,E169&lt;Start!$D$23,(ISODD(E169)=TRUE))=TRUE,E169+3,(IF(AND(E169&gt;Start!$C$24,E169+3&lt;Start!$D$24,E169&lt;Start!$D$24,(ISODD(E169)=TRUE))=TRUE,E169+3,(IF(AND(E169&gt;Start!$C$22,E169+1&lt;Start!$D$22,E169&lt;Start!$D$22,(ISEVEN(E169)=TRUE))=TRUE,E169+1,(IF(AND(E169&gt;Start!$C$23,E169+1&lt;Start!$D$23,E169&lt;Start!$D$23,(ISEVEN(E169)=TRUE))=TRUE,E169+1,(IF(AND(E169&gt;Start!$C$24,E169+1&lt;Start!$D$24,E169&lt;Start!$D$24,(ISEVEN(E169)=TRUE))=TRUE,E169+1,(IF(AND(Start!$F$8=4,(ISEVEN(E169)=TRUE))=TRUE,E169-7,(IF(AND(Start!$D$8=4,(ISODD(E169)=TRUE))=TRUE,E169-5,(IF(AND(Start!$D$8=5,(ISEVEN(E169)=TRUE))=TRUE,E169-9,E169-7)))))))))))))))))))))))))))))))</f>
        <v xml:space="preserve"> </v>
      </c>
      <c r="G169" s="73" t="str">
        <f>IF(F169=" "," ",(IF(AND(F169&gt;Start!$C$18,F169+3&lt;Start!$D$18,F169&lt;Start!$D$18,(ISODD(F169)=TRUE))=TRUE,F169+3,(IF(AND(F169&gt;Start!$C$19,F169+3&lt;Start!$D$19,F169&lt;Start!$D$19,(ISODD(F169)=TRUE),(ISEVEN(Start!$D$8))=TRUE)=TRUE,F169+3,(IF(AND(F169&gt;Start!$C$20,F169+3&lt;Start!$D$20,F169&lt;Start!$D$20,(ISODD(F169)=TRUE),(ISEVEN(Start!$D$8)=TRUE))=TRUE,F169+3,(IF(AND(F169&gt;Start!$C$18,F169+1&lt;Start!$D$18,F169&lt;Start!$D$18,(ISEVEN(F169)=TRUE),(ISEVEN(Start!$D$8)=TRUE))=TRUE,F169+1,(IF(AND(F169&gt;Start!$C$19,F169+1&lt;Start!$D$19,F169&lt;Start!$D$19,(ISEVEN(F169)=TRUE),(ISEVEN(Start!$D$8)=TRUE))=TRUE,F169+1,(IF(AND(F169&gt;Start!$C$20,F169+1&lt;Start!$D$20,F169&lt;Start!$D$20,(ISEVEN(F169)=TRUE),(ISEVEN(Start!$D$8)=TRUE))=TRUE,F169+1,(IF(AND(F169&gt;Start!$C$22,F169+3&lt;Start!$D$22,F169&lt;Start!$D$22,(ISODD(F169)=TRUE))=TRUE,F169+3,(IF(AND(F169&gt;Start!$C$23,F169+3&lt;Start!$D$23,F169&lt;Start!$D$23,(ISODD(F169)=TRUE))=TRUE,F169+3,(IF(AND(F169&gt;Start!$C$24,F169+3&lt;Start!$D$24,F169&lt;Start!$D$24,(ISODD(F169)=TRUE))=TRUE,F169+3,(IF(AND(F169&gt;Start!$C$22,F169+1&lt;Start!$D$22,F169&lt;Start!$D$22,(ISEVEN(F169)=TRUE))=TRUE,F169+1,(IF(AND(F169&gt;Start!$C$23,F169+1&lt;Start!$D$23,F169&lt;Start!$D$23,(ISEVEN(F169)=TRUE))=TRUE,F169+1,(IF(AND(F169&gt;Start!$C$24,F169+1&lt;Start!$D$24,F169&lt;Start!$D$24,(ISEVEN(F169)=TRUE))=TRUE,F169+1,(IF(AND(Start!$F$8=4,(ISEVEN(F169)=TRUE))=TRUE,F169-7,(IF(AND(Start!$D$8=4,(ISODD(F169)=TRUE))=TRUE,F169-5,(IF(AND(Start!$D$8=5,(ISEVEN(F169)=TRUE))=TRUE,F169-9,F169-7)))))))))))))))))))))))))))))))</f>
        <v xml:space="preserve"> </v>
      </c>
    </row>
    <row r="170" spans="1:7" ht="18.75">
      <c r="A170" s="72" t="str">
        <f>Input!B167</f>
        <v>E</v>
      </c>
      <c r="B170" s="173">
        <f>Input!C167</f>
        <v>0</v>
      </c>
      <c r="C170" s="173">
        <f>Input!D167</f>
        <v>0</v>
      </c>
      <c r="D170" s="72" t="str">
        <f>Input!$A$166</f>
        <v xml:space="preserve"> </v>
      </c>
      <c r="E170" s="73" t="str">
        <f>IF(D170=" "," ",(IF(AND(D170&gt;Start!$C$18,D170+3&lt;Start!$D$18,D170&lt;Start!$D$18,(ISODD(D170)=TRUE))=TRUE,D170+3,(IF(AND(D170&gt;Start!$C$19,D170+3&lt;Start!$D$19,D170&lt;Start!$D$19,(ISODD(D170)=TRUE),(ISEVEN(Start!$D$8))=TRUE)=TRUE,D170+3,(IF(AND(D170&gt;Start!$C$20,D170+3&lt;Start!$D$20,D170&lt;Start!$D$20,(ISODD(D170)=TRUE),(ISEVEN(Start!$D$8)=TRUE))=TRUE,D170+3,(IF(AND(D170&gt;Start!$C$18,D170+1&lt;Start!$D$18,D170&lt;Start!$D$18,(ISEVEN(D170)=TRUE),(ISEVEN(Start!$D$8)=TRUE))=TRUE,D170+1,(IF(AND(D170&gt;Start!$C$19,D170+1&lt;Start!$D$19,D170&lt;Start!$D$19,(ISEVEN(D170)=TRUE),(ISEVEN(Start!$D$8)=TRUE))=TRUE,D170+1,(IF(AND(D170&gt;Start!$C$20,D170+1&lt;Start!$D$20,D170&lt;Start!$D$20,(ISEVEN(D170)=TRUE),(ISEVEN(Start!$D$8)=TRUE))=TRUE,D170+1,(IF(AND(D170&gt;Start!$C$22,D170+3&lt;Start!$D$22,D170&lt;Start!$D$22,(ISODD(D170)=TRUE))=TRUE,D170+3,(IF(AND(D170&gt;Start!$C$23,D170+3&lt;Start!$D$23,D170&lt;Start!$D$23,(ISODD(D170)=TRUE))=TRUE,D170+3,(IF(AND(D170&gt;Start!$C$24,D170+3&lt;Start!$D$24,D170&lt;Start!$D$24,(ISODD(D170)=TRUE))=TRUE,D170+3,(IF(AND(D170&gt;Start!$C$22,D170+1&lt;Start!$D$22,D170&lt;Start!$D$22,(ISEVEN(D170)=TRUE))=TRUE,D170+1,(IF(AND(D170&gt;Start!$C$23,D170+1&lt;Start!$D$23,D170&lt;Start!$D$23,(ISEVEN(D170)=TRUE))=TRUE,D170+1,(IF(AND(D170&gt;Start!$C$24,D170+1&lt;Start!$D$24,D170&lt;Start!$D$24,(ISEVEN(D170)=TRUE))=TRUE,D170+1,(IF(AND(Start!$F$8=4,(ISEVEN(D170)=TRUE))=TRUE,D170-7,(IF(AND(Start!$D$8=4,(ISODD(D170)=TRUE))=TRUE,D170-5,(IF(AND(Start!$D$8=5,(ISEVEN(D170)=TRUE))=TRUE,D170-9,D170-7)))))))))))))))))))))))))))))))</f>
        <v xml:space="preserve"> </v>
      </c>
      <c r="F170" s="73" t="str">
        <f>IF(E170=" "," ",(IF(AND(E170&gt;Start!$C$18,E170+3&lt;Start!$D$18,E170&lt;Start!$D$18,(ISODD(E170)=TRUE))=TRUE,E170+3,(IF(AND(E170&gt;Start!$C$19,E170+3&lt;Start!$D$19,E170&lt;Start!$D$19,(ISODD(E170)=TRUE),(ISEVEN(Start!$D$8))=TRUE)=TRUE,E170+3,(IF(AND(E170&gt;Start!$C$20,E170+3&lt;Start!$D$20,E170&lt;Start!$D$20,(ISODD(E170)=TRUE),(ISEVEN(Start!$D$8)=TRUE))=TRUE,E170+3,(IF(AND(E170&gt;Start!$C$18,E170+1&lt;Start!$D$18,E170&lt;Start!$D$18,(ISEVEN(E170)=TRUE),(ISEVEN(Start!$D$8)=TRUE))=TRUE,E170+1,(IF(AND(E170&gt;Start!$C$19,E170+1&lt;Start!$D$19,E170&lt;Start!$D$19,(ISEVEN(E170)=TRUE),(ISEVEN(Start!$D$8)=TRUE))=TRUE,E170+1,(IF(AND(E170&gt;Start!$C$20,E170+1&lt;Start!$D$20,E170&lt;Start!$D$20,(ISEVEN(E170)=TRUE),(ISEVEN(Start!$D$8)=TRUE))=TRUE,E170+1,(IF(AND(E170&gt;Start!$C$22,E170+3&lt;Start!$D$22,E170&lt;Start!$D$22,(ISODD(E170)=TRUE))=TRUE,E170+3,(IF(AND(E170&gt;Start!$C$23,E170+3&lt;Start!$D$23,E170&lt;Start!$D$23,(ISODD(E170)=TRUE))=TRUE,E170+3,(IF(AND(E170&gt;Start!$C$24,E170+3&lt;Start!$D$24,E170&lt;Start!$D$24,(ISODD(E170)=TRUE))=TRUE,E170+3,(IF(AND(E170&gt;Start!$C$22,E170+1&lt;Start!$D$22,E170&lt;Start!$D$22,(ISEVEN(E170)=TRUE))=TRUE,E170+1,(IF(AND(E170&gt;Start!$C$23,E170+1&lt;Start!$D$23,E170&lt;Start!$D$23,(ISEVEN(E170)=TRUE))=TRUE,E170+1,(IF(AND(E170&gt;Start!$C$24,E170+1&lt;Start!$D$24,E170&lt;Start!$D$24,(ISEVEN(E170)=TRUE))=TRUE,E170+1,(IF(AND(Start!$F$8=4,(ISEVEN(E170)=TRUE))=TRUE,E170-7,(IF(AND(Start!$D$8=4,(ISODD(E170)=TRUE))=TRUE,E170-5,(IF(AND(Start!$D$8=5,(ISEVEN(E170)=TRUE))=TRUE,E170-9,E170-7)))))))))))))))))))))))))))))))</f>
        <v xml:space="preserve"> </v>
      </c>
      <c r="G170" s="73" t="str">
        <f>IF(F170=" "," ",(IF(AND(F170&gt;Start!$C$18,F170+3&lt;Start!$D$18,F170&lt;Start!$D$18,(ISODD(F170)=TRUE))=TRUE,F170+3,(IF(AND(F170&gt;Start!$C$19,F170+3&lt;Start!$D$19,F170&lt;Start!$D$19,(ISODD(F170)=TRUE),(ISEVEN(Start!$D$8))=TRUE)=TRUE,F170+3,(IF(AND(F170&gt;Start!$C$20,F170+3&lt;Start!$D$20,F170&lt;Start!$D$20,(ISODD(F170)=TRUE),(ISEVEN(Start!$D$8)=TRUE))=TRUE,F170+3,(IF(AND(F170&gt;Start!$C$18,F170+1&lt;Start!$D$18,F170&lt;Start!$D$18,(ISEVEN(F170)=TRUE),(ISEVEN(Start!$D$8)=TRUE))=TRUE,F170+1,(IF(AND(F170&gt;Start!$C$19,F170+1&lt;Start!$D$19,F170&lt;Start!$D$19,(ISEVEN(F170)=TRUE),(ISEVEN(Start!$D$8)=TRUE))=TRUE,F170+1,(IF(AND(F170&gt;Start!$C$20,F170+1&lt;Start!$D$20,F170&lt;Start!$D$20,(ISEVEN(F170)=TRUE),(ISEVEN(Start!$D$8)=TRUE))=TRUE,F170+1,(IF(AND(F170&gt;Start!$C$22,F170+3&lt;Start!$D$22,F170&lt;Start!$D$22,(ISODD(F170)=TRUE))=TRUE,F170+3,(IF(AND(F170&gt;Start!$C$23,F170+3&lt;Start!$D$23,F170&lt;Start!$D$23,(ISODD(F170)=TRUE))=TRUE,F170+3,(IF(AND(F170&gt;Start!$C$24,F170+3&lt;Start!$D$24,F170&lt;Start!$D$24,(ISODD(F170)=TRUE))=TRUE,F170+3,(IF(AND(F170&gt;Start!$C$22,F170+1&lt;Start!$D$22,F170&lt;Start!$D$22,(ISEVEN(F170)=TRUE))=TRUE,F170+1,(IF(AND(F170&gt;Start!$C$23,F170+1&lt;Start!$D$23,F170&lt;Start!$D$23,(ISEVEN(F170)=TRUE))=TRUE,F170+1,(IF(AND(F170&gt;Start!$C$24,F170+1&lt;Start!$D$24,F170&lt;Start!$D$24,(ISEVEN(F170)=TRUE))=TRUE,F170+1,(IF(AND(Start!$F$8=4,(ISEVEN(F170)=TRUE))=TRUE,F170-7,(IF(AND(Start!$D$8=4,(ISODD(F170)=TRUE))=TRUE,F170-5,(IF(AND(Start!$D$8=5,(ISEVEN(F170)=TRUE))=TRUE,F170-9,F170-7)))))))))))))))))))))))))))))))</f>
        <v xml:space="preserve"> </v>
      </c>
    </row>
    <row r="171" spans="1:7" ht="18.75">
      <c r="A171" s="72" t="str">
        <f>Input!B168</f>
        <v>AA</v>
      </c>
      <c r="B171" s="173">
        <f>Input!C168</f>
        <v>0</v>
      </c>
      <c r="C171" s="173">
        <f>Input!D168</f>
        <v>0</v>
      </c>
      <c r="D171" s="72" t="str">
        <f>Input!$A$171</f>
        <v xml:space="preserve"> </v>
      </c>
      <c r="E171" s="73" t="str">
        <f>IF(D171=" "," ",(IF(AND(D171&gt;Start!$C$18,D171+3&lt;Start!$D$18,D171&lt;Start!$D$18,(ISODD(D171)=TRUE))=TRUE,D171+3,(IF(AND(D171&gt;Start!$C$19,D171+3&lt;Start!$D$19,D171&lt;Start!$D$19,(ISODD(D171)=TRUE),(ISEVEN(Start!$D$8))=TRUE)=TRUE,D171+3,(IF(AND(D171&gt;Start!$C$20,D171+3&lt;Start!$D$20,D171&lt;Start!$D$20,(ISODD(D171)=TRUE),(ISEVEN(Start!$D$8)=TRUE))=TRUE,D171+3,(IF(AND(D171&gt;Start!$C$18,D171+1&lt;Start!$D$18,D171&lt;Start!$D$18,(ISEVEN(D171)=TRUE),(ISEVEN(Start!$D$8)=TRUE))=TRUE,D171+1,(IF(AND(D171&gt;Start!$C$19,D171+1&lt;Start!$D$19,D171&lt;Start!$D$19,(ISEVEN(D171)=TRUE),(ISEVEN(Start!$D$8)=TRUE))=TRUE,D171+1,(IF(AND(D171&gt;Start!$C$20,D171+1&lt;Start!$D$20,D171&lt;Start!$D$20,(ISEVEN(D171)=TRUE),(ISEVEN(Start!$D$8)=TRUE))=TRUE,D171+1,(IF(AND(D171&gt;Start!$C$22,D171+3&lt;Start!$D$22,D171&lt;Start!$D$22,(ISODD(D171)=TRUE))=TRUE,D171+3,(IF(AND(D171&gt;Start!$C$23,D171+3&lt;Start!$D$23,D171&lt;Start!$D$23,(ISODD(D171)=TRUE))=TRUE,D171+3,(IF(AND(D171&gt;Start!$C$24,D171+3&lt;Start!$D$24,D171&lt;Start!$D$24,(ISODD(D171)=TRUE))=TRUE,D171+3,(IF(AND(D171&gt;Start!$C$22,D171+1&lt;Start!$D$22,D171&lt;Start!$D$22,(ISEVEN(D171)=TRUE))=TRUE,D171+1,(IF(AND(D171&gt;Start!$C$23,D171+1&lt;Start!$D$23,D171&lt;Start!$D$23,(ISEVEN(D171)=TRUE))=TRUE,D171+1,(IF(AND(D171&gt;Start!$C$24,D171+1&lt;Start!$D$24,D171&lt;Start!$D$24,(ISEVEN(D171)=TRUE))=TRUE,D171+1,(IF(AND(Start!$F$8=4,(ISEVEN(D171)=TRUE))=TRUE,D171-7,(IF(AND(Start!$D$8=4,(ISODD(D171)=TRUE))=TRUE,D171-5,(IF(AND(Start!$D$8=5,(ISEVEN(D171)=TRUE))=TRUE,D171-9,D171-7)))))))))))))))))))))))))))))))</f>
        <v xml:space="preserve"> </v>
      </c>
      <c r="F171" s="73" t="str">
        <f>IF(E171=" "," ",(IF(AND(E171&gt;Start!$C$18,E171+3&lt;Start!$D$18,E171&lt;Start!$D$18,(ISODD(E171)=TRUE))=TRUE,E171+3,(IF(AND(E171&gt;Start!$C$19,E171+3&lt;Start!$D$19,E171&lt;Start!$D$19,(ISODD(E171)=TRUE),(ISEVEN(Start!$D$8))=TRUE)=TRUE,E171+3,(IF(AND(E171&gt;Start!$C$20,E171+3&lt;Start!$D$20,E171&lt;Start!$D$20,(ISODD(E171)=TRUE),(ISEVEN(Start!$D$8)=TRUE))=TRUE,E171+3,(IF(AND(E171&gt;Start!$C$18,E171+1&lt;Start!$D$18,E171&lt;Start!$D$18,(ISEVEN(E171)=TRUE),(ISEVEN(Start!$D$8)=TRUE))=TRUE,E171+1,(IF(AND(E171&gt;Start!$C$19,E171+1&lt;Start!$D$19,E171&lt;Start!$D$19,(ISEVEN(E171)=TRUE),(ISEVEN(Start!$D$8)=TRUE))=TRUE,E171+1,(IF(AND(E171&gt;Start!$C$20,E171+1&lt;Start!$D$20,E171&lt;Start!$D$20,(ISEVEN(E171)=TRUE),(ISEVEN(Start!$D$8)=TRUE))=TRUE,E171+1,(IF(AND(E171&gt;Start!$C$22,E171+3&lt;Start!$D$22,E171&lt;Start!$D$22,(ISODD(E171)=TRUE))=TRUE,E171+3,(IF(AND(E171&gt;Start!$C$23,E171+3&lt;Start!$D$23,E171&lt;Start!$D$23,(ISODD(E171)=TRUE))=TRUE,E171+3,(IF(AND(E171&gt;Start!$C$24,E171+3&lt;Start!$D$24,E171&lt;Start!$D$24,(ISODD(E171)=TRUE))=TRUE,E171+3,(IF(AND(E171&gt;Start!$C$22,E171+1&lt;Start!$D$22,E171&lt;Start!$D$22,(ISEVEN(E171)=TRUE))=TRUE,E171+1,(IF(AND(E171&gt;Start!$C$23,E171+1&lt;Start!$D$23,E171&lt;Start!$D$23,(ISEVEN(E171)=TRUE))=TRUE,E171+1,(IF(AND(E171&gt;Start!$C$24,E171+1&lt;Start!$D$24,E171&lt;Start!$D$24,(ISEVEN(E171)=TRUE))=TRUE,E171+1,(IF(AND(Start!$F$8=4,(ISEVEN(E171)=TRUE))=TRUE,E171-7,(IF(AND(Start!$D$8=4,(ISODD(E171)=TRUE))=TRUE,E171-5,(IF(AND(Start!$D$8=5,(ISEVEN(E171)=TRUE))=TRUE,E171-9,E171-7)))))))))))))))))))))))))))))))</f>
        <v xml:space="preserve"> </v>
      </c>
      <c r="G171" s="73" t="str">
        <f>IF(F171=" "," ",(IF(AND(F171&gt;Start!$C$18,F171+3&lt;Start!$D$18,F171&lt;Start!$D$18,(ISODD(F171)=TRUE))=TRUE,F171+3,(IF(AND(F171&gt;Start!$C$19,F171+3&lt;Start!$D$19,F171&lt;Start!$D$19,(ISODD(F171)=TRUE),(ISEVEN(Start!$D$8))=TRUE)=TRUE,F171+3,(IF(AND(F171&gt;Start!$C$20,F171+3&lt;Start!$D$20,F171&lt;Start!$D$20,(ISODD(F171)=TRUE),(ISEVEN(Start!$D$8)=TRUE))=TRUE,F171+3,(IF(AND(F171&gt;Start!$C$18,F171+1&lt;Start!$D$18,F171&lt;Start!$D$18,(ISEVEN(F171)=TRUE),(ISEVEN(Start!$D$8)=TRUE))=TRUE,F171+1,(IF(AND(F171&gt;Start!$C$19,F171+1&lt;Start!$D$19,F171&lt;Start!$D$19,(ISEVEN(F171)=TRUE),(ISEVEN(Start!$D$8)=TRUE))=TRUE,F171+1,(IF(AND(F171&gt;Start!$C$20,F171+1&lt;Start!$D$20,F171&lt;Start!$D$20,(ISEVEN(F171)=TRUE),(ISEVEN(Start!$D$8)=TRUE))=TRUE,F171+1,(IF(AND(F171&gt;Start!$C$22,F171+3&lt;Start!$D$22,F171&lt;Start!$D$22,(ISODD(F171)=TRUE))=TRUE,F171+3,(IF(AND(F171&gt;Start!$C$23,F171+3&lt;Start!$D$23,F171&lt;Start!$D$23,(ISODD(F171)=TRUE))=TRUE,F171+3,(IF(AND(F171&gt;Start!$C$24,F171+3&lt;Start!$D$24,F171&lt;Start!$D$24,(ISODD(F171)=TRUE))=TRUE,F171+3,(IF(AND(F171&gt;Start!$C$22,F171+1&lt;Start!$D$22,F171&lt;Start!$D$22,(ISEVEN(F171)=TRUE))=TRUE,F171+1,(IF(AND(F171&gt;Start!$C$23,F171+1&lt;Start!$D$23,F171&lt;Start!$D$23,(ISEVEN(F171)=TRUE))=TRUE,F171+1,(IF(AND(F171&gt;Start!$C$24,F171+1&lt;Start!$D$24,F171&lt;Start!$D$24,(ISEVEN(F171)=TRUE))=TRUE,F171+1,(IF(AND(Start!$F$8=4,(ISEVEN(F171)=TRUE))=TRUE,F171-7,(IF(AND(Start!$D$8=4,(ISODD(F171)=TRUE))=TRUE,F171-5,(IF(AND(Start!$D$8=5,(ISEVEN(F171)=TRUE))=TRUE,F171-9,F171-7)))))))))))))))))))))))))))))))</f>
        <v xml:space="preserve"> </v>
      </c>
    </row>
    <row r="172" spans="1:7" ht="18.75">
      <c r="A172" s="72" t="str">
        <f>Input!B169</f>
        <v>BB</v>
      </c>
      <c r="B172" s="173">
        <f>Input!C169</f>
        <v>0</v>
      </c>
      <c r="C172" s="173">
        <f>Input!D169</f>
        <v>0</v>
      </c>
      <c r="D172" s="72" t="str">
        <f>Input!$A$171</f>
        <v xml:space="preserve"> </v>
      </c>
      <c r="E172" s="73" t="str">
        <f>IF(D172=" "," ",(IF(AND(D172&gt;Start!$C$18,D172+3&lt;Start!$D$18,D172&lt;Start!$D$18,(ISODD(D172)=TRUE))=TRUE,D172+3,(IF(AND(D172&gt;Start!$C$19,D172+3&lt;Start!$D$19,D172&lt;Start!$D$19,(ISODD(D172)=TRUE),(ISEVEN(Start!$D$8))=TRUE)=TRUE,D172+3,(IF(AND(D172&gt;Start!$C$20,D172+3&lt;Start!$D$20,D172&lt;Start!$D$20,(ISODD(D172)=TRUE),(ISEVEN(Start!$D$8)=TRUE))=TRUE,D172+3,(IF(AND(D172&gt;Start!$C$18,D172+1&lt;Start!$D$18,D172&lt;Start!$D$18,(ISEVEN(D172)=TRUE),(ISEVEN(Start!$D$8)=TRUE))=TRUE,D172+1,(IF(AND(D172&gt;Start!$C$19,D172+1&lt;Start!$D$19,D172&lt;Start!$D$19,(ISEVEN(D172)=TRUE),(ISEVEN(Start!$D$8)=TRUE))=TRUE,D172+1,(IF(AND(D172&gt;Start!$C$20,D172+1&lt;Start!$D$20,D172&lt;Start!$D$20,(ISEVEN(D172)=TRUE),(ISEVEN(Start!$D$8)=TRUE))=TRUE,D172+1,(IF(AND(D172&gt;Start!$C$22,D172+3&lt;Start!$D$22,D172&lt;Start!$D$22,(ISODD(D172)=TRUE))=TRUE,D172+3,(IF(AND(D172&gt;Start!$C$23,D172+3&lt;Start!$D$23,D172&lt;Start!$D$23,(ISODD(D172)=TRUE))=TRUE,D172+3,(IF(AND(D172&gt;Start!$C$24,D172+3&lt;Start!$D$24,D172&lt;Start!$D$24,(ISODD(D172)=TRUE))=TRUE,D172+3,(IF(AND(D172&gt;Start!$C$22,D172+1&lt;Start!$D$22,D172&lt;Start!$D$22,(ISEVEN(D172)=TRUE))=TRUE,D172+1,(IF(AND(D172&gt;Start!$C$23,D172+1&lt;Start!$D$23,D172&lt;Start!$D$23,(ISEVEN(D172)=TRUE))=TRUE,D172+1,(IF(AND(D172&gt;Start!$C$24,D172+1&lt;Start!$D$24,D172&lt;Start!$D$24,(ISEVEN(D172)=TRUE))=TRUE,D172+1,(IF(AND(Start!$F$8=4,(ISEVEN(D172)=TRUE))=TRUE,D172-7,(IF(AND(Start!$D$8=4,(ISODD(D172)=TRUE))=TRUE,D172-5,(IF(AND(Start!$D$8=5,(ISEVEN(D172)=TRUE))=TRUE,D172-9,D172-7)))))))))))))))))))))))))))))))</f>
        <v xml:space="preserve"> </v>
      </c>
      <c r="F172" s="73" t="str">
        <f>IF(E172=" "," ",(IF(AND(E172&gt;Start!$C$18,E172+3&lt;Start!$D$18,E172&lt;Start!$D$18,(ISODD(E172)=TRUE))=TRUE,E172+3,(IF(AND(E172&gt;Start!$C$19,E172+3&lt;Start!$D$19,E172&lt;Start!$D$19,(ISODD(E172)=TRUE),(ISEVEN(Start!$D$8))=TRUE)=TRUE,E172+3,(IF(AND(E172&gt;Start!$C$20,E172+3&lt;Start!$D$20,E172&lt;Start!$D$20,(ISODD(E172)=TRUE),(ISEVEN(Start!$D$8)=TRUE))=TRUE,E172+3,(IF(AND(E172&gt;Start!$C$18,E172+1&lt;Start!$D$18,E172&lt;Start!$D$18,(ISEVEN(E172)=TRUE),(ISEVEN(Start!$D$8)=TRUE))=TRUE,E172+1,(IF(AND(E172&gt;Start!$C$19,E172+1&lt;Start!$D$19,E172&lt;Start!$D$19,(ISEVEN(E172)=TRUE),(ISEVEN(Start!$D$8)=TRUE))=TRUE,E172+1,(IF(AND(E172&gt;Start!$C$20,E172+1&lt;Start!$D$20,E172&lt;Start!$D$20,(ISEVEN(E172)=TRUE),(ISEVEN(Start!$D$8)=TRUE))=TRUE,E172+1,(IF(AND(E172&gt;Start!$C$22,E172+3&lt;Start!$D$22,E172&lt;Start!$D$22,(ISODD(E172)=TRUE))=TRUE,E172+3,(IF(AND(E172&gt;Start!$C$23,E172+3&lt;Start!$D$23,E172&lt;Start!$D$23,(ISODD(E172)=TRUE))=TRUE,E172+3,(IF(AND(E172&gt;Start!$C$24,E172+3&lt;Start!$D$24,E172&lt;Start!$D$24,(ISODD(E172)=TRUE))=TRUE,E172+3,(IF(AND(E172&gt;Start!$C$22,E172+1&lt;Start!$D$22,E172&lt;Start!$D$22,(ISEVEN(E172)=TRUE))=TRUE,E172+1,(IF(AND(E172&gt;Start!$C$23,E172+1&lt;Start!$D$23,E172&lt;Start!$D$23,(ISEVEN(E172)=TRUE))=TRUE,E172+1,(IF(AND(E172&gt;Start!$C$24,E172+1&lt;Start!$D$24,E172&lt;Start!$D$24,(ISEVEN(E172)=TRUE))=TRUE,E172+1,(IF(AND(Start!$F$8=4,(ISEVEN(E172)=TRUE))=TRUE,E172-7,(IF(AND(Start!$D$8=4,(ISODD(E172)=TRUE))=TRUE,E172-5,(IF(AND(Start!$D$8=5,(ISEVEN(E172)=TRUE))=TRUE,E172-9,E172-7)))))))))))))))))))))))))))))))</f>
        <v xml:space="preserve"> </v>
      </c>
      <c r="G172" s="73" t="str">
        <f>IF(F172=" "," ",(IF(AND(F172&gt;Start!$C$18,F172+3&lt;Start!$D$18,F172&lt;Start!$D$18,(ISODD(F172)=TRUE))=TRUE,F172+3,(IF(AND(F172&gt;Start!$C$19,F172+3&lt;Start!$D$19,F172&lt;Start!$D$19,(ISODD(F172)=TRUE),(ISEVEN(Start!$D$8))=TRUE)=TRUE,F172+3,(IF(AND(F172&gt;Start!$C$20,F172+3&lt;Start!$D$20,F172&lt;Start!$D$20,(ISODD(F172)=TRUE),(ISEVEN(Start!$D$8)=TRUE))=TRUE,F172+3,(IF(AND(F172&gt;Start!$C$18,F172+1&lt;Start!$D$18,F172&lt;Start!$D$18,(ISEVEN(F172)=TRUE),(ISEVEN(Start!$D$8)=TRUE))=TRUE,F172+1,(IF(AND(F172&gt;Start!$C$19,F172+1&lt;Start!$D$19,F172&lt;Start!$D$19,(ISEVEN(F172)=TRUE),(ISEVEN(Start!$D$8)=TRUE))=TRUE,F172+1,(IF(AND(F172&gt;Start!$C$20,F172+1&lt;Start!$D$20,F172&lt;Start!$D$20,(ISEVEN(F172)=TRUE),(ISEVEN(Start!$D$8)=TRUE))=TRUE,F172+1,(IF(AND(F172&gt;Start!$C$22,F172+3&lt;Start!$D$22,F172&lt;Start!$D$22,(ISODD(F172)=TRUE))=TRUE,F172+3,(IF(AND(F172&gt;Start!$C$23,F172+3&lt;Start!$D$23,F172&lt;Start!$D$23,(ISODD(F172)=TRUE))=TRUE,F172+3,(IF(AND(F172&gt;Start!$C$24,F172+3&lt;Start!$D$24,F172&lt;Start!$D$24,(ISODD(F172)=TRUE))=TRUE,F172+3,(IF(AND(F172&gt;Start!$C$22,F172+1&lt;Start!$D$22,F172&lt;Start!$D$22,(ISEVEN(F172)=TRUE))=TRUE,F172+1,(IF(AND(F172&gt;Start!$C$23,F172+1&lt;Start!$D$23,F172&lt;Start!$D$23,(ISEVEN(F172)=TRUE))=TRUE,F172+1,(IF(AND(F172&gt;Start!$C$24,F172+1&lt;Start!$D$24,F172&lt;Start!$D$24,(ISEVEN(F172)=TRUE))=TRUE,F172+1,(IF(AND(Start!$F$8=4,(ISEVEN(F172)=TRUE))=TRUE,F172-7,(IF(AND(Start!$D$8=4,(ISODD(F172)=TRUE))=TRUE,F172-5,(IF(AND(Start!$D$8=5,(ISEVEN(F172)=TRUE))=TRUE,F172-9,F172-7)))))))))))))))))))))))))))))))</f>
        <v xml:space="preserve"> </v>
      </c>
    </row>
    <row r="173" spans="1:7" ht="18.75">
      <c r="A173" s="72" t="str">
        <f>Input!B170</f>
        <v>CC</v>
      </c>
      <c r="B173" s="173">
        <f>Input!C170</f>
        <v>0</v>
      </c>
      <c r="C173" s="173">
        <f>Input!D170</f>
        <v>0</v>
      </c>
      <c r="D173" s="72" t="str">
        <f>Input!$A$171</f>
        <v xml:space="preserve"> </v>
      </c>
      <c r="E173" s="73" t="str">
        <f>IF(D173=" "," ",(IF(AND(D173&gt;Start!$C$18,D173+3&lt;Start!$D$18,D173&lt;Start!$D$18,(ISODD(D173)=TRUE))=TRUE,D173+3,(IF(AND(D173&gt;Start!$C$19,D173+3&lt;Start!$D$19,D173&lt;Start!$D$19,(ISODD(D173)=TRUE),(ISEVEN(Start!$D$8))=TRUE)=TRUE,D173+3,(IF(AND(D173&gt;Start!$C$20,D173+3&lt;Start!$D$20,D173&lt;Start!$D$20,(ISODD(D173)=TRUE),(ISEVEN(Start!$D$8)=TRUE))=TRUE,D173+3,(IF(AND(D173&gt;Start!$C$18,D173+1&lt;Start!$D$18,D173&lt;Start!$D$18,(ISEVEN(D173)=TRUE),(ISEVEN(Start!$D$8)=TRUE))=TRUE,D173+1,(IF(AND(D173&gt;Start!$C$19,D173+1&lt;Start!$D$19,D173&lt;Start!$D$19,(ISEVEN(D173)=TRUE),(ISEVEN(Start!$D$8)=TRUE))=TRUE,D173+1,(IF(AND(D173&gt;Start!$C$20,D173+1&lt;Start!$D$20,D173&lt;Start!$D$20,(ISEVEN(D173)=TRUE),(ISEVEN(Start!$D$8)=TRUE))=TRUE,D173+1,(IF(AND(D173&gt;Start!$C$22,D173+3&lt;Start!$D$22,D173&lt;Start!$D$22,(ISODD(D173)=TRUE))=TRUE,D173+3,(IF(AND(D173&gt;Start!$C$23,D173+3&lt;Start!$D$23,D173&lt;Start!$D$23,(ISODD(D173)=TRUE))=TRUE,D173+3,(IF(AND(D173&gt;Start!$C$24,D173+3&lt;Start!$D$24,D173&lt;Start!$D$24,(ISODD(D173)=TRUE))=TRUE,D173+3,(IF(AND(D173&gt;Start!$C$22,D173+1&lt;Start!$D$22,D173&lt;Start!$D$22,(ISEVEN(D173)=TRUE))=TRUE,D173+1,(IF(AND(D173&gt;Start!$C$23,D173+1&lt;Start!$D$23,D173&lt;Start!$D$23,(ISEVEN(D173)=TRUE))=TRUE,D173+1,(IF(AND(D173&gt;Start!$C$24,D173+1&lt;Start!$D$24,D173&lt;Start!$D$24,(ISEVEN(D173)=TRUE))=TRUE,D173+1,(IF(AND(Start!$F$8=4,(ISEVEN(D173)=TRUE))=TRUE,D173-7,(IF(AND(Start!$D$8=4,(ISODD(D173)=TRUE))=TRUE,D173-5,(IF(AND(Start!$D$8=5,(ISEVEN(D173)=TRUE))=TRUE,D173-9,D173-7)))))))))))))))))))))))))))))))</f>
        <v xml:space="preserve"> </v>
      </c>
      <c r="F173" s="73" t="str">
        <f>IF(E173=" "," ",(IF(AND(E173&gt;Start!$C$18,E173+3&lt;Start!$D$18,E173&lt;Start!$D$18,(ISODD(E173)=TRUE))=TRUE,E173+3,(IF(AND(E173&gt;Start!$C$19,E173+3&lt;Start!$D$19,E173&lt;Start!$D$19,(ISODD(E173)=TRUE),(ISEVEN(Start!$D$8))=TRUE)=TRUE,E173+3,(IF(AND(E173&gt;Start!$C$20,E173+3&lt;Start!$D$20,E173&lt;Start!$D$20,(ISODD(E173)=TRUE),(ISEVEN(Start!$D$8)=TRUE))=TRUE,E173+3,(IF(AND(E173&gt;Start!$C$18,E173+1&lt;Start!$D$18,E173&lt;Start!$D$18,(ISEVEN(E173)=TRUE),(ISEVEN(Start!$D$8)=TRUE))=TRUE,E173+1,(IF(AND(E173&gt;Start!$C$19,E173+1&lt;Start!$D$19,E173&lt;Start!$D$19,(ISEVEN(E173)=TRUE),(ISEVEN(Start!$D$8)=TRUE))=TRUE,E173+1,(IF(AND(E173&gt;Start!$C$20,E173+1&lt;Start!$D$20,E173&lt;Start!$D$20,(ISEVEN(E173)=TRUE),(ISEVEN(Start!$D$8)=TRUE))=TRUE,E173+1,(IF(AND(E173&gt;Start!$C$22,E173+3&lt;Start!$D$22,E173&lt;Start!$D$22,(ISODD(E173)=TRUE))=TRUE,E173+3,(IF(AND(E173&gt;Start!$C$23,E173+3&lt;Start!$D$23,E173&lt;Start!$D$23,(ISODD(E173)=TRUE))=TRUE,E173+3,(IF(AND(E173&gt;Start!$C$24,E173+3&lt;Start!$D$24,E173&lt;Start!$D$24,(ISODD(E173)=TRUE))=TRUE,E173+3,(IF(AND(E173&gt;Start!$C$22,E173+1&lt;Start!$D$22,E173&lt;Start!$D$22,(ISEVEN(E173)=TRUE))=TRUE,E173+1,(IF(AND(E173&gt;Start!$C$23,E173+1&lt;Start!$D$23,E173&lt;Start!$D$23,(ISEVEN(E173)=TRUE))=TRUE,E173+1,(IF(AND(E173&gt;Start!$C$24,E173+1&lt;Start!$D$24,E173&lt;Start!$D$24,(ISEVEN(E173)=TRUE))=TRUE,E173+1,(IF(AND(Start!$F$8=4,(ISEVEN(E173)=TRUE))=TRUE,E173-7,(IF(AND(Start!$D$8=4,(ISODD(E173)=TRUE))=TRUE,E173-5,(IF(AND(Start!$D$8=5,(ISEVEN(E173)=TRUE))=TRUE,E173-9,E173-7)))))))))))))))))))))))))))))))</f>
        <v xml:space="preserve"> </v>
      </c>
      <c r="G173" s="73" t="str">
        <f>IF(F173=" "," ",(IF(AND(F173&gt;Start!$C$18,F173+3&lt;Start!$D$18,F173&lt;Start!$D$18,(ISODD(F173)=TRUE))=TRUE,F173+3,(IF(AND(F173&gt;Start!$C$19,F173+3&lt;Start!$D$19,F173&lt;Start!$D$19,(ISODD(F173)=TRUE),(ISEVEN(Start!$D$8))=TRUE)=TRUE,F173+3,(IF(AND(F173&gt;Start!$C$20,F173+3&lt;Start!$D$20,F173&lt;Start!$D$20,(ISODD(F173)=TRUE),(ISEVEN(Start!$D$8)=TRUE))=TRUE,F173+3,(IF(AND(F173&gt;Start!$C$18,F173+1&lt;Start!$D$18,F173&lt;Start!$D$18,(ISEVEN(F173)=TRUE),(ISEVEN(Start!$D$8)=TRUE))=TRUE,F173+1,(IF(AND(F173&gt;Start!$C$19,F173+1&lt;Start!$D$19,F173&lt;Start!$D$19,(ISEVEN(F173)=TRUE),(ISEVEN(Start!$D$8)=TRUE))=TRUE,F173+1,(IF(AND(F173&gt;Start!$C$20,F173+1&lt;Start!$D$20,F173&lt;Start!$D$20,(ISEVEN(F173)=TRUE),(ISEVEN(Start!$D$8)=TRUE))=TRUE,F173+1,(IF(AND(F173&gt;Start!$C$22,F173+3&lt;Start!$D$22,F173&lt;Start!$D$22,(ISODD(F173)=TRUE))=TRUE,F173+3,(IF(AND(F173&gt;Start!$C$23,F173+3&lt;Start!$D$23,F173&lt;Start!$D$23,(ISODD(F173)=TRUE))=TRUE,F173+3,(IF(AND(F173&gt;Start!$C$24,F173+3&lt;Start!$D$24,F173&lt;Start!$D$24,(ISODD(F173)=TRUE))=TRUE,F173+3,(IF(AND(F173&gt;Start!$C$22,F173+1&lt;Start!$D$22,F173&lt;Start!$D$22,(ISEVEN(F173)=TRUE))=TRUE,F173+1,(IF(AND(F173&gt;Start!$C$23,F173+1&lt;Start!$D$23,F173&lt;Start!$D$23,(ISEVEN(F173)=TRUE))=TRUE,F173+1,(IF(AND(F173&gt;Start!$C$24,F173+1&lt;Start!$D$24,F173&lt;Start!$D$24,(ISEVEN(F173)=TRUE))=TRUE,F173+1,(IF(AND(Start!$F$8=4,(ISEVEN(F173)=TRUE))=TRUE,F173-7,(IF(AND(Start!$D$8=4,(ISODD(F173)=TRUE))=TRUE,F173-5,(IF(AND(Start!$D$8=5,(ISEVEN(F173)=TRUE))=TRUE,F173-9,F173-7)))))))))))))))))))))))))))))))</f>
        <v xml:space="preserve"> </v>
      </c>
    </row>
    <row r="174" spans="1:7" ht="18.75">
      <c r="A174" s="72" t="str">
        <f>Input!B171</f>
        <v>DD</v>
      </c>
      <c r="B174" s="173">
        <f>Input!C171</f>
        <v>0</v>
      </c>
      <c r="C174" s="173">
        <f>Input!D171</f>
        <v>0</v>
      </c>
      <c r="D174" s="72" t="str">
        <f>Input!$A$171</f>
        <v xml:space="preserve"> </v>
      </c>
      <c r="E174" s="73" t="str">
        <f>IF(D174=" "," ",(IF(AND(D174&gt;Start!$C$18,D174+3&lt;Start!$D$18,D174&lt;Start!$D$18,(ISODD(D174)=TRUE))=TRUE,D174+3,(IF(AND(D174&gt;Start!$C$19,D174+3&lt;Start!$D$19,D174&lt;Start!$D$19,(ISODD(D174)=TRUE),(ISEVEN(Start!$D$8))=TRUE)=TRUE,D174+3,(IF(AND(D174&gt;Start!$C$20,D174+3&lt;Start!$D$20,D174&lt;Start!$D$20,(ISODD(D174)=TRUE),(ISEVEN(Start!$D$8)=TRUE))=TRUE,D174+3,(IF(AND(D174&gt;Start!$C$18,D174+1&lt;Start!$D$18,D174&lt;Start!$D$18,(ISEVEN(D174)=TRUE),(ISEVEN(Start!$D$8)=TRUE))=TRUE,D174+1,(IF(AND(D174&gt;Start!$C$19,D174+1&lt;Start!$D$19,D174&lt;Start!$D$19,(ISEVEN(D174)=TRUE),(ISEVEN(Start!$D$8)=TRUE))=TRUE,D174+1,(IF(AND(D174&gt;Start!$C$20,D174+1&lt;Start!$D$20,D174&lt;Start!$D$20,(ISEVEN(D174)=TRUE),(ISEVEN(Start!$D$8)=TRUE))=TRUE,D174+1,(IF(AND(D174&gt;Start!$C$22,D174+3&lt;Start!$D$22,D174&lt;Start!$D$22,(ISODD(D174)=TRUE))=TRUE,D174+3,(IF(AND(D174&gt;Start!$C$23,D174+3&lt;Start!$D$23,D174&lt;Start!$D$23,(ISODD(D174)=TRUE))=TRUE,D174+3,(IF(AND(D174&gt;Start!$C$24,D174+3&lt;Start!$D$24,D174&lt;Start!$D$24,(ISODD(D174)=TRUE))=TRUE,D174+3,(IF(AND(D174&gt;Start!$C$22,D174+1&lt;Start!$D$22,D174&lt;Start!$D$22,(ISEVEN(D174)=TRUE))=TRUE,D174+1,(IF(AND(D174&gt;Start!$C$23,D174+1&lt;Start!$D$23,D174&lt;Start!$D$23,(ISEVEN(D174)=TRUE))=TRUE,D174+1,(IF(AND(D174&gt;Start!$C$24,D174+1&lt;Start!$D$24,D174&lt;Start!$D$24,(ISEVEN(D174)=TRUE))=TRUE,D174+1,(IF(AND(Start!$F$8=4,(ISEVEN(D174)=TRUE))=TRUE,D174-7,(IF(AND(Start!$D$8=4,(ISODD(D174)=TRUE))=TRUE,D174-5,(IF(AND(Start!$D$8=5,(ISEVEN(D174)=TRUE))=TRUE,D174-9,D174-7)))))))))))))))))))))))))))))))</f>
        <v xml:space="preserve"> </v>
      </c>
      <c r="F174" s="73" t="str">
        <f>IF(E174=" "," ",(IF(AND(E174&gt;Start!$C$18,E174+3&lt;Start!$D$18,E174&lt;Start!$D$18,(ISODD(E174)=TRUE))=TRUE,E174+3,(IF(AND(E174&gt;Start!$C$19,E174+3&lt;Start!$D$19,E174&lt;Start!$D$19,(ISODD(E174)=TRUE),(ISEVEN(Start!$D$8))=TRUE)=TRUE,E174+3,(IF(AND(E174&gt;Start!$C$20,E174+3&lt;Start!$D$20,E174&lt;Start!$D$20,(ISODD(E174)=TRUE),(ISEVEN(Start!$D$8)=TRUE))=TRUE,E174+3,(IF(AND(E174&gt;Start!$C$18,E174+1&lt;Start!$D$18,E174&lt;Start!$D$18,(ISEVEN(E174)=TRUE),(ISEVEN(Start!$D$8)=TRUE))=TRUE,E174+1,(IF(AND(E174&gt;Start!$C$19,E174+1&lt;Start!$D$19,E174&lt;Start!$D$19,(ISEVEN(E174)=TRUE),(ISEVEN(Start!$D$8)=TRUE))=TRUE,E174+1,(IF(AND(E174&gt;Start!$C$20,E174+1&lt;Start!$D$20,E174&lt;Start!$D$20,(ISEVEN(E174)=TRUE),(ISEVEN(Start!$D$8)=TRUE))=TRUE,E174+1,(IF(AND(E174&gt;Start!$C$22,E174+3&lt;Start!$D$22,E174&lt;Start!$D$22,(ISODD(E174)=TRUE))=TRUE,E174+3,(IF(AND(E174&gt;Start!$C$23,E174+3&lt;Start!$D$23,E174&lt;Start!$D$23,(ISODD(E174)=TRUE))=TRUE,E174+3,(IF(AND(E174&gt;Start!$C$24,E174+3&lt;Start!$D$24,E174&lt;Start!$D$24,(ISODD(E174)=TRUE))=TRUE,E174+3,(IF(AND(E174&gt;Start!$C$22,E174+1&lt;Start!$D$22,E174&lt;Start!$D$22,(ISEVEN(E174)=TRUE))=TRUE,E174+1,(IF(AND(E174&gt;Start!$C$23,E174+1&lt;Start!$D$23,E174&lt;Start!$D$23,(ISEVEN(E174)=TRUE))=TRUE,E174+1,(IF(AND(E174&gt;Start!$C$24,E174+1&lt;Start!$D$24,E174&lt;Start!$D$24,(ISEVEN(E174)=TRUE))=TRUE,E174+1,(IF(AND(Start!$F$8=4,(ISEVEN(E174)=TRUE))=TRUE,E174-7,(IF(AND(Start!$D$8=4,(ISODD(E174)=TRUE))=TRUE,E174-5,(IF(AND(Start!$D$8=5,(ISEVEN(E174)=TRUE))=TRUE,E174-9,E174-7)))))))))))))))))))))))))))))))</f>
        <v xml:space="preserve"> </v>
      </c>
      <c r="G174" s="73" t="str">
        <f>IF(F174=" "," ",(IF(AND(F174&gt;Start!$C$18,F174+3&lt;Start!$D$18,F174&lt;Start!$D$18,(ISODD(F174)=TRUE))=TRUE,F174+3,(IF(AND(F174&gt;Start!$C$19,F174+3&lt;Start!$D$19,F174&lt;Start!$D$19,(ISODD(F174)=TRUE),(ISEVEN(Start!$D$8))=TRUE)=TRUE,F174+3,(IF(AND(F174&gt;Start!$C$20,F174+3&lt;Start!$D$20,F174&lt;Start!$D$20,(ISODD(F174)=TRUE),(ISEVEN(Start!$D$8)=TRUE))=TRUE,F174+3,(IF(AND(F174&gt;Start!$C$18,F174+1&lt;Start!$D$18,F174&lt;Start!$D$18,(ISEVEN(F174)=TRUE),(ISEVEN(Start!$D$8)=TRUE))=TRUE,F174+1,(IF(AND(F174&gt;Start!$C$19,F174+1&lt;Start!$D$19,F174&lt;Start!$D$19,(ISEVEN(F174)=TRUE),(ISEVEN(Start!$D$8)=TRUE))=TRUE,F174+1,(IF(AND(F174&gt;Start!$C$20,F174+1&lt;Start!$D$20,F174&lt;Start!$D$20,(ISEVEN(F174)=TRUE),(ISEVEN(Start!$D$8)=TRUE))=TRUE,F174+1,(IF(AND(F174&gt;Start!$C$22,F174+3&lt;Start!$D$22,F174&lt;Start!$D$22,(ISODD(F174)=TRUE))=TRUE,F174+3,(IF(AND(F174&gt;Start!$C$23,F174+3&lt;Start!$D$23,F174&lt;Start!$D$23,(ISODD(F174)=TRUE))=TRUE,F174+3,(IF(AND(F174&gt;Start!$C$24,F174+3&lt;Start!$D$24,F174&lt;Start!$D$24,(ISODD(F174)=TRUE))=TRUE,F174+3,(IF(AND(F174&gt;Start!$C$22,F174+1&lt;Start!$D$22,F174&lt;Start!$D$22,(ISEVEN(F174)=TRUE))=TRUE,F174+1,(IF(AND(F174&gt;Start!$C$23,F174+1&lt;Start!$D$23,F174&lt;Start!$D$23,(ISEVEN(F174)=TRUE))=TRUE,F174+1,(IF(AND(F174&gt;Start!$C$24,F174+1&lt;Start!$D$24,F174&lt;Start!$D$24,(ISEVEN(F174)=TRUE))=TRUE,F174+1,(IF(AND(Start!$F$8=4,(ISEVEN(F174)=TRUE))=TRUE,F174-7,(IF(AND(Start!$D$8=4,(ISODD(F174)=TRUE))=TRUE,F174-5,(IF(AND(Start!$D$8=5,(ISEVEN(F174)=TRUE))=TRUE,F174-9,F174-7)))))))))))))))))))))))))))))))</f>
        <v xml:space="preserve"> </v>
      </c>
    </row>
    <row r="175" spans="1:7" ht="18.75">
      <c r="A175" s="72" t="str">
        <f>Input!B172</f>
        <v>EE</v>
      </c>
      <c r="B175" s="173">
        <f>Input!C172</f>
        <v>0</v>
      </c>
      <c r="C175" s="173">
        <f>Input!D172</f>
        <v>0</v>
      </c>
      <c r="D175" s="72" t="str">
        <f>Input!$A$171</f>
        <v xml:space="preserve"> </v>
      </c>
      <c r="E175" s="73" t="str">
        <f>IF(D175=" "," ",(IF(AND(D175&gt;Start!$C$18,D175+3&lt;Start!$D$18,D175&lt;Start!$D$18,(ISODD(D175)=TRUE))=TRUE,D175+3,(IF(AND(D175&gt;Start!$C$19,D175+3&lt;Start!$D$19,D175&lt;Start!$D$19,(ISODD(D175)=TRUE),(ISEVEN(Start!$D$8))=TRUE)=TRUE,D175+3,(IF(AND(D175&gt;Start!$C$20,D175+3&lt;Start!$D$20,D175&lt;Start!$D$20,(ISODD(D175)=TRUE),(ISEVEN(Start!$D$8)=TRUE))=TRUE,D175+3,(IF(AND(D175&gt;Start!$C$18,D175+1&lt;Start!$D$18,D175&lt;Start!$D$18,(ISEVEN(D175)=TRUE),(ISEVEN(Start!$D$8)=TRUE))=TRUE,D175+1,(IF(AND(D175&gt;Start!$C$19,D175+1&lt;Start!$D$19,D175&lt;Start!$D$19,(ISEVEN(D175)=TRUE),(ISEVEN(Start!$D$8)=TRUE))=TRUE,D175+1,(IF(AND(D175&gt;Start!$C$20,D175+1&lt;Start!$D$20,D175&lt;Start!$D$20,(ISEVEN(D175)=TRUE),(ISEVEN(Start!$D$8)=TRUE))=TRUE,D175+1,(IF(AND(D175&gt;Start!$C$22,D175+3&lt;Start!$D$22,D175&lt;Start!$D$22,(ISODD(D175)=TRUE))=TRUE,D175+3,(IF(AND(D175&gt;Start!$C$23,D175+3&lt;Start!$D$23,D175&lt;Start!$D$23,(ISODD(D175)=TRUE))=TRUE,D175+3,(IF(AND(D175&gt;Start!$C$24,D175+3&lt;Start!$D$24,D175&lt;Start!$D$24,(ISODD(D175)=TRUE))=TRUE,D175+3,(IF(AND(D175&gt;Start!$C$22,D175+1&lt;Start!$D$22,D175&lt;Start!$D$22,(ISEVEN(D175)=TRUE))=TRUE,D175+1,(IF(AND(D175&gt;Start!$C$23,D175+1&lt;Start!$D$23,D175&lt;Start!$D$23,(ISEVEN(D175)=TRUE))=TRUE,D175+1,(IF(AND(D175&gt;Start!$C$24,D175+1&lt;Start!$D$24,D175&lt;Start!$D$24,(ISEVEN(D175)=TRUE))=TRUE,D175+1,(IF(AND(Start!$F$8=4,(ISEVEN(D175)=TRUE))=TRUE,D175-7,(IF(AND(Start!$D$8=4,(ISODD(D175)=TRUE))=TRUE,D175-5,(IF(AND(Start!$D$8=5,(ISEVEN(D175)=TRUE))=TRUE,D175-9,D175-7)))))))))))))))))))))))))))))))</f>
        <v xml:space="preserve"> </v>
      </c>
      <c r="F175" s="73" t="str">
        <f>IF(E175=" "," ",(IF(AND(E175&gt;Start!$C$18,E175+3&lt;Start!$D$18,E175&lt;Start!$D$18,(ISODD(E175)=TRUE))=TRUE,E175+3,(IF(AND(E175&gt;Start!$C$19,E175+3&lt;Start!$D$19,E175&lt;Start!$D$19,(ISODD(E175)=TRUE),(ISEVEN(Start!$D$8))=TRUE)=TRUE,E175+3,(IF(AND(E175&gt;Start!$C$20,E175+3&lt;Start!$D$20,E175&lt;Start!$D$20,(ISODD(E175)=TRUE),(ISEVEN(Start!$D$8)=TRUE))=TRUE,E175+3,(IF(AND(E175&gt;Start!$C$18,E175+1&lt;Start!$D$18,E175&lt;Start!$D$18,(ISEVEN(E175)=TRUE),(ISEVEN(Start!$D$8)=TRUE))=TRUE,E175+1,(IF(AND(E175&gt;Start!$C$19,E175+1&lt;Start!$D$19,E175&lt;Start!$D$19,(ISEVEN(E175)=TRUE),(ISEVEN(Start!$D$8)=TRUE))=TRUE,E175+1,(IF(AND(E175&gt;Start!$C$20,E175+1&lt;Start!$D$20,E175&lt;Start!$D$20,(ISEVEN(E175)=TRUE),(ISEVEN(Start!$D$8)=TRUE))=TRUE,E175+1,(IF(AND(E175&gt;Start!$C$22,E175+3&lt;Start!$D$22,E175&lt;Start!$D$22,(ISODD(E175)=TRUE))=TRUE,E175+3,(IF(AND(E175&gt;Start!$C$23,E175+3&lt;Start!$D$23,E175&lt;Start!$D$23,(ISODD(E175)=TRUE))=TRUE,E175+3,(IF(AND(E175&gt;Start!$C$24,E175+3&lt;Start!$D$24,E175&lt;Start!$D$24,(ISODD(E175)=TRUE))=TRUE,E175+3,(IF(AND(E175&gt;Start!$C$22,E175+1&lt;Start!$D$22,E175&lt;Start!$D$22,(ISEVEN(E175)=TRUE))=TRUE,E175+1,(IF(AND(E175&gt;Start!$C$23,E175+1&lt;Start!$D$23,E175&lt;Start!$D$23,(ISEVEN(E175)=TRUE))=TRUE,E175+1,(IF(AND(E175&gt;Start!$C$24,E175+1&lt;Start!$D$24,E175&lt;Start!$D$24,(ISEVEN(E175)=TRUE))=TRUE,E175+1,(IF(AND(Start!$F$8=4,(ISEVEN(E175)=TRUE))=TRUE,E175-7,(IF(AND(Start!$D$8=4,(ISODD(E175)=TRUE))=TRUE,E175-5,(IF(AND(Start!$D$8=5,(ISEVEN(E175)=TRUE))=TRUE,E175-9,E175-7)))))))))))))))))))))))))))))))</f>
        <v xml:space="preserve"> </v>
      </c>
      <c r="G175" s="73" t="str">
        <f>IF(F175=" "," ",(IF(AND(F175&gt;Start!$C$18,F175+3&lt;Start!$D$18,F175&lt;Start!$D$18,(ISODD(F175)=TRUE))=TRUE,F175+3,(IF(AND(F175&gt;Start!$C$19,F175+3&lt;Start!$D$19,F175&lt;Start!$D$19,(ISODD(F175)=TRUE),(ISEVEN(Start!$D$8))=TRUE)=TRUE,F175+3,(IF(AND(F175&gt;Start!$C$20,F175+3&lt;Start!$D$20,F175&lt;Start!$D$20,(ISODD(F175)=TRUE),(ISEVEN(Start!$D$8)=TRUE))=TRUE,F175+3,(IF(AND(F175&gt;Start!$C$18,F175+1&lt;Start!$D$18,F175&lt;Start!$D$18,(ISEVEN(F175)=TRUE),(ISEVEN(Start!$D$8)=TRUE))=TRUE,F175+1,(IF(AND(F175&gt;Start!$C$19,F175+1&lt;Start!$D$19,F175&lt;Start!$D$19,(ISEVEN(F175)=TRUE),(ISEVEN(Start!$D$8)=TRUE))=TRUE,F175+1,(IF(AND(F175&gt;Start!$C$20,F175+1&lt;Start!$D$20,F175&lt;Start!$D$20,(ISEVEN(F175)=TRUE),(ISEVEN(Start!$D$8)=TRUE))=TRUE,F175+1,(IF(AND(F175&gt;Start!$C$22,F175+3&lt;Start!$D$22,F175&lt;Start!$D$22,(ISODD(F175)=TRUE))=TRUE,F175+3,(IF(AND(F175&gt;Start!$C$23,F175+3&lt;Start!$D$23,F175&lt;Start!$D$23,(ISODD(F175)=TRUE))=TRUE,F175+3,(IF(AND(F175&gt;Start!$C$24,F175+3&lt;Start!$D$24,F175&lt;Start!$D$24,(ISODD(F175)=TRUE))=TRUE,F175+3,(IF(AND(F175&gt;Start!$C$22,F175+1&lt;Start!$D$22,F175&lt;Start!$D$22,(ISEVEN(F175)=TRUE))=TRUE,F175+1,(IF(AND(F175&gt;Start!$C$23,F175+1&lt;Start!$D$23,F175&lt;Start!$D$23,(ISEVEN(F175)=TRUE))=TRUE,F175+1,(IF(AND(F175&gt;Start!$C$24,F175+1&lt;Start!$D$24,F175&lt;Start!$D$24,(ISEVEN(F175)=TRUE))=TRUE,F175+1,(IF(AND(Start!$F$8=4,(ISEVEN(F175)=TRUE))=TRUE,F175-7,(IF(AND(Start!$D$8=4,(ISODD(F175)=TRUE))=TRUE,F175-5,(IF(AND(Start!$D$8=5,(ISEVEN(F175)=TRUE))=TRUE,F175-9,F175-7)))))))))))))))))))))))))))))))</f>
        <v xml:space="preserve"> </v>
      </c>
    </row>
  </sheetData>
  <sortState ref="A6:G144">
    <sortCondition ref="B6:B144"/>
  </sortState>
  <mergeCells count="4">
    <mergeCell ref="A1:G1"/>
    <mergeCell ref="A2:G2"/>
    <mergeCell ref="A3:G3"/>
    <mergeCell ref="A4:G4"/>
  </mergeCells>
  <printOptions horizontalCentered="1"/>
  <pageMargins left="0.25" right="0.25" top="0.75" bottom="0.75" header="0.3" footer="0.3"/>
  <pageSetup scale="88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J175"/>
  <sheetViews>
    <sheetView topLeftCell="A91" workbookViewId="0">
      <selection activeCell="D99" sqref="D99"/>
    </sheetView>
  </sheetViews>
  <sheetFormatPr defaultRowHeight="15"/>
  <cols>
    <col min="1" max="1" width="10.140625" style="1" bestFit="1" customWidth="1"/>
    <col min="2" max="2" width="39.85546875" customWidth="1"/>
    <col min="3" max="3" width="25" bestFit="1" customWidth="1"/>
    <col min="4" max="4" width="10.28515625" customWidth="1"/>
    <col min="5" max="7" width="9.85546875" customWidth="1"/>
  </cols>
  <sheetData>
    <row r="1" spans="1:10" ht="28.5">
      <c r="A1" s="188" t="s">
        <v>4</v>
      </c>
      <c r="B1" s="189"/>
      <c r="C1" s="189"/>
      <c r="D1" s="189"/>
      <c r="E1" s="189"/>
      <c r="F1" s="189"/>
      <c r="G1" s="190"/>
      <c r="H1" s="6"/>
      <c r="I1" s="6"/>
      <c r="J1" s="6"/>
    </row>
    <row r="2" spans="1:10" ht="26.25">
      <c r="A2" s="191" t="s">
        <v>6</v>
      </c>
      <c r="B2" s="192"/>
      <c r="C2" s="192"/>
      <c r="D2" s="192"/>
      <c r="E2" s="192"/>
      <c r="F2" s="192"/>
      <c r="G2" s="193"/>
      <c r="H2" s="4"/>
      <c r="I2" s="4"/>
      <c r="J2" s="4"/>
    </row>
    <row r="3" spans="1:10" ht="26.25">
      <c r="A3" s="194">
        <f>Start!D3</f>
        <v>41657</v>
      </c>
      <c r="B3" s="195"/>
      <c r="C3" s="195"/>
      <c r="D3" s="195"/>
      <c r="E3" s="195"/>
      <c r="F3" s="195"/>
      <c r="G3" s="196"/>
      <c r="H3" s="5"/>
      <c r="I3" s="5"/>
      <c r="J3" s="5"/>
    </row>
    <row r="4" spans="1:10" ht="24" thickBot="1">
      <c r="A4" s="200" t="s">
        <v>46</v>
      </c>
      <c r="B4" s="198"/>
      <c r="C4" s="198"/>
      <c r="D4" s="198"/>
      <c r="E4" s="198"/>
      <c r="F4" s="198"/>
      <c r="G4" s="199"/>
      <c r="H4" s="7"/>
      <c r="I4" s="7"/>
      <c r="J4" s="7"/>
    </row>
    <row r="5" spans="1:10" ht="37.5">
      <c r="A5" s="174" t="s">
        <v>38</v>
      </c>
      <c r="B5" s="170" t="s">
        <v>9</v>
      </c>
      <c r="C5" s="170" t="s">
        <v>8</v>
      </c>
      <c r="D5" s="171" t="s">
        <v>41</v>
      </c>
      <c r="E5" s="171" t="s">
        <v>42</v>
      </c>
      <c r="F5" s="171" t="s">
        <v>43</v>
      </c>
      <c r="G5" s="171" t="s">
        <v>44</v>
      </c>
      <c r="H5" s="1"/>
      <c r="I5" s="1"/>
    </row>
    <row r="6" spans="1:10" ht="18.75">
      <c r="A6" s="72" t="str">
        <f>Input!L115</f>
        <v>C</v>
      </c>
      <c r="B6" s="71" t="str">
        <f>Input!M115</f>
        <v>Armada</v>
      </c>
      <c r="C6" s="71" t="str">
        <f>Input!N115</f>
        <v>Makaila Spencer</v>
      </c>
      <c r="D6" s="72">
        <f>Input!$K$116</f>
        <v>53</v>
      </c>
      <c r="E6" s="73">
        <f>IF(D6=" "," ",(IF(AND(D6&gt;Start!$G$18,D6+3&lt;Start!$H$18,D6&lt;Start!$H$18,(ISODD(D6)=TRUE))=TRUE,D6+3,(IF(AND(D6&gt;Start!$G$19,D6+3&lt;Start!$H$19,D6&lt;Start!$H$19,(ISODD(D6)=TRUE))=TRUE,D6+3,(IF(AND(D6&gt;Start!$G$20,D6+3&lt;Start!$H$20,D6&lt;Start!$H$20,(ISODD(D6)=TRUE))=TRUE,D6+3,(IF(AND(D6&gt;Start!$G$18,D6+1&lt;Start!$H$18,D6&lt;Start!$H$18,(ISEVEN(D6)=TRUE))=TRUE,D6+1,(IF(AND(D6&gt;Start!$G$19,D6+1&lt;Start!$H$19,D6&lt;Start!$H$19,(ISEVEN(D6)=TRUE))=TRUE,D6+1,(IF(AND(D6&gt;Start!$G$20,D6+1&lt;Start!$H$20,D6&lt;Start!$H$20,(ISEVEN(D6)=TRUE))=TRUE,D6+1,(IF(AND(Start!$H$8=4,(ISODD(D6)=TRUE))=TRUE,D6-5,D6-7)))))))))))))))</f>
        <v>46</v>
      </c>
      <c r="F6" s="73">
        <f>IF(E6=" "," ",(IF(AND(E6&gt;Start!$G$18,E6+3&lt;Start!$H$18,E6&lt;Start!$H$18,(ISODD(E6)=TRUE))=TRUE,E6+3,(IF(AND(E6&gt;Start!$G$19,E6+3&lt;Start!$H$19,E6&lt;Start!$H$19,(ISODD(E6)=TRUE))=TRUE,E6+3,(IF(AND(E6&gt;Start!$G$20,E6+3&lt;Start!$H$20,E6&lt;Start!$H$20,(ISODD(E6)=TRUE))=TRUE,E6+3,(IF(AND(E6&gt;Start!$G$18,E6+1&lt;Start!$H$18,E6&lt;Start!$H$18,(ISEVEN(E6)=TRUE))=TRUE,E6+1,(IF(AND(E6&gt;Start!$G$19,E6+1&lt;Start!$H$19,E6&lt;Start!$H$19,(ISEVEN(E6)=TRUE))=TRUE,E6+1,(IF(AND(E6&gt;Start!$G$20,E6+1&lt;Start!$H$20,E6&lt;Start!$H$20,(ISEVEN(E6)=TRUE))=TRUE,E6+1,(IF(AND(Start!$H$8=4,(ISODD(E6)=TRUE))=TRUE,E6-5,E6-7)))))))))))))))</f>
        <v>39</v>
      </c>
      <c r="G6" s="73">
        <f>IF(F6=" "," ",(IF(AND(F6&gt;Start!$G$18,F6+3&lt;Start!$H$18,F6&lt;Start!$H$18,(ISODD(F6)=TRUE))=TRUE,F6+3,(IF(AND(F6&gt;Start!$G$19,F6+3&lt;Start!$H$19,F6&lt;Start!$H$19,(ISODD(F6)=TRUE))=TRUE,F6+3,(IF(AND(F6&gt;Start!$G$20,F6+3&lt;Start!$H$20,F6&lt;Start!$H$20,(ISODD(F6)=TRUE))=TRUE,F6+3,(IF(AND(F6&gt;Start!$G$18,F6+1&lt;Start!$H$18,F6&lt;Start!$H$18,(ISEVEN(F6)=TRUE))=TRUE,F6+1,(IF(AND(F6&gt;Start!$G$19,F6+1&lt;Start!$H$19,F6&lt;Start!$H$19,(ISEVEN(F6)=TRUE))=TRUE,F6+1,(IF(AND(F6&gt;Start!$G$20,F6+1&lt;Start!$H$20,F6&lt;Start!$H$20,(ISEVEN(F6)=TRUE))=TRUE,F6+1,(IF(AND(Start!$H$8=4,(ISODD(F6)=TRUE))=TRUE,F6-5,F6-7)))))))))))))))</f>
        <v>42</v>
      </c>
    </row>
    <row r="7" spans="1:10" ht="18.75">
      <c r="A7" s="72" t="str">
        <f>Input!L120</f>
        <v>CC</v>
      </c>
      <c r="B7" s="71" t="str">
        <f>Input!M120</f>
        <v>Armada</v>
      </c>
      <c r="C7" s="71" t="str">
        <f>Input!N120</f>
        <v>Dana Ulinski</v>
      </c>
      <c r="D7" s="72">
        <f>Input!$K$121</f>
        <v>54</v>
      </c>
      <c r="E7" s="73">
        <f>IF(D7=" "," ",(IF(AND(D7&gt;Start!$G$18,D7+3&lt;Start!$H$18,D7&lt;Start!$H$18,(ISODD(D7)=TRUE))=TRUE,D7+3,(IF(AND(D7&gt;Start!$G$19,D7+3&lt;Start!$H$19,D7&lt;Start!$H$19,(ISODD(D7)=TRUE))=TRUE,D7+3,(IF(AND(D7&gt;Start!$G$20,D7+3&lt;Start!$H$20,D7&lt;Start!$H$20,(ISODD(D7)=TRUE))=TRUE,D7+3,(IF(AND(D7&gt;Start!$G$18,D7+1&lt;Start!$H$18,D7&lt;Start!$H$18,(ISEVEN(D7)=TRUE))=TRUE,D7+1,(IF(AND(D7&gt;Start!$G$19,D7+1&lt;Start!$H$19,D7&lt;Start!$H$19,(ISEVEN(D7)=TRUE))=TRUE,D7+1,(IF(AND(D7&gt;Start!$G$20,D7+1&lt;Start!$H$20,D7&lt;Start!$H$20,(ISEVEN(D7)=TRUE))=TRUE,D7+1,(IF(AND(Start!$H$8=4,(ISODD(D7)=TRUE))=TRUE,D7-5,D7-7)))))))))))))))</f>
        <v>47</v>
      </c>
      <c r="F7" s="73">
        <f>IF(E7=" "," ",(IF(AND(E7&gt;Start!$G$18,E7+3&lt;Start!$H$18,E7&lt;Start!$H$18,(ISODD(E7)=TRUE))=TRUE,E7+3,(IF(AND(E7&gt;Start!$G$19,E7+3&lt;Start!$H$19,E7&lt;Start!$H$19,(ISODD(E7)=TRUE))=TRUE,E7+3,(IF(AND(E7&gt;Start!$G$20,E7+3&lt;Start!$H$20,E7&lt;Start!$H$20,(ISODD(E7)=TRUE))=TRUE,E7+3,(IF(AND(E7&gt;Start!$G$18,E7+1&lt;Start!$H$18,E7&lt;Start!$H$18,(ISEVEN(E7)=TRUE))=TRUE,E7+1,(IF(AND(E7&gt;Start!$G$19,E7+1&lt;Start!$H$19,E7&lt;Start!$H$19,(ISEVEN(E7)=TRUE))=TRUE,E7+1,(IF(AND(E7&gt;Start!$G$20,E7+1&lt;Start!$H$20,E7&lt;Start!$H$20,(ISEVEN(E7)=TRUE))=TRUE,E7+1,(IF(AND(Start!$H$8=4,(ISODD(E7)=TRUE))=TRUE,E7-5,E7-7)))))))))))))))</f>
        <v>50</v>
      </c>
      <c r="G7" s="73">
        <f>IF(F7=" "," ",(IF(AND(F7&gt;Start!$G$18,F7+3&lt;Start!$H$18,F7&lt;Start!$H$18,(ISODD(F7)=TRUE))=TRUE,F7+3,(IF(AND(F7&gt;Start!$G$19,F7+3&lt;Start!$H$19,F7&lt;Start!$H$19,(ISODD(F7)=TRUE))=TRUE,F7+3,(IF(AND(F7&gt;Start!$G$20,F7+3&lt;Start!$H$20,F7&lt;Start!$H$20,(ISODD(F7)=TRUE))=TRUE,F7+3,(IF(AND(F7&gt;Start!$G$18,F7+1&lt;Start!$H$18,F7&lt;Start!$H$18,(ISEVEN(F7)=TRUE))=TRUE,F7+1,(IF(AND(F7&gt;Start!$G$19,F7+1&lt;Start!$H$19,F7&lt;Start!$H$19,(ISEVEN(F7)=TRUE))=TRUE,F7+1,(IF(AND(F7&gt;Start!$G$20,F7+1&lt;Start!$H$20,F7&lt;Start!$H$20,(ISEVEN(F7)=TRUE))=TRUE,F7+1,(IF(AND(Start!$H$8=4,(ISODD(F7)=TRUE))=TRUE,F7-5,F7-7)))))))))))))))</f>
        <v>51</v>
      </c>
    </row>
    <row r="8" spans="1:10" ht="18.75">
      <c r="A8" s="72" t="str">
        <f>Input!L125</f>
        <v>C</v>
      </c>
      <c r="B8" s="71" t="str">
        <f>Input!M125</f>
        <v>Armada</v>
      </c>
      <c r="C8" s="71" t="str">
        <f>Input!N125</f>
        <v>Ashley Sowinski</v>
      </c>
      <c r="D8" s="72">
        <f>Input!$K$126</f>
        <v>55</v>
      </c>
      <c r="E8" s="73">
        <f>IF(D8=" "," ",(IF(AND(D8&gt;Start!$G$18,D8+3&lt;Start!$H$18,D8&lt;Start!$H$18,(ISODD(D8)=TRUE))=TRUE,D8+3,(IF(AND(D8&gt;Start!$G$19,D8+3&lt;Start!$H$19,D8&lt;Start!$H$19,(ISODD(D8)=TRUE))=TRUE,D8+3,(IF(AND(D8&gt;Start!$G$20,D8+3&lt;Start!$H$20,D8&lt;Start!$H$20,(ISODD(D8)=TRUE))=TRUE,D8+3,(IF(AND(D8&gt;Start!$G$18,D8+1&lt;Start!$H$18,D8&lt;Start!$H$18,(ISEVEN(D8)=TRUE))=TRUE,D8+1,(IF(AND(D8&gt;Start!$G$19,D8+1&lt;Start!$H$19,D8&lt;Start!$H$19,(ISEVEN(D8)=TRUE))=TRUE,D8+1,(IF(AND(D8&gt;Start!$G$20,D8+1&lt;Start!$H$20,D8&lt;Start!$H$20,(ISEVEN(D8)=TRUE))=TRUE,D8+1,(IF(AND(Start!$H$8=4,(ISODD(D8)=TRUE))=TRUE,D8-5,D8-7)))))))))))))))</f>
        <v>48</v>
      </c>
      <c r="F8" s="73">
        <f>IF(E8=" "," ",(IF(AND(E8&gt;Start!$G$18,E8+3&lt;Start!$H$18,E8&lt;Start!$H$18,(ISODD(E8)=TRUE))=TRUE,E8+3,(IF(AND(E8&gt;Start!$G$19,E8+3&lt;Start!$H$19,E8&lt;Start!$H$19,(ISODD(E8)=TRUE))=TRUE,E8+3,(IF(AND(E8&gt;Start!$G$20,E8+3&lt;Start!$H$20,E8&lt;Start!$H$20,(ISODD(E8)=TRUE))=TRUE,E8+3,(IF(AND(E8&gt;Start!$G$18,E8+1&lt;Start!$H$18,E8&lt;Start!$H$18,(ISEVEN(E8)=TRUE))=TRUE,E8+1,(IF(AND(E8&gt;Start!$G$19,E8+1&lt;Start!$H$19,E8&lt;Start!$H$19,(ISEVEN(E8)=TRUE))=TRUE,E8+1,(IF(AND(E8&gt;Start!$G$20,E8+1&lt;Start!$H$20,E8&lt;Start!$H$20,(ISEVEN(E8)=TRUE))=TRUE,E8+1,(IF(AND(Start!$H$8=4,(ISODD(E8)=TRUE))=TRUE,E8-5,E8-7)))))))))))))))</f>
        <v>49</v>
      </c>
      <c r="G8" s="73">
        <f>IF(F8=" "," ",(IF(AND(F8&gt;Start!$G$18,F8+3&lt;Start!$H$18,F8&lt;Start!$H$18,(ISODD(F8)=TRUE))=TRUE,F8+3,(IF(AND(F8&gt;Start!$G$19,F8+3&lt;Start!$H$19,F8&lt;Start!$H$19,(ISODD(F8)=TRUE))=TRUE,F8+3,(IF(AND(F8&gt;Start!$G$20,F8+3&lt;Start!$H$20,F8&lt;Start!$H$20,(ISODD(F8)=TRUE))=TRUE,F8+3,(IF(AND(F8&gt;Start!$G$18,F8+1&lt;Start!$H$18,F8&lt;Start!$H$18,(ISEVEN(F8)=TRUE))=TRUE,F8+1,(IF(AND(F8&gt;Start!$G$19,F8+1&lt;Start!$H$19,F8&lt;Start!$H$19,(ISEVEN(F8)=TRUE))=TRUE,F8+1,(IF(AND(F8&gt;Start!$G$20,F8+1&lt;Start!$H$20,F8&lt;Start!$H$20,(ISEVEN(F8)=TRUE))=TRUE,F8+1,(IF(AND(Start!$H$8=4,(ISODD(F8)=TRUE))=TRUE,F8-5,F8-7)))))))))))))))</f>
        <v>52</v>
      </c>
    </row>
    <row r="9" spans="1:10" ht="18.75">
      <c r="A9" s="72" t="str">
        <f>Input!L130</f>
        <v>CC</v>
      </c>
      <c r="B9" s="71" t="str">
        <f>Input!M130</f>
        <v>Armada</v>
      </c>
      <c r="C9" s="71" t="str">
        <f>Input!N130</f>
        <v>Merissa Stevens</v>
      </c>
      <c r="D9" s="72">
        <f>Input!$K$131</f>
        <v>56</v>
      </c>
      <c r="E9" s="73">
        <f>IF(D9=" "," ",(IF(AND(D9&gt;Start!$G$18,D9+3&lt;Start!$H$18,D9&lt;Start!$H$18,(ISODD(D9)=TRUE))=TRUE,D9+3,(IF(AND(D9&gt;Start!$G$19,D9+3&lt;Start!$H$19,D9&lt;Start!$H$19,(ISODD(D9)=TRUE))=TRUE,D9+3,(IF(AND(D9&gt;Start!$G$20,D9+3&lt;Start!$H$20,D9&lt;Start!$H$20,(ISODD(D9)=TRUE))=TRUE,D9+3,(IF(AND(D9&gt;Start!$G$18,D9+1&lt;Start!$H$18,D9&lt;Start!$H$18,(ISEVEN(D9)=TRUE))=TRUE,D9+1,(IF(AND(D9&gt;Start!$G$19,D9+1&lt;Start!$H$19,D9&lt;Start!$H$19,(ISEVEN(D9)=TRUE))=TRUE,D9+1,(IF(AND(D9&gt;Start!$G$20,D9+1&lt;Start!$H$20,D9&lt;Start!$H$20,(ISEVEN(D9)=TRUE))=TRUE,D9+1,(IF(AND(Start!$H$8=4,(ISODD(D9)=TRUE))=TRUE,D9-5,D9-7)))))))))))))))</f>
        <v>49</v>
      </c>
      <c r="F9" s="73">
        <f>IF(E9=" "," ",(IF(AND(E9&gt;Start!$G$18,E9+3&lt;Start!$H$18,E9&lt;Start!$H$18,(ISODD(E9)=TRUE))=TRUE,E9+3,(IF(AND(E9&gt;Start!$G$19,E9+3&lt;Start!$H$19,E9&lt;Start!$H$19,(ISODD(E9)=TRUE))=TRUE,E9+3,(IF(AND(E9&gt;Start!$G$20,E9+3&lt;Start!$H$20,E9&lt;Start!$H$20,(ISODD(E9)=TRUE))=TRUE,E9+3,(IF(AND(E9&gt;Start!$G$18,E9+1&lt;Start!$H$18,E9&lt;Start!$H$18,(ISEVEN(E9)=TRUE))=TRUE,E9+1,(IF(AND(E9&gt;Start!$G$19,E9+1&lt;Start!$H$19,E9&lt;Start!$H$19,(ISEVEN(E9)=TRUE))=TRUE,E9+1,(IF(AND(E9&gt;Start!$G$20,E9+1&lt;Start!$H$20,E9&lt;Start!$H$20,(ISEVEN(E9)=TRUE))=TRUE,E9+1,(IF(AND(Start!$H$8=4,(ISODD(E9)=TRUE))=TRUE,E9-5,E9-7)))))))))))))))</f>
        <v>52</v>
      </c>
      <c r="G9" s="73">
        <f>IF(F9=" "," ",(IF(AND(F9&gt;Start!$G$18,F9+3&lt;Start!$H$18,F9&lt;Start!$H$18,(ISODD(F9)=TRUE))=TRUE,F9+3,(IF(AND(F9&gt;Start!$G$19,F9+3&lt;Start!$H$19,F9&lt;Start!$H$19,(ISODD(F9)=TRUE))=TRUE,F9+3,(IF(AND(F9&gt;Start!$G$20,F9+3&lt;Start!$H$20,F9&lt;Start!$H$20,(ISODD(F9)=TRUE))=TRUE,F9+3,(IF(AND(F9&gt;Start!$G$18,F9+1&lt;Start!$H$18,F9&lt;Start!$H$18,(ISEVEN(F9)=TRUE))=TRUE,F9+1,(IF(AND(F9&gt;Start!$G$19,F9+1&lt;Start!$H$19,F9&lt;Start!$H$19,(ISEVEN(F9)=TRUE))=TRUE,F9+1,(IF(AND(F9&gt;Start!$G$20,F9+1&lt;Start!$H$20,F9&lt;Start!$H$20,(ISEVEN(F9)=TRUE))=TRUE,F9+1,(IF(AND(Start!$H$8=4,(ISODD(F9)=TRUE))=TRUE,F9-5,F9-7)))))))))))))))</f>
        <v>53</v>
      </c>
    </row>
    <row r="10" spans="1:10" ht="18.75">
      <c r="A10" s="72" t="str">
        <f>Input!L135</f>
        <v>C</v>
      </c>
      <c r="B10" s="71" t="str">
        <f>Input!M135</f>
        <v>Armada</v>
      </c>
      <c r="C10" s="71" t="str">
        <f>Input!N135</f>
        <v>Natalie Jankowski</v>
      </c>
      <c r="D10" s="72">
        <f>Input!$K$136</f>
        <v>57</v>
      </c>
      <c r="E10" s="73">
        <f>IF(D10=" "," ",(IF(AND(D10&gt;Start!$G$18,D10+3&lt;Start!$H$18,D10&lt;Start!$H$18,(ISODD(D10)=TRUE))=TRUE,D10+3,(IF(AND(D10&gt;Start!$G$19,D10+3&lt;Start!$H$19,D10&lt;Start!$H$19,(ISODD(D10)=TRUE))=TRUE,D10+3,(IF(AND(D10&gt;Start!$G$20,D10+3&lt;Start!$H$20,D10&lt;Start!$H$20,(ISODD(D10)=TRUE))=TRUE,D10+3,(IF(AND(D10&gt;Start!$G$18,D10+1&lt;Start!$H$18,D10&lt;Start!$H$18,(ISEVEN(D10)=TRUE))=TRUE,D10+1,(IF(AND(D10&gt;Start!$G$19,D10+1&lt;Start!$H$19,D10&lt;Start!$H$19,(ISEVEN(D10)=TRUE))=TRUE,D10+1,(IF(AND(D10&gt;Start!$G$20,D10+1&lt;Start!$H$20,D10&lt;Start!$H$20,(ISEVEN(D10)=TRUE))=TRUE,D10+1,(IF(AND(Start!$H$8=4,(ISODD(D10)=TRUE))=TRUE,D10-5,D10-7)))))))))))))))</f>
        <v>50</v>
      </c>
      <c r="F10" s="73">
        <f>IF(E10=" "," ",(IF(AND(E10&gt;Start!$G$18,E10+3&lt;Start!$H$18,E10&lt;Start!$H$18,(ISODD(E10)=TRUE))=TRUE,E10+3,(IF(AND(E10&gt;Start!$G$19,E10+3&lt;Start!$H$19,E10&lt;Start!$H$19,(ISODD(E10)=TRUE))=TRUE,E10+3,(IF(AND(E10&gt;Start!$G$20,E10+3&lt;Start!$H$20,E10&lt;Start!$H$20,(ISODD(E10)=TRUE))=TRUE,E10+3,(IF(AND(E10&gt;Start!$G$18,E10+1&lt;Start!$H$18,E10&lt;Start!$H$18,(ISEVEN(E10)=TRUE))=TRUE,E10+1,(IF(AND(E10&gt;Start!$G$19,E10+1&lt;Start!$H$19,E10&lt;Start!$H$19,(ISEVEN(E10)=TRUE))=TRUE,E10+1,(IF(AND(E10&gt;Start!$G$20,E10+1&lt;Start!$H$20,E10&lt;Start!$H$20,(ISEVEN(E10)=TRUE))=TRUE,E10+1,(IF(AND(Start!$H$8=4,(ISODD(E10)=TRUE))=TRUE,E10-5,E10-7)))))))))))))))</f>
        <v>51</v>
      </c>
      <c r="G10" s="73">
        <f>IF(F10=" "," ",(IF(AND(F10&gt;Start!$G$18,F10+3&lt;Start!$H$18,F10&lt;Start!$H$18,(ISODD(F10)=TRUE))=TRUE,F10+3,(IF(AND(F10&gt;Start!$G$19,F10+3&lt;Start!$H$19,F10&lt;Start!$H$19,(ISODD(F10)=TRUE))=TRUE,F10+3,(IF(AND(F10&gt;Start!$G$20,F10+3&lt;Start!$H$20,F10&lt;Start!$H$20,(ISODD(F10)=TRUE))=TRUE,F10+3,(IF(AND(F10&gt;Start!$G$18,F10+1&lt;Start!$H$18,F10&lt;Start!$H$18,(ISEVEN(F10)=TRUE))=TRUE,F10+1,(IF(AND(F10&gt;Start!$G$19,F10+1&lt;Start!$H$19,F10&lt;Start!$H$19,(ISEVEN(F10)=TRUE))=TRUE,F10+1,(IF(AND(F10&gt;Start!$G$20,F10+1&lt;Start!$H$20,F10&lt;Start!$H$20,(ISEVEN(F10)=TRUE))=TRUE,F10+1,(IF(AND(Start!$H$8=4,(ISODD(F10)=TRUE))=TRUE,F10-5,F10-7)))))))))))))))</f>
        <v>54</v>
      </c>
    </row>
    <row r="11" spans="1:10" ht="18.75">
      <c r="A11" s="72" t="str">
        <f>Input!L140</f>
        <v>CC</v>
      </c>
      <c r="B11" s="71" t="str">
        <f>Input!M140</f>
        <v>Armada</v>
      </c>
      <c r="C11" s="71" t="str">
        <f>Input!N140</f>
        <v>Kayla Viaene</v>
      </c>
      <c r="D11" s="72">
        <f>Input!$K$141</f>
        <v>58</v>
      </c>
      <c r="E11" s="73">
        <f>IF(D11=" "," ",(IF(AND(D11&gt;Start!$G$18,D11+3&lt;Start!$H$18,D11&lt;Start!$H$18,(ISODD(D11)=TRUE))=TRUE,D11+3,(IF(AND(D11&gt;Start!$G$19,D11+3&lt;Start!$H$19,D11&lt;Start!$H$19,(ISODD(D11)=TRUE))=TRUE,D11+3,(IF(AND(D11&gt;Start!$G$20,D11+3&lt;Start!$H$20,D11&lt;Start!$H$20,(ISODD(D11)=TRUE))=TRUE,D11+3,(IF(AND(D11&gt;Start!$G$18,D11+1&lt;Start!$H$18,D11&lt;Start!$H$18,(ISEVEN(D11)=TRUE))=TRUE,D11+1,(IF(AND(D11&gt;Start!$G$19,D11+1&lt;Start!$H$19,D11&lt;Start!$H$19,(ISEVEN(D11)=TRUE))=TRUE,D11+1,(IF(AND(D11&gt;Start!$G$20,D11+1&lt;Start!$H$20,D11&lt;Start!$H$20,(ISEVEN(D11)=TRUE))=TRUE,D11+1,(IF(AND(Start!$H$8=4,(ISODD(D11)=TRUE))=TRUE,D11-5,D11-7)))))))))))))))</f>
        <v>51</v>
      </c>
      <c r="F11" s="73">
        <f>IF(E11=" "," ",(IF(AND(E11&gt;Start!$G$18,E11+3&lt;Start!$H$18,E11&lt;Start!$H$18,(ISODD(E11)=TRUE))=TRUE,E11+3,(IF(AND(E11&gt;Start!$G$19,E11+3&lt;Start!$H$19,E11&lt;Start!$H$19,(ISODD(E11)=TRUE))=TRUE,E11+3,(IF(AND(E11&gt;Start!$G$20,E11+3&lt;Start!$H$20,E11&lt;Start!$H$20,(ISODD(E11)=TRUE))=TRUE,E11+3,(IF(AND(E11&gt;Start!$G$18,E11+1&lt;Start!$H$18,E11&lt;Start!$H$18,(ISEVEN(E11)=TRUE))=TRUE,E11+1,(IF(AND(E11&gt;Start!$G$19,E11+1&lt;Start!$H$19,E11&lt;Start!$H$19,(ISEVEN(E11)=TRUE))=TRUE,E11+1,(IF(AND(E11&gt;Start!$G$20,E11+1&lt;Start!$H$20,E11&lt;Start!$H$20,(ISEVEN(E11)=TRUE))=TRUE,E11+1,(IF(AND(Start!$H$8=4,(ISODD(E11)=TRUE))=TRUE,E11-5,E11-7)))))))))))))))</f>
        <v>54</v>
      </c>
      <c r="G11" s="73">
        <f>IF(F11=" "," ",(IF(AND(F11&gt;Start!$G$18,F11+3&lt;Start!$H$18,F11&lt;Start!$H$18,(ISODD(F11)=TRUE))=TRUE,F11+3,(IF(AND(F11&gt;Start!$G$19,F11+3&lt;Start!$H$19,F11&lt;Start!$H$19,(ISODD(F11)=TRUE))=TRUE,F11+3,(IF(AND(F11&gt;Start!$G$20,F11+3&lt;Start!$H$20,F11&lt;Start!$H$20,(ISODD(F11)=TRUE))=TRUE,F11+3,(IF(AND(F11&gt;Start!$G$18,F11+1&lt;Start!$H$18,F11&lt;Start!$H$18,(ISEVEN(F11)=TRUE))=TRUE,F11+1,(IF(AND(F11&gt;Start!$G$19,F11+1&lt;Start!$H$19,F11&lt;Start!$H$19,(ISEVEN(F11)=TRUE))=TRUE,F11+1,(IF(AND(F11&gt;Start!$G$20,F11+1&lt;Start!$H$20,F11&lt;Start!$H$20,(ISEVEN(F11)=TRUE))=TRUE,F11+1,(IF(AND(Start!$H$8=4,(ISODD(F11)=TRUE))=TRUE,F11-5,F11-7)))))))))))))))</f>
        <v>47</v>
      </c>
    </row>
    <row r="12" spans="1:10" ht="18.75">
      <c r="A12" s="72" t="str">
        <f>Input!L136</f>
        <v>D</v>
      </c>
      <c r="B12" s="71" t="str">
        <f>Input!M136</f>
        <v>Centerline</v>
      </c>
      <c r="C12" s="71" t="str">
        <f>Input!N136</f>
        <v>Courtney Domijan</v>
      </c>
      <c r="D12" s="72">
        <f>Input!$K$136</f>
        <v>57</v>
      </c>
      <c r="E12" s="73">
        <f>IF(D12=" "," ",(IF(AND(D12&gt;Start!$G$18,D12+3&lt;Start!$H$18,D12&lt;Start!$H$18,(ISODD(D12)=TRUE))=TRUE,D12+3,(IF(AND(D12&gt;Start!$G$19,D12+3&lt;Start!$H$19,D12&lt;Start!$H$19,(ISODD(D12)=TRUE))=TRUE,D12+3,(IF(AND(D12&gt;Start!$G$20,D12+3&lt;Start!$H$20,D12&lt;Start!$H$20,(ISODD(D12)=TRUE))=TRUE,D12+3,(IF(AND(D12&gt;Start!$G$18,D12+1&lt;Start!$H$18,D12&lt;Start!$H$18,(ISEVEN(D12)=TRUE))=TRUE,D12+1,(IF(AND(D12&gt;Start!$G$19,D12+1&lt;Start!$H$19,D12&lt;Start!$H$19,(ISEVEN(D12)=TRUE))=TRUE,D12+1,(IF(AND(D12&gt;Start!$G$20,D12+1&lt;Start!$H$20,D12&lt;Start!$H$20,(ISEVEN(D12)=TRUE))=TRUE,D12+1,(IF(AND(Start!$H$8=4,(ISODD(D12)=TRUE))=TRUE,D12-5,D12-7)))))))))))))))</f>
        <v>50</v>
      </c>
      <c r="F12" s="73">
        <f>IF(E12=" "," ",(IF(AND(E12&gt;Start!$G$18,E12+3&lt;Start!$H$18,E12&lt;Start!$H$18,(ISODD(E12)=TRUE))=TRUE,E12+3,(IF(AND(E12&gt;Start!$G$19,E12+3&lt;Start!$H$19,E12&lt;Start!$H$19,(ISODD(E12)=TRUE))=TRUE,E12+3,(IF(AND(E12&gt;Start!$G$20,E12+3&lt;Start!$H$20,E12&lt;Start!$H$20,(ISODD(E12)=TRUE))=TRUE,E12+3,(IF(AND(E12&gt;Start!$G$18,E12+1&lt;Start!$H$18,E12&lt;Start!$H$18,(ISEVEN(E12)=TRUE))=TRUE,E12+1,(IF(AND(E12&gt;Start!$G$19,E12+1&lt;Start!$H$19,E12&lt;Start!$H$19,(ISEVEN(E12)=TRUE))=TRUE,E12+1,(IF(AND(E12&gt;Start!$G$20,E12+1&lt;Start!$H$20,E12&lt;Start!$H$20,(ISEVEN(E12)=TRUE))=TRUE,E12+1,(IF(AND(Start!$H$8=4,(ISODD(E12)=TRUE))=TRUE,E12-5,E12-7)))))))))))))))</f>
        <v>51</v>
      </c>
      <c r="G12" s="73">
        <f>IF(F12=" "," ",(IF(AND(F12&gt;Start!$G$18,F12+3&lt;Start!$H$18,F12&lt;Start!$H$18,(ISODD(F12)=TRUE))=TRUE,F12+3,(IF(AND(F12&gt;Start!$G$19,F12+3&lt;Start!$H$19,F12&lt;Start!$H$19,(ISODD(F12)=TRUE))=TRUE,F12+3,(IF(AND(F12&gt;Start!$G$20,F12+3&lt;Start!$H$20,F12&lt;Start!$H$20,(ISODD(F12)=TRUE))=TRUE,F12+3,(IF(AND(F12&gt;Start!$G$18,F12+1&lt;Start!$H$18,F12&lt;Start!$H$18,(ISEVEN(F12)=TRUE))=TRUE,F12+1,(IF(AND(F12&gt;Start!$G$19,F12+1&lt;Start!$H$19,F12&lt;Start!$H$19,(ISEVEN(F12)=TRUE))=TRUE,F12+1,(IF(AND(F12&gt;Start!$G$20,F12+1&lt;Start!$H$20,F12&lt;Start!$H$20,(ISEVEN(F12)=TRUE))=TRUE,F12+1,(IF(AND(Start!$H$8=4,(ISODD(F12)=TRUE))=TRUE,F12-5,F12-7)))))))))))))))</f>
        <v>54</v>
      </c>
    </row>
    <row r="13" spans="1:10" ht="18.75">
      <c r="A13" s="72" t="str">
        <f>Input!L141</f>
        <v>DD</v>
      </c>
      <c r="B13" s="71" t="str">
        <f>Input!M141</f>
        <v>Centerline</v>
      </c>
      <c r="C13" s="71" t="str">
        <f>Input!N141</f>
        <v>Shayde Brecker</v>
      </c>
      <c r="D13" s="72">
        <f>Input!$K$141</f>
        <v>58</v>
      </c>
      <c r="E13" s="73">
        <f>IF(D13=" "," ",(IF(AND(D13&gt;Start!$G$18,D13+3&lt;Start!$H$18,D13&lt;Start!$H$18,(ISODD(D13)=TRUE))=TRUE,D13+3,(IF(AND(D13&gt;Start!$G$19,D13+3&lt;Start!$H$19,D13&lt;Start!$H$19,(ISODD(D13)=TRUE))=TRUE,D13+3,(IF(AND(D13&gt;Start!$G$20,D13+3&lt;Start!$H$20,D13&lt;Start!$H$20,(ISODD(D13)=TRUE))=TRUE,D13+3,(IF(AND(D13&gt;Start!$G$18,D13+1&lt;Start!$H$18,D13&lt;Start!$H$18,(ISEVEN(D13)=TRUE))=TRUE,D13+1,(IF(AND(D13&gt;Start!$G$19,D13+1&lt;Start!$H$19,D13&lt;Start!$H$19,(ISEVEN(D13)=TRUE))=TRUE,D13+1,(IF(AND(D13&gt;Start!$G$20,D13+1&lt;Start!$H$20,D13&lt;Start!$H$20,(ISEVEN(D13)=TRUE))=TRUE,D13+1,(IF(AND(Start!$H$8=4,(ISODD(D13)=TRUE))=TRUE,D13-5,D13-7)))))))))))))))</f>
        <v>51</v>
      </c>
      <c r="F13" s="73">
        <f>IF(E13=" "," ",(IF(AND(E13&gt;Start!$G$18,E13+3&lt;Start!$H$18,E13&lt;Start!$H$18,(ISODD(E13)=TRUE))=TRUE,E13+3,(IF(AND(E13&gt;Start!$G$19,E13+3&lt;Start!$H$19,E13&lt;Start!$H$19,(ISODD(E13)=TRUE))=TRUE,E13+3,(IF(AND(E13&gt;Start!$G$20,E13+3&lt;Start!$H$20,E13&lt;Start!$H$20,(ISODD(E13)=TRUE))=TRUE,E13+3,(IF(AND(E13&gt;Start!$G$18,E13+1&lt;Start!$H$18,E13&lt;Start!$H$18,(ISEVEN(E13)=TRUE))=TRUE,E13+1,(IF(AND(E13&gt;Start!$G$19,E13+1&lt;Start!$H$19,E13&lt;Start!$H$19,(ISEVEN(E13)=TRUE))=TRUE,E13+1,(IF(AND(E13&gt;Start!$G$20,E13+1&lt;Start!$H$20,E13&lt;Start!$H$20,(ISEVEN(E13)=TRUE))=TRUE,E13+1,(IF(AND(Start!$H$8=4,(ISODD(E13)=TRUE))=TRUE,E13-5,E13-7)))))))))))))))</f>
        <v>54</v>
      </c>
      <c r="G13" s="73">
        <f>IF(F13=" "," ",(IF(AND(F13&gt;Start!$G$18,F13+3&lt;Start!$H$18,F13&lt;Start!$H$18,(ISODD(F13)=TRUE))=TRUE,F13+3,(IF(AND(F13&gt;Start!$G$19,F13+3&lt;Start!$H$19,F13&lt;Start!$H$19,(ISODD(F13)=TRUE))=TRUE,F13+3,(IF(AND(F13&gt;Start!$G$20,F13+3&lt;Start!$H$20,F13&lt;Start!$H$20,(ISODD(F13)=TRUE))=TRUE,F13+3,(IF(AND(F13&gt;Start!$G$18,F13+1&lt;Start!$H$18,F13&lt;Start!$H$18,(ISEVEN(F13)=TRUE))=TRUE,F13+1,(IF(AND(F13&gt;Start!$G$19,F13+1&lt;Start!$H$19,F13&lt;Start!$H$19,(ISEVEN(F13)=TRUE))=TRUE,F13+1,(IF(AND(F13&gt;Start!$G$20,F13+1&lt;Start!$H$20,F13&lt;Start!$H$20,(ISEVEN(F13)=TRUE))=TRUE,F13+1,(IF(AND(Start!$H$8=4,(ISODD(F13)=TRUE))=TRUE,F13-5,F13-7)))))))))))))))</f>
        <v>47</v>
      </c>
    </row>
    <row r="14" spans="1:10" ht="18.75">
      <c r="A14" s="72" t="str">
        <f>Input!L5</f>
        <v>C</v>
      </c>
      <c r="B14" s="71" t="str">
        <f>Input!M5</f>
        <v>Clinton Township Chippewa Valley</v>
      </c>
      <c r="C14" s="71" t="str">
        <f>Input!N5</f>
        <v>Jennifer Kelly</v>
      </c>
      <c r="D14" s="72">
        <f>Input!$K$6</f>
        <v>31</v>
      </c>
      <c r="E14" s="73">
        <f>IF(D14=" "," ",(IF(AND(D14&gt;Start!$G$18,D14+3&lt;Start!$H$18,D14&lt;Start!$H$18,(ISODD(D14)=TRUE))=TRUE,D14+3,(IF(AND(D14&gt;Start!$G$19,D14+3&lt;Start!$H$19,D14&lt;Start!$H$19,(ISODD(D14)=TRUE))=TRUE,D14+3,(IF(AND(D14&gt;Start!$G$20,D14+3&lt;Start!$H$20,D14&lt;Start!$H$20,(ISODD(D14)=TRUE))=TRUE,D14+3,(IF(AND(D14&gt;Start!$G$18,D14+1&lt;Start!$H$18,D14&lt;Start!$H$18,(ISEVEN(D14)=TRUE))=TRUE,D14+1,(IF(AND(D14&gt;Start!$G$19,D14+1&lt;Start!$H$19,D14&lt;Start!$H$19,(ISEVEN(D14)=TRUE))=TRUE,D14+1,(IF(AND(D14&gt;Start!$G$20,D14+1&lt;Start!$H$20,D14&lt;Start!$H$20,(ISEVEN(D14)=TRUE))=TRUE,D14+1,(IF(AND(Start!$H$8=4,(ISODD(D14)=TRUE))=TRUE,D14-5,D14-7)))))))))))))))</f>
        <v>34</v>
      </c>
      <c r="F14" s="73">
        <f>IF(E14=" "," ",(IF(AND(E14&gt;Start!$G$18,E14+3&lt;Start!$H$18,E14&lt;Start!$H$18,(ISODD(E14)=TRUE))=TRUE,E14+3,(IF(AND(E14&gt;Start!$G$19,E14+3&lt;Start!$H$19,E14&lt;Start!$H$19,(ISODD(E14)=TRUE))=TRUE,E14+3,(IF(AND(E14&gt;Start!$G$20,E14+3&lt;Start!$H$20,E14&lt;Start!$H$20,(ISODD(E14)=TRUE))=TRUE,E14+3,(IF(AND(E14&gt;Start!$G$18,E14+1&lt;Start!$H$18,E14&lt;Start!$H$18,(ISEVEN(E14)=TRUE))=TRUE,E14+1,(IF(AND(E14&gt;Start!$G$19,E14+1&lt;Start!$H$19,E14&lt;Start!$H$19,(ISEVEN(E14)=TRUE))=TRUE,E14+1,(IF(AND(E14&gt;Start!$G$20,E14+1&lt;Start!$H$20,E14&lt;Start!$H$20,(ISEVEN(E14)=TRUE))=TRUE,E14+1,(IF(AND(Start!$H$8=4,(ISODD(E14)=TRUE))=TRUE,E14-5,E14-7)))))))))))))))</f>
        <v>35</v>
      </c>
      <c r="G14" s="73">
        <f>IF(F14=" "," ",(IF(AND(F14&gt;Start!$G$18,F14+3&lt;Start!$H$18,F14&lt;Start!$H$18,(ISODD(F14)=TRUE))=TRUE,F14+3,(IF(AND(F14&gt;Start!$G$19,F14+3&lt;Start!$H$19,F14&lt;Start!$H$19,(ISODD(F14)=TRUE))=TRUE,F14+3,(IF(AND(F14&gt;Start!$G$20,F14+3&lt;Start!$H$20,F14&lt;Start!$H$20,(ISODD(F14)=TRUE))=TRUE,F14+3,(IF(AND(F14&gt;Start!$G$18,F14+1&lt;Start!$H$18,F14&lt;Start!$H$18,(ISEVEN(F14)=TRUE))=TRUE,F14+1,(IF(AND(F14&gt;Start!$G$19,F14+1&lt;Start!$H$19,F14&lt;Start!$H$19,(ISEVEN(F14)=TRUE))=TRUE,F14+1,(IF(AND(F14&gt;Start!$G$20,F14+1&lt;Start!$H$20,F14&lt;Start!$H$20,(ISEVEN(F14)=TRUE))=TRUE,F14+1,(IF(AND(Start!$H$8=4,(ISODD(F14)=TRUE))=TRUE,F14-5,F14-7)))))))))))))))</f>
        <v>38</v>
      </c>
    </row>
    <row r="15" spans="1:10" ht="18.75">
      <c r="A15" s="72" t="str">
        <f>Input!L10</f>
        <v>CC</v>
      </c>
      <c r="B15" s="71" t="str">
        <f>Input!M10</f>
        <v>Clinton Township Chippewa Valley</v>
      </c>
      <c r="C15" s="71" t="str">
        <f>Input!N10</f>
        <v>Alyssa Turner</v>
      </c>
      <c r="D15" s="72">
        <f>Input!$K$11</f>
        <v>32</v>
      </c>
      <c r="E15" s="73">
        <f>IF(D15=" "," ",(IF(AND(D15&gt;Start!$G$18,D15+3&lt;Start!$H$18,D15&lt;Start!$H$18,(ISODD(D15)=TRUE))=TRUE,D15+3,(IF(AND(D15&gt;Start!$G$19,D15+3&lt;Start!$H$19,D15&lt;Start!$H$19,(ISODD(D15)=TRUE))=TRUE,D15+3,(IF(AND(D15&gt;Start!$G$20,D15+3&lt;Start!$H$20,D15&lt;Start!$H$20,(ISODD(D15)=TRUE))=TRUE,D15+3,(IF(AND(D15&gt;Start!$G$18,D15+1&lt;Start!$H$18,D15&lt;Start!$H$18,(ISEVEN(D15)=TRUE))=TRUE,D15+1,(IF(AND(D15&gt;Start!$G$19,D15+1&lt;Start!$H$19,D15&lt;Start!$H$19,(ISEVEN(D15)=TRUE))=TRUE,D15+1,(IF(AND(D15&gt;Start!$G$20,D15+1&lt;Start!$H$20,D15&lt;Start!$H$20,(ISEVEN(D15)=TRUE))=TRUE,D15+1,(IF(AND(Start!$H$8=4,(ISODD(D15)=TRUE))=TRUE,D15-5,D15-7)))))))))))))))</f>
        <v>33</v>
      </c>
      <c r="F15" s="73">
        <f>IF(E15=" "," ",(IF(AND(E15&gt;Start!$G$18,E15+3&lt;Start!$H$18,E15&lt;Start!$H$18,(ISODD(E15)=TRUE))=TRUE,E15+3,(IF(AND(E15&gt;Start!$G$19,E15+3&lt;Start!$H$19,E15&lt;Start!$H$19,(ISODD(E15)=TRUE))=TRUE,E15+3,(IF(AND(E15&gt;Start!$G$20,E15+3&lt;Start!$H$20,E15&lt;Start!$H$20,(ISODD(E15)=TRUE))=TRUE,E15+3,(IF(AND(E15&gt;Start!$G$18,E15+1&lt;Start!$H$18,E15&lt;Start!$H$18,(ISEVEN(E15)=TRUE))=TRUE,E15+1,(IF(AND(E15&gt;Start!$G$19,E15+1&lt;Start!$H$19,E15&lt;Start!$H$19,(ISEVEN(E15)=TRUE))=TRUE,E15+1,(IF(AND(E15&gt;Start!$G$20,E15+1&lt;Start!$H$20,E15&lt;Start!$H$20,(ISEVEN(E15)=TRUE))=TRUE,E15+1,(IF(AND(Start!$H$8=4,(ISODD(E15)=TRUE))=TRUE,E15-5,E15-7)))))))))))))))</f>
        <v>36</v>
      </c>
      <c r="G15" s="73">
        <f>IF(F15=" "," ",(IF(AND(F15&gt;Start!$G$18,F15+3&lt;Start!$H$18,F15&lt;Start!$H$18,(ISODD(F15)=TRUE))=TRUE,F15+3,(IF(AND(F15&gt;Start!$G$19,F15+3&lt;Start!$H$19,F15&lt;Start!$H$19,(ISODD(F15)=TRUE))=TRUE,F15+3,(IF(AND(F15&gt;Start!$G$20,F15+3&lt;Start!$H$20,F15&lt;Start!$H$20,(ISODD(F15)=TRUE))=TRUE,F15+3,(IF(AND(F15&gt;Start!$G$18,F15+1&lt;Start!$H$18,F15&lt;Start!$H$18,(ISEVEN(F15)=TRUE))=TRUE,F15+1,(IF(AND(F15&gt;Start!$G$19,F15+1&lt;Start!$H$19,F15&lt;Start!$H$19,(ISEVEN(F15)=TRUE))=TRUE,F15+1,(IF(AND(F15&gt;Start!$G$20,F15+1&lt;Start!$H$20,F15&lt;Start!$H$20,(ISEVEN(F15)=TRUE))=TRUE,F15+1,(IF(AND(Start!$H$8=4,(ISODD(F15)=TRUE))=TRUE,F15-5,F15-7)))))))))))))))</f>
        <v>37</v>
      </c>
    </row>
    <row r="16" spans="1:10" ht="18.75">
      <c r="A16" s="72" t="str">
        <f>Input!L54</f>
        <v>B</v>
      </c>
      <c r="B16" s="71" t="str">
        <f>Input!M54</f>
        <v>Clinton Township Chippewa Valley</v>
      </c>
      <c r="C16" s="71" t="str">
        <f>Input!N54</f>
        <v>Erika Gamble</v>
      </c>
      <c r="D16" s="72">
        <f>Input!$K$56</f>
        <v>41</v>
      </c>
      <c r="E16" s="73">
        <f>IF(D16=" "," ",(IF(AND(D16&gt;Start!$G$18,D16+3&lt;Start!$H$18,D16&lt;Start!$H$18,(ISODD(D16)=TRUE))=TRUE,D16+3,(IF(AND(D16&gt;Start!$G$19,D16+3&lt;Start!$H$19,D16&lt;Start!$H$19,(ISODD(D16)=TRUE))=TRUE,D16+3,(IF(AND(D16&gt;Start!$G$20,D16+3&lt;Start!$H$20,D16&lt;Start!$H$20,(ISODD(D16)=TRUE))=TRUE,D16+3,(IF(AND(D16&gt;Start!$G$18,D16+1&lt;Start!$H$18,D16&lt;Start!$H$18,(ISEVEN(D16)=TRUE))=TRUE,D16+1,(IF(AND(D16&gt;Start!$G$19,D16+1&lt;Start!$H$19,D16&lt;Start!$H$19,(ISEVEN(D16)=TRUE))=TRUE,D16+1,(IF(AND(D16&gt;Start!$G$20,D16+1&lt;Start!$H$20,D16&lt;Start!$H$20,(ISEVEN(D16)=TRUE))=TRUE,D16+1,(IF(AND(Start!$H$8=4,(ISODD(D16)=TRUE))=TRUE,D16-5,D16-7)))))))))))))))</f>
        <v>44</v>
      </c>
      <c r="F16" s="73">
        <f>IF(E16=" "," ",(IF(AND(E16&gt;Start!$G$18,E16+3&lt;Start!$H$18,E16&lt;Start!$H$18,(ISODD(E16)=TRUE))=TRUE,E16+3,(IF(AND(E16&gt;Start!$G$19,E16+3&lt;Start!$H$19,E16&lt;Start!$H$19,(ISODD(E16)=TRUE))=TRUE,E16+3,(IF(AND(E16&gt;Start!$G$20,E16+3&lt;Start!$H$20,E16&lt;Start!$H$20,(ISODD(E16)=TRUE))=TRUE,E16+3,(IF(AND(E16&gt;Start!$G$18,E16+1&lt;Start!$H$18,E16&lt;Start!$H$18,(ISEVEN(E16)=TRUE))=TRUE,E16+1,(IF(AND(E16&gt;Start!$G$19,E16+1&lt;Start!$H$19,E16&lt;Start!$H$19,(ISEVEN(E16)=TRUE))=TRUE,E16+1,(IF(AND(E16&gt;Start!$G$20,E16+1&lt;Start!$H$20,E16&lt;Start!$H$20,(ISEVEN(E16)=TRUE))=TRUE,E16+1,(IF(AND(Start!$H$8=4,(ISODD(E16)=TRUE))=TRUE,E16-5,E16-7)))))))))))))))</f>
        <v>45</v>
      </c>
      <c r="G16" s="73">
        <f>IF(F16=" "," ",(IF(AND(F16&gt;Start!$G$18,F16+3&lt;Start!$H$18,F16&lt;Start!$H$18,(ISODD(F16)=TRUE))=TRUE,F16+3,(IF(AND(F16&gt;Start!$G$19,F16+3&lt;Start!$H$19,F16&lt;Start!$H$19,(ISODD(F16)=TRUE))=TRUE,F16+3,(IF(AND(F16&gt;Start!$G$20,F16+3&lt;Start!$H$20,F16&lt;Start!$H$20,(ISODD(F16)=TRUE))=TRUE,F16+3,(IF(AND(F16&gt;Start!$G$18,F16+1&lt;Start!$H$18,F16&lt;Start!$H$18,(ISEVEN(F16)=TRUE))=TRUE,F16+1,(IF(AND(F16&gt;Start!$G$19,F16+1&lt;Start!$H$19,F16&lt;Start!$H$19,(ISEVEN(F16)=TRUE))=TRUE,F16+1,(IF(AND(F16&gt;Start!$G$20,F16+1&lt;Start!$H$20,F16&lt;Start!$H$20,(ISEVEN(F16)=TRUE))=TRUE,F16+1,(IF(AND(Start!$H$8=4,(ISODD(F16)=TRUE))=TRUE,F16-5,F16-7)))))))))))))))</f>
        <v>38</v>
      </c>
    </row>
    <row r="17" spans="1:7" ht="18.75">
      <c r="A17" s="72" t="str">
        <f>Input!L59</f>
        <v>BB</v>
      </c>
      <c r="B17" s="71" t="str">
        <f>Input!M59</f>
        <v>Clinton Township Chippewa Valley</v>
      </c>
      <c r="C17" s="71" t="str">
        <f>Input!N59</f>
        <v>Skylar Kozianowski</v>
      </c>
      <c r="D17" s="72">
        <f>Input!$K$61</f>
        <v>42</v>
      </c>
      <c r="E17" s="73">
        <f>IF(D17=" "," ",(IF(AND(D17&gt;Start!$G$18,D17+3&lt;Start!$H$18,D17&lt;Start!$H$18,(ISODD(D17)=TRUE))=TRUE,D17+3,(IF(AND(D17&gt;Start!$G$19,D17+3&lt;Start!$H$19,D17&lt;Start!$H$19,(ISODD(D17)=TRUE))=TRUE,D17+3,(IF(AND(D17&gt;Start!$G$20,D17+3&lt;Start!$H$20,D17&lt;Start!$H$20,(ISODD(D17)=TRUE))=TRUE,D17+3,(IF(AND(D17&gt;Start!$G$18,D17+1&lt;Start!$H$18,D17&lt;Start!$H$18,(ISEVEN(D17)=TRUE))=TRUE,D17+1,(IF(AND(D17&gt;Start!$G$19,D17+1&lt;Start!$H$19,D17&lt;Start!$H$19,(ISEVEN(D17)=TRUE))=TRUE,D17+1,(IF(AND(D17&gt;Start!$G$20,D17+1&lt;Start!$H$20,D17&lt;Start!$H$20,(ISEVEN(D17)=TRUE))=TRUE,D17+1,(IF(AND(Start!$H$8=4,(ISODD(D17)=TRUE))=TRUE,D17-5,D17-7)))))))))))))))</f>
        <v>43</v>
      </c>
      <c r="F17" s="73">
        <f>IF(E17=" "," ",(IF(AND(E17&gt;Start!$G$18,E17+3&lt;Start!$H$18,E17&lt;Start!$H$18,(ISODD(E17)=TRUE))=TRUE,E17+3,(IF(AND(E17&gt;Start!$G$19,E17+3&lt;Start!$H$19,E17&lt;Start!$H$19,(ISODD(E17)=TRUE))=TRUE,E17+3,(IF(AND(E17&gt;Start!$G$20,E17+3&lt;Start!$H$20,E17&lt;Start!$H$20,(ISODD(E17)=TRUE))=TRUE,E17+3,(IF(AND(E17&gt;Start!$G$18,E17+1&lt;Start!$H$18,E17&lt;Start!$H$18,(ISEVEN(E17)=TRUE))=TRUE,E17+1,(IF(AND(E17&gt;Start!$G$19,E17+1&lt;Start!$H$19,E17&lt;Start!$H$19,(ISEVEN(E17)=TRUE))=TRUE,E17+1,(IF(AND(E17&gt;Start!$G$20,E17+1&lt;Start!$H$20,E17&lt;Start!$H$20,(ISEVEN(E17)=TRUE))=TRUE,E17+1,(IF(AND(Start!$H$8=4,(ISODD(E17)=TRUE))=TRUE,E17-5,E17-7)))))))))))))))</f>
        <v>46</v>
      </c>
      <c r="G17" s="73">
        <f>IF(F17=" "," ",(IF(AND(F17&gt;Start!$G$18,F17+3&lt;Start!$H$18,F17&lt;Start!$H$18,(ISODD(F17)=TRUE))=TRUE,F17+3,(IF(AND(F17&gt;Start!$G$19,F17+3&lt;Start!$H$19,F17&lt;Start!$H$19,(ISODD(F17)=TRUE))=TRUE,F17+3,(IF(AND(F17&gt;Start!$G$20,F17+3&lt;Start!$H$20,F17&lt;Start!$H$20,(ISODD(F17)=TRUE))=TRUE,F17+3,(IF(AND(F17&gt;Start!$G$18,F17+1&lt;Start!$H$18,F17&lt;Start!$H$18,(ISEVEN(F17)=TRUE))=TRUE,F17+1,(IF(AND(F17&gt;Start!$G$19,F17+1&lt;Start!$H$19,F17&lt;Start!$H$19,(ISEVEN(F17)=TRUE))=TRUE,F17+1,(IF(AND(F17&gt;Start!$G$20,F17+1&lt;Start!$H$20,F17&lt;Start!$H$20,(ISEVEN(F17)=TRUE))=TRUE,F17+1,(IF(AND(Start!$H$8=4,(ISODD(F17)=TRUE))=TRUE,F17-5,F17-7)))))))))))))))</f>
        <v>39</v>
      </c>
    </row>
    <row r="18" spans="1:7" ht="18.75">
      <c r="A18" s="72" t="str">
        <f>Input!L64</f>
        <v>B</v>
      </c>
      <c r="B18" s="71" t="str">
        <f>Input!M64</f>
        <v>Clinton Township Chippewa Valley</v>
      </c>
      <c r="C18" s="71" t="str">
        <f>Input!N64</f>
        <v>Kamrin Keillor</v>
      </c>
      <c r="D18" s="72">
        <f>Input!$K$66</f>
        <v>43</v>
      </c>
      <c r="E18" s="73">
        <f>IF(D18=" "," ",(IF(AND(D18&gt;Start!$G$18,D18+3&lt;Start!$H$18,D18&lt;Start!$H$18,(ISODD(D18)=TRUE))=TRUE,D18+3,(IF(AND(D18&gt;Start!$G$19,D18+3&lt;Start!$H$19,D18&lt;Start!$H$19,(ISODD(D18)=TRUE))=TRUE,D18+3,(IF(AND(D18&gt;Start!$G$20,D18+3&lt;Start!$H$20,D18&lt;Start!$H$20,(ISODD(D18)=TRUE))=TRUE,D18+3,(IF(AND(D18&gt;Start!$G$18,D18+1&lt;Start!$H$18,D18&lt;Start!$H$18,(ISEVEN(D18)=TRUE))=TRUE,D18+1,(IF(AND(D18&gt;Start!$G$19,D18+1&lt;Start!$H$19,D18&lt;Start!$H$19,(ISEVEN(D18)=TRUE))=TRUE,D18+1,(IF(AND(D18&gt;Start!$G$20,D18+1&lt;Start!$H$20,D18&lt;Start!$H$20,(ISEVEN(D18)=TRUE))=TRUE,D18+1,(IF(AND(Start!$H$8=4,(ISODD(D18)=TRUE))=TRUE,D18-5,D18-7)))))))))))))))</f>
        <v>46</v>
      </c>
      <c r="F18" s="73">
        <f>IF(E18=" "," ",(IF(AND(E18&gt;Start!$G$18,E18+3&lt;Start!$H$18,E18&lt;Start!$H$18,(ISODD(E18)=TRUE))=TRUE,E18+3,(IF(AND(E18&gt;Start!$G$19,E18+3&lt;Start!$H$19,E18&lt;Start!$H$19,(ISODD(E18)=TRUE))=TRUE,E18+3,(IF(AND(E18&gt;Start!$G$20,E18+3&lt;Start!$H$20,E18&lt;Start!$H$20,(ISODD(E18)=TRUE))=TRUE,E18+3,(IF(AND(E18&gt;Start!$G$18,E18+1&lt;Start!$H$18,E18&lt;Start!$H$18,(ISEVEN(E18)=TRUE))=TRUE,E18+1,(IF(AND(E18&gt;Start!$G$19,E18+1&lt;Start!$H$19,E18&lt;Start!$H$19,(ISEVEN(E18)=TRUE))=TRUE,E18+1,(IF(AND(E18&gt;Start!$G$20,E18+1&lt;Start!$H$20,E18&lt;Start!$H$20,(ISEVEN(E18)=TRUE))=TRUE,E18+1,(IF(AND(Start!$H$8=4,(ISODD(E18)=TRUE))=TRUE,E18-5,E18-7)))))))))))))))</f>
        <v>39</v>
      </c>
      <c r="G18" s="73">
        <f>IF(F18=" "," ",(IF(AND(F18&gt;Start!$G$18,F18+3&lt;Start!$H$18,F18&lt;Start!$H$18,(ISODD(F18)=TRUE))=TRUE,F18+3,(IF(AND(F18&gt;Start!$G$19,F18+3&lt;Start!$H$19,F18&lt;Start!$H$19,(ISODD(F18)=TRUE))=TRUE,F18+3,(IF(AND(F18&gt;Start!$G$20,F18+3&lt;Start!$H$20,F18&lt;Start!$H$20,(ISODD(F18)=TRUE))=TRUE,F18+3,(IF(AND(F18&gt;Start!$G$18,F18+1&lt;Start!$H$18,F18&lt;Start!$H$18,(ISEVEN(F18)=TRUE))=TRUE,F18+1,(IF(AND(F18&gt;Start!$G$19,F18+1&lt;Start!$H$19,F18&lt;Start!$H$19,(ISEVEN(F18)=TRUE))=TRUE,F18+1,(IF(AND(F18&gt;Start!$G$20,F18+1&lt;Start!$H$20,F18&lt;Start!$H$20,(ISEVEN(F18)=TRUE))=TRUE,F18+1,(IF(AND(Start!$H$8=4,(ISODD(F18)=TRUE))=TRUE,F18-5,F18-7)))))))))))))))</f>
        <v>42</v>
      </c>
    </row>
    <row r="19" spans="1:7" ht="18.75">
      <c r="A19" s="72" t="str">
        <f>Input!L69</f>
        <v>BB</v>
      </c>
      <c r="B19" s="71" t="str">
        <f>Input!M69</f>
        <v>Clinton Township Chippewa Valley</v>
      </c>
      <c r="C19" s="71" t="str">
        <f>Input!N69</f>
        <v>Amanda McLaughlin</v>
      </c>
      <c r="D19" s="72">
        <f>Input!$K$71</f>
        <v>44</v>
      </c>
      <c r="E19" s="73">
        <f>IF(D19=" "," ",(IF(AND(D19&gt;Start!$G$18,D19+3&lt;Start!$H$18,D19&lt;Start!$H$18,(ISODD(D19)=TRUE))=TRUE,D19+3,(IF(AND(D19&gt;Start!$G$19,D19+3&lt;Start!$H$19,D19&lt;Start!$H$19,(ISODD(D19)=TRUE))=TRUE,D19+3,(IF(AND(D19&gt;Start!$G$20,D19+3&lt;Start!$H$20,D19&lt;Start!$H$20,(ISODD(D19)=TRUE))=TRUE,D19+3,(IF(AND(D19&gt;Start!$G$18,D19+1&lt;Start!$H$18,D19&lt;Start!$H$18,(ISEVEN(D19)=TRUE))=TRUE,D19+1,(IF(AND(D19&gt;Start!$G$19,D19+1&lt;Start!$H$19,D19&lt;Start!$H$19,(ISEVEN(D19)=TRUE))=TRUE,D19+1,(IF(AND(D19&gt;Start!$G$20,D19+1&lt;Start!$H$20,D19&lt;Start!$H$20,(ISEVEN(D19)=TRUE))=TRUE,D19+1,(IF(AND(Start!$H$8=4,(ISODD(D19)=TRUE))=TRUE,D19-5,D19-7)))))))))))))))</f>
        <v>45</v>
      </c>
      <c r="F19" s="73">
        <f>IF(E19=" "," ",(IF(AND(E19&gt;Start!$G$18,E19+3&lt;Start!$H$18,E19&lt;Start!$H$18,(ISODD(E19)=TRUE))=TRUE,E19+3,(IF(AND(E19&gt;Start!$G$19,E19+3&lt;Start!$H$19,E19&lt;Start!$H$19,(ISODD(E19)=TRUE))=TRUE,E19+3,(IF(AND(E19&gt;Start!$G$20,E19+3&lt;Start!$H$20,E19&lt;Start!$H$20,(ISODD(E19)=TRUE))=TRUE,E19+3,(IF(AND(E19&gt;Start!$G$18,E19+1&lt;Start!$H$18,E19&lt;Start!$H$18,(ISEVEN(E19)=TRUE))=TRUE,E19+1,(IF(AND(E19&gt;Start!$G$19,E19+1&lt;Start!$H$19,E19&lt;Start!$H$19,(ISEVEN(E19)=TRUE))=TRUE,E19+1,(IF(AND(E19&gt;Start!$G$20,E19+1&lt;Start!$H$20,E19&lt;Start!$H$20,(ISEVEN(E19)=TRUE))=TRUE,E19+1,(IF(AND(Start!$H$8=4,(ISODD(E19)=TRUE))=TRUE,E19-5,E19-7)))))))))))))))</f>
        <v>38</v>
      </c>
      <c r="G19" s="73">
        <f>IF(F19=" "," ",(IF(AND(F19&gt;Start!$G$18,F19+3&lt;Start!$H$18,F19&lt;Start!$H$18,(ISODD(F19)=TRUE))=TRUE,F19+3,(IF(AND(F19&gt;Start!$G$19,F19+3&lt;Start!$H$19,F19&lt;Start!$H$19,(ISODD(F19)=TRUE))=TRUE,F19+3,(IF(AND(F19&gt;Start!$G$20,F19+3&lt;Start!$H$20,F19&lt;Start!$H$20,(ISODD(F19)=TRUE))=TRUE,F19+3,(IF(AND(F19&gt;Start!$G$18,F19+1&lt;Start!$H$18,F19&lt;Start!$H$18,(ISEVEN(F19)=TRUE))=TRUE,F19+1,(IF(AND(F19&gt;Start!$G$19,F19+1&lt;Start!$H$19,F19&lt;Start!$H$19,(ISEVEN(F19)=TRUE))=TRUE,F19+1,(IF(AND(F19&gt;Start!$G$20,F19+1&lt;Start!$H$20,F19&lt;Start!$H$20,(ISEVEN(F19)=TRUE))=TRUE,F19+1,(IF(AND(Start!$H$8=4,(ISODD(F19)=TRUE))=TRUE,F19-5,F19-7)))))))))))))))</f>
        <v>31</v>
      </c>
    </row>
    <row r="20" spans="1:7" ht="18.75">
      <c r="A20" s="72" t="str">
        <f>Input!L74</f>
        <v>B</v>
      </c>
      <c r="B20" s="71" t="str">
        <f>Input!M74</f>
        <v>East Point East Detroit</v>
      </c>
      <c r="C20" s="71" t="str">
        <f>Input!N74</f>
        <v>Rebecca Zilinski</v>
      </c>
      <c r="D20" s="72">
        <f>Input!$K$76</f>
        <v>45</v>
      </c>
      <c r="E20" s="73">
        <f>IF(D20=" "," ",(IF(AND(D20&gt;Start!$G$18,D20+3&lt;Start!$H$18,D20&lt;Start!$H$18,(ISODD(D20)=TRUE))=TRUE,D20+3,(IF(AND(D20&gt;Start!$G$19,D20+3&lt;Start!$H$19,D20&lt;Start!$H$19,(ISODD(D20)=TRUE))=TRUE,D20+3,(IF(AND(D20&gt;Start!$G$20,D20+3&lt;Start!$H$20,D20&lt;Start!$H$20,(ISODD(D20)=TRUE))=TRUE,D20+3,(IF(AND(D20&gt;Start!$G$18,D20+1&lt;Start!$H$18,D20&lt;Start!$H$18,(ISEVEN(D20)=TRUE))=TRUE,D20+1,(IF(AND(D20&gt;Start!$G$19,D20+1&lt;Start!$H$19,D20&lt;Start!$H$19,(ISEVEN(D20)=TRUE))=TRUE,D20+1,(IF(AND(D20&gt;Start!$G$20,D20+1&lt;Start!$H$20,D20&lt;Start!$H$20,(ISEVEN(D20)=TRUE))=TRUE,D20+1,(IF(AND(Start!$H$8=4,(ISODD(D20)=TRUE))=TRUE,D20-5,D20-7)))))))))))))))</f>
        <v>38</v>
      </c>
      <c r="F20" s="73">
        <f>IF(E20=" "," ",(IF(AND(E20&gt;Start!$G$18,E20+3&lt;Start!$H$18,E20&lt;Start!$H$18,(ISODD(E20)=TRUE))=TRUE,E20+3,(IF(AND(E20&gt;Start!$G$19,E20+3&lt;Start!$H$19,E20&lt;Start!$H$19,(ISODD(E20)=TRUE))=TRUE,E20+3,(IF(AND(E20&gt;Start!$G$20,E20+3&lt;Start!$H$20,E20&lt;Start!$H$20,(ISODD(E20)=TRUE))=TRUE,E20+3,(IF(AND(E20&gt;Start!$G$18,E20+1&lt;Start!$H$18,E20&lt;Start!$H$18,(ISEVEN(E20)=TRUE))=TRUE,E20+1,(IF(AND(E20&gt;Start!$G$19,E20+1&lt;Start!$H$19,E20&lt;Start!$H$19,(ISEVEN(E20)=TRUE))=TRUE,E20+1,(IF(AND(E20&gt;Start!$G$20,E20+1&lt;Start!$H$20,E20&lt;Start!$H$20,(ISEVEN(E20)=TRUE))=TRUE,E20+1,(IF(AND(Start!$H$8=4,(ISODD(E20)=TRUE))=TRUE,E20-5,E20-7)))))))))))))))</f>
        <v>31</v>
      </c>
      <c r="G20" s="73">
        <f>IF(F20=" "," ",(IF(AND(F20&gt;Start!$G$18,F20+3&lt;Start!$H$18,F20&lt;Start!$H$18,(ISODD(F20)=TRUE))=TRUE,F20+3,(IF(AND(F20&gt;Start!$G$19,F20+3&lt;Start!$H$19,F20&lt;Start!$H$19,(ISODD(F20)=TRUE))=TRUE,F20+3,(IF(AND(F20&gt;Start!$G$20,F20+3&lt;Start!$H$20,F20&lt;Start!$H$20,(ISODD(F20)=TRUE))=TRUE,F20+3,(IF(AND(F20&gt;Start!$G$18,F20+1&lt;Start!$H$18,F20&lt;Start!$H$18,(ISEVEN(F20)=TRUE))=TRUE,F20+1,(IF(AND(F20&gt;Start!$G$19,F20+1&lt;Start!$H$19,F20&lt;Start!$H$19,(ISEVEN(F20)=TRUE))=TRUE,F20+1,(IF(AND(F20&gt;Start!$G$20,F20+1&lt;Start!$H$20,F20&lt;Start!$H$20,(ISEVEN(F20)=TRUE))=TRUE,F20+1,(IF(AND(Start!$H$8=4,(ISODD(F20)=TRUE))=TRUE,F20-5,F20-7)))))))))))))))</f>
        <v>34</v>
      </c>
    </row>
    <row r="21" spans="1:7" ht="18.75">
      <c r="A21" s="72" t="str">
        <f>Input!L79</f>
        <v>BB</v>
      </c>
      <c r="B21" s="71" t="str">
        <f>Input!M79</f>
        <v>East Point East Detroit</v>
      </c>
      <c r="C21" s="71" t="str">
        <f>Input!N79</f>
        <v>Ashlee Gebstadt</v>
      </c>
      <c r="D21" s="72">
        <f>Input!$K$81</f>
        <v>46</v>
      </c>
      <c r="E21" s="73">
        <f>IF(D21=" "," ",(IF(AND(D21&gt;Start!$G$18,D21+3&lt;Start!$H$18,D21&lt;Start!$H$18,(ISODD(D21)=TRUE))=TRUE,D21+3,(IF(AND(D21&gt;Start!$G$19,D21+3&lt;Start!$H$19,D21&lt;Start!$H$19,(ISODD(D21)=TRUE))=TRUE,D21+3,(IF(AND(D21&gt;Start!$G$20,D21+3&lt;Start!$H$20,D21&lt;Start!$H$20,(ISODD(D21)=TRUE))=TRUE,D21+3,(IF(AND(D21&gt;Start!$G$18,D21+1&lt;Start!$H$18,D21&lt;Start!$H$18,(ISEVEN(D21)=TRUE))=TRUE,D21+1,(IF(AND(D21&gt;Start!$G$19,D21+1&lt;Start!$H$19,D21&lt;Start!$H$19,(ISEVEN(D21)=TRUE))=TRUE,D21+1,(IF(AND(D21&gt;Start!$G$20,D21+1&lt;Start!$H$20,D21&lt;Start!$H$20,(ISEVEN(D21)=TRUE))=TRUE,D21+1,(IF(AND(Start!$H$8=4,(ISODD(D21)=TRUE))=TRUE,D21-5,D21-7)))))))))))))))</f>
        <v>39</v>
      </c>
      <c r="F21" s="73">
        <f>IF(E21=" "," ",(IF(AND(E21&gt;Start!$G$18,E21+3&lt;Start!$H$18,E21&lt;Start!$H$18,(ISODD(E21)=TRUE))=TRUE,E21+3,(IF(AND(E21&gt;Start!$G$19,E21+3&lt;Start!$H$19,E21&lt;Start!$H$19,(ISODD(E21)=TRUE))=TRUE,E21+3,(IF(AND(E21&gt;Start!$G$20,E21+3&lt;Start!$H$20,E21&lt;Start!$H$20,(ISODD(E21)=TRUE))=TRUE,E21+3,(IF(AND(E21&gt;Start!$G$18,E21+1&lt;Start!$H$18,E21&lt;Start!$H$18,(ISEVEN(E21)=TRUE))=TRUE,E21+1,(IF(AND(E21&gt;Start!$G$19,E21+1&lt;Start!$H$19,E21&lt;Start!$H$19,(ISEVEN(E21)=TRUE))=TRUE,E21+1,(IF(AND(E21&gt;Start!$G$20,E21+1&lt;Start!$H$20,E21&lt;Start!$H$20,(ISEVEN(E21)=TRUE))=TRUE,E21+1,(IF(AND(Start!$H$8=4,(ISODD(E21)=TRUE))=TRUE,E21-5,E21-7)))))))))))))))</f>
        <v>42</v>
      </c>
      <c r="G21" s="73">
        <f>IF(F21=" "," ",(IF(AND(F21&gt;Start!$G$18,F21+3&lt;Start!$H$18,F21&lt;Start!$H$18,(ISODD(F21)=TRUE))=TRUE,F21+3,(IF(AND(F21&gt;Start!$G$19,F21+3&lt;Start!$H$19,F21&lt;Start!$H$19,(ISODD(F21)=TRUE))=TRUE,F21+3,(IF(AND(F21&gt;Start!$G$20,F21+3&lt;Start!$H$20,F21&lt;Start!$H$20,(ISODD(F21)=TRUE))=TRUE,F21+3,(IF(AND(F21&gt;Start!$G$18,F21+1&lt;Start!$H$18,F21&lt;Start!$H$18,(ISEVEN(F21)=TRUE))=TRUE,F21+1,(IF(AND(F21&gt;Start!$G$19,F21+1&lt;Start!$H$19,F21&lt;Start!$H$19,(ISEVEN(F21)=TRUE))=TRUE,F21+1,(IF(AND(F21&gt;Start!$G$20,F21+1&lt;Start!$H$20,F21&lt;Start!$H$20,(ISEVEN(F21)=TRUE))=TRUE,F21+1,(IF(AND(Start!$H$8=4,(ISODD(F21)=TRUE))=TRUE,F21-5,F21-7)))))))))))))))</f>
        <v>43</v>
      </c>
    </row>
    <row r="22" spans="1:7" ht="18.75">
      <c r="A22" s="72" t="str">
        <f>Input!L84</f>
        <v>B</v>
      </c>
      <c r="B22" s="71">
        <f>Input!M84</f>
        <v>0</v>
      </c>
      <c r="C22" s="71">
        <f>Input!N84</f>
        <v>0</v>
      </c>
      <c r="D22" s="72">
        <f>Input!$K$86</f>
        <v>47</v>
      </c>
      <c r="E22" s="73">
        <f>IF(D22=" "," ",(IF(AND(D22&gt;Start!$G$18,D22+3&lt;Start!$H$18,D22&lt;Start!$H$18,(ISODD(D22)=TRUE))=TRUE,D22+3,(IF(AND(D22&gt;Start!$G$19,D22+3&lt;Start!$H$19,D22&lt;Start!$H$19,(ISODD(D22)=TRUE))=TRUE,D22+3,(IF(AND(D22&gt;Start!$G$20,D22+3&lt;Start!$H$20,D22&lt;Start!$H$20,(ISODD(D22)=TRUE))=TRUE,D22+3,(IF(AND(D22&gt;Start!$G$18,D22+1&lt;Start!$H$18,D22&lt;Start!$H$18,(ISEVEN(D22)=TRUE))=TRUE,D22+1,(IF(AND(D22&gt;Start!$G$19,D22+1&lt;Start!$H$19,D22&lt;Start!$H$19,(ISEVEN(D22)=TRUE))=TRUE,D22+1,(IF(AND(D22&gt;Start!$G$20,D22+1&lt;Start!$H$20,D22&lt;Start!$H$20,(ISEVEN(D22)=TRUE))=TRUE,D22+1,(IF(AND(Start!$H$8=4,(ISODD(D22)=TRUE))=TRUE,D22-5,D22-7)))))))))))))))</f>
        <v>50</v>
      </c>
      <c r="F22" s="73">
        <f>IF(E22=" "," ",(IF(AND(E22&gt;Start!$G$18,E22+3&lt;Start!$H$18,E22&lt;Start!$H$18,(ISODD(E22)=TRUE))=TRUE,E22+3,(IF(AND(E22&gt;Start!$G$19,E22+3&lt;Start!$H$19,E22&lt;Start!$H$19,(ISODD(E22)=TRUE))=TRUE,E22+3,(IF(AND(E22&gt;Start!$G$20,E22+3&lt;Start!$H$20,E22&lt;Start!$H$20,(ISODD(E22)=TRUE))=TRUE,E22+3,(IF(AND(E22&gt;Start!$G$18,E22+1&lt;Start!$H$18,E22&lt;Start!$H$18,(ISEVEN(E22)=TRUE))=TRUE,E22+1,(IF(AND(E22&gt;Start!$G$19,E22+1&lt;Start!$H$19,E22&lt;Start!$H$19,(ISEVEN(E22)=TRUE))=TRUE,E22+1,(IF(AND(E22&gt;Start!$G$20,E22+1&lt;Start!$H$20,E22&lt;Start!$H$20,(ISEVEN(E22)=TRUE))=TRUE,E22+1,(IF(AND(Start!$H$8=4,(ISODD(E22)=TRUE))=TRUE,E22-5,E22-7)))))))))))))))</f>
        <v>51</v>
      </c>
      <c r="G22" s="73">
        <f>IF(F22=" "," ",(IF(AND(F22&gt;Start!$G$18,F22+3&lt;Start!$H$18,F22&lt;Start!$H$18,(ISODD(F22)=TRUE))=TRUE,F22+3,(IF(AND(F22&gt;Start!$G$19,F22+3&lt;Start!$H$19,F22&lt;Start!$H$19,(ISODD(F22)=TRUE))=TRUE,F22+3,(IF(AND(F22&gt;Start!$G$20,F22+3&lt;Start!$H$20,F22&lt;Start!$H$20,(ISODD(F22)=TRUE))=TRUE,F22+3,(IF(AND(F22&gt;Start!$G$18,F22+1&lt;Start!$H$18,F22&lt;Start!$H$18,(ISEVEN(F22)=TRUE))=TRUE,F22+1,(IF(AND(F22&gt;Start!$G$19,F22+1&lt;Start!$H$19,F22&lt;Start!$H$19,(ISEVEN(F22)=TRUE))=TRUE,F22+1,(IF(AND(F22&gt;Start!$G$20,F22+1&lt;Start!$H$20,F22&lt;Start!$H$20,(ISEVEN(F22)=TRUE))=TRUE,F22+1,(IF(AND(Start!$H$8=4,(ISODD(F22)=TRUE))=TRUE,F22-5,F22-7)))))))))))))))</f>
        <v>54</v>
      </c>
    </row>
    <row r="23" spans="1:7" ht="18.75">
      <c r="A23" s="72" t="str">
        <f>Input!L89</f>
        <v>BB</v>
      </c>
      <c r="B23" s="71" t="str">
        <f>Input!M89</f>
        <v>East Point East Detroit</v>
      </c>
      <c r="C23" s="71" t="str">
        <f>Input!N89</f>
        <v>Natalie Ward</v>
      </c>
      <c r="D23" s="72">
        <f>Input!$K$91</f>
        <v>48</v>
      </c>
      <c r="E23" s="73">
        <f>IF(D23=" "," ",(IF(AND(D23&gt;Start!$G$18,D23+3&lt;Start!$H$18,D23&lt;Start!$H$18,(ISODD(D23)=TRUE))=TRUE,D23+3,(IF(AND(D23&gt;Start!$G$19,D23+3&lt;Start!$H$19,D23&lt;Start!$H$19,(ISODD(D23)=TRUE))=TRUE,D23+3,(IF(AND(D23&gt;Start!$G$20,D23+3&lt;Start!$H$20,D23&lt;Start!$H$20,(ISODD(D23)=TRUE))=TRUE,D23+3,(IF(AND(D23&gt;Start!$G$18,D23+1&lt;Start!$H$18,D23&lt;Start!$H$18,(ISEVEN(D23)=TRUE))=TRUE,D23+1,(IF(AND(D23&gt;Start!$G$19,D23+1&lt;Start!$H$19,D23&lt;Start!$H$19,(ISEVEN(D23)=TRUE))=TRUE,D23+1,(IF(AND(D23&gt;Start!$G$20,D23+1&lt;Start!$H$20,D23&lt;Start!$H$20,(ISEVEN(D23)=TRUE))=TRUE,D23+1,(IF(AND(Start!$H$8=4,(ISODD(D23)=TRUE))=TRUE,D23-5,D23-7)))))))))))))))</f>
        <v>49</v>
      </c>
      <c r="F23" s="73">
        <f>IF(E23=" "," ",(IF(AND(E23&gt;Start!$G$18,E23+3&lt;Start!$H$18,E23&lt;Start!$H$18,(ISODD(E23)=TRUE))=TRUE,E23+3,(IF(AND(E23&gt;Start!$G$19,E23+3&lt;Start!$H$19,E23&lt;Start!$H$19,(ISODD(E23)=TRUE))=TRUE,E23+3,(IF(AND(E23&gt;Start!$G$20,E23+3&lt;Start!$H$20,E23&lt;Start!$H$20,(ISODD(E23)=TRUE))=TRUE,E23+3,(IF(AND(E23&gt;Start!$G$18,E23+1&lt;Start!$H$18,E23&lt;Start!$H$18,(ISEVEN(E23)=TRUE))=TRUE,E23+1,(IF(AND(E23&gt;Start!$G$19,E23+1&lt;Start!$H$19,E23&lt;Start!$H$19,(ISEVEN(E23)=TRUE))=TRUE,E23+1,(IF(AND(E23&gt;Start!$G$20,E23+1&lt;Start!$H$20,E23&lt;Start!$H$20,(ISEVEN(E23)=TRUE))=TRUE,E23+1,(IF(AND(Start!$H$8=4,(ISODD(E23)=TRUE))=TRUE,E23-5,E23-7)))))))))))))))</f>
        <v>52</v>
      </c>
      <c r="G23" s="73">
        <f>IF(F23=" "," ",(IF(AND(F23&gt;Start!$G$18,F23+3&lt;Start!$H$18,F23&lt;Start!$H$18,(ISODD(F23)=TRUE))=TRUE,F23+3,(IF(AND(F23&gt;Start!$G$19,F23+3&lt;Start!$H$19,F23&lt;Start!$H$19,(ISODD(F23)=TRUE))=TRUE,F23+3,(IF(AND(F23&gt;Start!$G$20,F23+3&lt;Start!$H$20,F23&lt;Start!$H$20,(ISODD(F23)=TRUE))=TRUE,F23+3,(IF(AND(F23&gt;Start!$G$18,F23+1&lt;Start!$H$18,F23&lt;Start!$H$18,(ISEVEN(F23)=TRUE))=TRUE,F23+1,(IF(AND(F23&gt;Start!$G$19,F23+1&lt;Start!$H$19,F23&lt;Start!$H$19,(ISEVEN(F23)=TRUE))=TRUE,F23+1,(IF(AND(F23&gt;Start!$G$20,F23+1&lt;Start!$H$20,F23&lt;Start!$H$20,(ISEVEN(F23)=TRUE))=TRUE,F23+1,(IF(AND(Start!$H$8=4,(ISODD(F23)=TRUE))=TRUE,F23-5,F23-7)))))))))))))))</f>
        <v>53</v>
      </c>
    </row>
    <row r="24" spans="1:7" ht="18.75">
      <c r="A24" s="72" t="str">
        <f>Input!L133</f>
        <v>A</v>
      </c>
      <c r="B24" s="71" t="str">
        <f>Input!M133</f>
        <v>East Point East Detroit</v>
      </c>
      <c r="C24" s="71" t="str">
        <f>Input!N133</f>
        <v>Alyssa Komlenovich</v>
      </c>
      <c r="D24" s="72">
        <f>Input!$K$136</f>
        <v>57</v>
      </c>
      <c r="E24" s="73">
        <f>IF(D24=" "," ",(IF(AND(D24&gt;Start!$G$18,D24+3&lt;Start!$H$18,D24&lt;Start!$H$18,(ISODD(D24)=TRUE))=TRUE,D24+3,(IF(AND(D24&gt;Start!$G$19,D24+3&lt;Start!$H$19,D24&lt;Start!$H$19,(ISODD(D24)=TRUE))=TRUE,D24+3,(IF(AND(D24&gt;Start!$G$20,D24+3&lt;Start!$H$20,D24&lt;Start!$H$20,(ISODD(D24)=TRUE))=TRUE,D24+3,(IF(AND(D24&gt;Start!$G$18,D24+1&lt;Start!$H$18,D24&lt;Start!$H$18,(ISEVEN(D24)=TRUE))=TRUE,D24+1,(IF(AND(D24&gt;Start!$G$19,D24+1&lt;Start!$H$19,D24&lt;Start!$H$19,(ISEVEN(D24)=TRUE))=TRUE,D24+1,(IF(AND(D24&gt;Start!$G$20,D24+1&lt;Start!$H$20,D24&lt;Start!$H$20,(ISEVEN(D24)=TRUE))=TRUE,D24+1,(IF(AND(Start!$H$8=4,(ISODD(D24)=TRUE))=TRUE,D24-5,D24-7)))))))))))))))</f>
        <v>50</v>
      </c>
      <c r="F24" s="73">
        <f>IF(E24=" "," ",(IF(AND(E24&gt;Start!$G$18,E24+3&lt;Start!$H$18,E24&lt;Start!$H$18,(ISODD(E24)=TRUE))=TRUE,E24+3,(IF(AND(E24&gt;Start!$G$19,E24+3&lt;Start!$H$19,E24&lt;Start!$H$19,(ISODD(E24)=TRUE))=TRUE,E24+3,(IF(AND(E24&gt;Start!$G$20,E24+3&lt;Start!$H$20,E24&lt;Start!$H$20,(ISODD(E24)=TRUE))=TRUE,E24+3,(IF(AND(E24&gt;Start!$G$18,E24+1&lt;Start!$H$18,E24&lt;Start!$H$18,(ISEVEN(E24)=TRUE))=TRUE,E24+1,(IF(AND(E24&gt;Start!$G$19,E24+1&lt;Start!$H$19,E24&lt;Start!$H$19,(ISEVEN(E24)=TRUE))=TRUE,E24+1,(IF(AND(E24&gt;Start!$G$20,E24+1&lt;Start!$H$20,E24&lt;Start!$H$20,(ISEVEN(E24)=TRUE))=TRUE,E24+1,(IF(AND(Start!$H$8=4,(ISODD(E24)=TRUE))=TRUE,E24-5,E24-7)))))))))))))))</f>
        <v>51</v>
      </c>
      <c r="G24" s="73">
        <f>IF(F24=" "," ",(IF(AND(F24&gt;Start!$G$18,F24+3&lt;Start!$H$18,F24&lt;Start!$H$18,(ISODD(F24)=TRUE))=TRUE,F24+3,(IF(AND(F24&gt;Start!$G$19,F24+3&lt;Start!$H$19,F24&lt;Start!$H$19,(ISODD(F24)=TRUE))=TRUE,F24+3,(IF(AND(F24&gt;Start!$G$20,F24+3&lt;Start!$H$20,F24&lt;Start!$H$20,(ISODD(F24)=TRUE))=TRUE,F24+3,(IF(AND(F24&gt;Start!$G$18,F24+1&lt;Start!$H$18,F24&lt;Start!$H$18,(ISEVEN(F24)=TRUE))=TRUE,F24+1,(IF(AND(F24&gt;Start!$G$19,F24+1&lt;Start!$H$19,F24&lt;Start!$H$19,(ISEVEN(F24)=TRUE))=TRUE,F24+1,(IF(AND(F24&gt;Start!$G$20,F24+1&lt;Start!$H$20,F24&lt;Start!$H$20,(ISEVEN(F24)=TRUE))=TRUE,F24+1,(IF(AND(Start!$H$8=4,(ISODD(F24)=TRUE))=TRUE,F24-5,F24-7)))))))))))))))</f>
        <v>54</v>
      </c>
    </row>
    <row r="25" spans="1:7" ht="18.75">
      <c r="A25" s="72" t="str">
        <f>Input!L138</f>
        <v>AA</v>
      </c>
      <c r="B25" s="71" t="str">
        <f>Input!M138</f>
        <v>East Point East Detroit</v>
      </c>
      <c r="C25" s="71" t="str">
        <f>Input!N138</f>
        <v>Nichole Vandivier</v>
      </c>
      <c r="D25" s="72">
        <f>Input!$K$141</f>
        <v>58</v>
      </c>
      <c r="E25" s="73">
        <f>IF(D25=" "," ",(IF(AND(D25&gt;Start!$G$18,D25+3&lt;Start!$H$18,D25&lt;Start!$H$18,(ISODD(D25)=TRUE))=TRUE,D25+3,(IF(AND(D25&gt;Start!$G$19,D25+3&lt;Start!$H$19,D25&lt;Start!$H$19,(ISODD(D25)=TRUE))=TRUE,D25+3,(IF(AND(D25&gt;Start!$G$20,D25+3&lt;Start!$H$20,D25&lt;Start!$H$20,(ISODD(D25)=TRUE))=TRUE,D25+3,(IF(AND(D25&gt;Start!$G$18,D25+1&lt;Start!$H$18,D25&lt;Start!$H$18,(ISEVEN(D25)=TRUE))=TRUE,D25+1,(IF(AND(D25&gt;Start!$G$19,D25+1&lt;Start!$H$19,D25&lt;Start!$H$19,(ISEVEN(D25)=TRUE))=TRUE,D25+1,(IF(AND(D25&gt;Start!$G$20,D25+1&lt;Start!$H$20,D25&lt;Start!$H$20,(ISEVEN(D25)=TRUE))=TRUE,D25+1,(IF(AND(Start!$H$8=4,(ISODD(D25)=TRUE))=TRUE,D25-5,D25-7)))))))))))))))</f>
        <v>51</v>
      </c>
      <c r="F25" s="73">
        <f>IF(E25=" "," ",(IF(AND(E25&gt;Start!$G$18,E25+3&lt;Start!$H$18,E25&lt;Start!$H$18,(ISODD(E25)=TRUE))=TRUE,E25+3,(IF(AND(E25&gt;Start!$G$19,E25+3&lt;Start!$H$19,E25&lt;Start!$H$19,(ISODD(E25)=TRUE))=TRUE,E25+3,(IF(AND(E25&gt;Start!$G$20,E25+3&lt;Start!$H$20,E25&lt;Start!$H$20,(ISODD(E25)=TRUE))=TRUE,E25+3,(IF(AND(E25&gt;Start!$G$18,E25+1&lt;Start!$H$18,E25&lt;Start!$H$18,(ISEVEN(E25)=TRUE))=TRUE,E25+1,(IF(AND(E25&gt;Start!$G$19,E25+1&lt;Start!$H$19,E25&lt;Start!$H$19,(ISEVEN(E25)=TRUE))=TRUE,E25+1,(IF(AND(E25&gt;Start!$G$20,E25+1&lt;Start!$H$20,E25&lt;Start!$H$20,(ISEVEN(E25)=TRUE))=TRUE,E25+1,(IF(AND(Start!$H$8=4,(ISODD(E25)=TRUE))=TRUE,E25-5,E25-7)))))))))))))))</f>
        <v>54</v>
      </c>
      <c r="G25" s="73">
        <f>IF(F25=" "," ",(IF(AND(F25&gt;Start!$G$18,F25+3&lt;Start!$H$18,F25&lt;Start!$H$18,(ISODD(F25)=TRUE))=TRUE,F25+3,(IF(AND(F25&gt;Start!$G$19,F25+3&lt;Start!$H$19,F25&lt;Start!$H$19,(ISODD(F25)=TRUE))=TRUE,F25+3,(IF(AND(F25&gt;Start!$G$20,F25+3&lt;Start!$H$20,F25&lt;Start!$H$20,(ISODD(F25)=TRUE))=TRUE,F25+3,(IF(AND(F25&gt;Start!$G$18,F25+1&lt;Start!$H$18,F25&lt;Start!$H$18,(ISEVEN(F25)=TRUE))=TRUE,F25+1,(IF(AND(F25&gt;Start!$G$19,F25+1&lt;Start!$H$19,F25&lt;Start!$H$19,(ISEVEN(F25)=TRUE))=TRUE,F25+1,(IF(AND(F25&gt;Start!$G$20,F25+1&lt;Start!$H$20,F25&lt;Start!$H$20,(ISEVEN(F25)=TRUE))=TRUE,F25+1,(IF(AND(Start!$H$8=4,(ISODD(F25)=TRUE))=TRUE,F25-5,F25-7)))))))))))))))</f>
        <v>47</v>
      </c>
    </row>
    <row r="26" spans="1:7" ht="18.75">
      <c r="A26" s="72" t="str">
        <f>Input!L7</f>
        <v>E</v>
      </c>
      <c r="B26" s="71" t="str">
        <f>Input!M7</f>
        <v>Macomb Dakota</v>
      </c>
      <c r="C26" s="71" t="str">
        <f>Input!N7</f>
        <v>Sierra Stade</v>
      </c>
      <c r="D26" s="72">
        <f>Input!$K$6</f>
        <v>31</v>
      </c>
      <c r="E26" s="73">
        <f>IF(D26=" "," ",(IF(AND(D26&gt;Start!$G$18,D26+3&lt;Start!$H$18,D26&lt;Start!$H$18,(ISODD(D26)=TRUE))=TRUE,D26+3,(IF(AND(D26&gt;Start!$G$19,D26+3&lt;Start!$H$19,D26&lt;Start!$H$19,(ISODD(D26)=TRUE))=TRUE,D26+3,(IF(AND(D26&gt;Start!$G$20,D26+3&lt;Start!$H$20,D26&lt;Start!$H$20,(ISODD(D26)=TRUE))=TRUE,D26+3,(IF(AND(D26&gt;Start!$G$18,D26+1&lt;Start!$H$18,D26&lt;Start!$H$18,(ISEVEN(D26)=TRUE))=TRUE,D26+1,(IF(AND(D26&gt;Start!$G$19,D26+1&lt;Start!$H$19,D26&lt;Start!$H$19,(ISEVEN(D26)=TRUE))=TRUE,D26+1,(IF(AND(D26&gt;Start!$G$20,D26+1&lt;Start!$H$20,D26&lt;Start!$H$20,(ISEVEN(D26)=TRUE))=TRUE,D26+1,(IF(AND(Start!$H$8=4,(ISODD(D26)=TRUE))=TRUE,D26-5,D26-7)))))))))))))))</f>
        <v>34</v>
      </c>
      <c r="F26" s="73">
        <f>IF(E26=" "," ",(IF(AND(E26&gt;Start!$G$18,E26+3&lt;Start!$H$18,E26&lt;Start!$H$18,(ISODD(E26)=TRUE))=TRUE,E26+3,(IF(AND(E26&gt;Start!$G$19,E26+3&lt;Start!$H$19,E26&lt;Start!$H$19,(ISODD(E26)=TRUE))=TRUE,E26+3,(IF(AND(E26&gt;Start!$G$20,E26+3&lt;Start!$H$20,E26&lt;Start!$H$20,(ISODD(E26)=TRUE))=TRUE,E26+3,(IF(AND(E26&gt;Start!$G$18,E26+1&lt;Start!$H$18,E26&lt;Start!$H$18,(ISEVEN(E26)=TRUE))=TRUE,E26+1,(IF(AND(E26&gt;Start!$G$19,E26+1&lt;Start!$H$19,E26&lt;Start!$H$19,(ISEVEN(E26)=TRUE))=TRUE,E26+1,(IF(AND(E26&gt;Start!$G$20,E26+1&lt;Start!$H$20,E26&lt;Start!$H$20,(ISEVEN(E26)=TRUE))=TRUE,E26+1,(IF(AND(Start!$H$8=4,(ISODD(E26)=TRUE))=TRUE,E26-5,E26-7)))))))))))))))</f>
        <v>35</v>
      </c>
      <c r="G26" s="73">
        <f>IF(F26=" "," ",(IF(AND(F26&gt;Start!$G$18,F26+3&lt;Start!$H$18,F26&lt;Start!$H$18,(ISODD(F26)=TRUE))=TRUE,F26+3,(IF(AND(F26&gt;Start!$G$19,F26+3&lt;Start!$H$19,F26&lt;Start!$H$19,(ISODD(F26)=TRUE))=TRUE,F26+3,(IF(AND(F26&gt;Start!$G$20,F26+3&lt;Start!$H$20,F26&lt;Start!$H$20,(ISODD(F26)=TRUE))=TRUE,F26+3,(IF(AND(F26&gt;Start!$G$18,F26+1&lt;Start!$H$18,F26&lt;Start!$H$18,(ISEVEN(F26)=TRUE))=TRUE,F26+1,(IF(AND(F26&gt;Start!$G$19,F26+1&lt;Start!$H$19,F26&lt;Start!$H$19,(ISEVEN(F26)=TRUE))=TRUE,F26+1,(IF(AND(F26&gt;Start!$G$20,F26+1&lt;Start!$H$20,F26&lt;Start!$H$20,(ISEVEN(F26)=TRUE))=TRUE,F26+1,(IF(AND(Start!$H$8=4,(ISODD(F26)=TRUE))=TRUE,F26-5,F26-7)))))))))))))))</f>
        <v>38</v>
      </c>
    </row>
    <row r="27" spans="1:7" ht="18.75">
      <c r="A27" s="72" t="str">
        <f>Input!L12</f>
        <v>EE</v>
      </c>
      <c r="B27" s="71" t="str">
        <f>Input!M12</f>
        <v>Macomb Dakota</v>
      </c>
      <c r="C27" s="71" t="str">
        <f>Input!N12</f>
        <v>Jennifer Carbery</v>
      </c>
      <c r="D27" s="72">
        <f>Input!$K$11</f>
        <v>32</v>
      </c>
      <c r="E27" s="73">
        <f>IF(D27=" "," ",(IF(AND(D27&gt;Start!$G$18,D27+3&lt;Start!$H$18,D27&lt;Start!$H$18,(ISODD(D27)=TRUE))=TRUE,D27+3,(IF(AND(D27&gt;Start!$G$19,D27+3&lt;Start!$H$19,D27&lt;Start!$H$19,(ISODD(D27)=TRUE))=TRUE,D27+3,(IF(AND(D27&gt;Start!$G$20,D27+3&lt;Start!$H$20,D27&lt;Start!$H$20,(ISODD(D27)=TRUE))=TRUE,D27+3,(IF(AND(D27&gt;Start!$G$18,D27+1&lt;Start!$H$18,D27&lt;Start!$H$18,(ISEVEN(D27)=TRUE))=TRUE,D27+1,(IF(AND(D27&gt;Start!$G$19,D27+1&lt;Start!$H$19,D27&lt;Start!$H$19,(ISEVEN(D27)=TRUE))=TRUE,D27+1,(IF(AND(D27&gt;Start!$G$20,D27+1&lt;Start!$H$20,D27&lt;Start!$H$20,(ISEVEN(D27)=TRUE))=TRUE,D27+1,(IF(AND(Start!$H$8=4,(ISODD(D27)=TRUE))=TRUE,D27-5,D27-7)))))))))))))))</f>
        <v>33</v>
      </c>
      <c r="F27" s="73">
        <f>IF(E27=" "," ",(IF(AND(E27&gt;Start!$G$18,E27+3&lt;Start!$H$18,E27&lt;Start!$H$18,(ISODD(E27)=TRUE))=TRUE,E27+3,(IF(AND(E27&gt;Start!$G$19,E27+3&lt;Start!$H$19,E27&lt;Start!$H$19,(ISODD(E27)=TRUE))=TRUE,E27+3,(IF(AND(E27&gt;Start!$G$20,E27+3&lt;Start!$H$20,E27&lt;Start!$H$20,(ISODD(E27)=TRUE))=TRUE,E27+3,(IF(AND(E27&gt;Start!$G$18,E27+1&lt;Start!$H$18,E27&lt;Start!$H$18,(ISEVEN(E27)=TRUE))=TRUE,E27+1,(IF(AND(E27&gt;Start!$G$19,E27+1&lt;Start!$H$19,E27&lt;Start!$H$19,(ISEVEN(E27)=TRUE))=TRUE,E27+1,(IF(AND(E27&gt;Start!$G$20,E27+1&lt;Start!$H$20,E27&lt;Start!$H$20,(ISEVEN(E27)=TRUE))=TRUE,E27+1,(IF(AND(Start!$H$8=4,(ISODD(E27)=TRUE))=TRUE,E27-5,E27-7)))))))))))))))</f>
        <v>36</v>
      </c>
      <c r="G27" s="73">
        <f>IF(F27=" "," ",(IF(AND(F27&gt;Start!$G$18,F27+3&lt;Start!$H$18,F27&lt;Start!$H$18,(ISODD(F27)=TRUE))=TRUE,F27+3,(IF(AND(F27&gt;Start!$G$19,F27+3&lt;Start!$H$19,F27&lt;Start!$H$19,(ISODD(F27)=TRUE))=TRUE,F27+3,(IF(AND(F27&gt;Start!$G$20,F27+3&lt;Start!$H$20,F27&lt;Start!$H$20,(ISODD(F27)=TRUE))=TRUE,F27+3,(IF(AND(F27&gt;Start!$G$18,F27+1&lt;Start!$H$18,F27&lt;Start!$H$18,(ISEVEN(F27)=TRUE))=TRUE,F27+1,(IF(AND(F27&gt;Start!$G$19,F27+1&lt;Start!$H$19,F27&lt;Start!$H$19,(ISEVEN(F27)=TRUE))=TRUE,F27+1,(IF(AND(F27&gt;Start!$G$20,F27+1&lt;Start!$H$20,F27&lt;Start!$H$20,(ISEVEN(F27)=TRUE))=TRUE,F27+1,(IF(AND(Start!$H$8=4,(ISODD(F27)=TRUE))=TRUE,F27-5,F27-7)))))))))))))))</f>
        <v>37</v>
      </c>
    </row>
    <row r="28" spans="1:7" ht="18.75">
      <c r="A28" s="72" t="str">
        <f>Input!L17</f>
        <v>E</v>
      </c>
      <c r="B28" s="71" t="str">
        <f>Input!M17</f>
        <v>Macomb Dakota</v>
      </c>
      <c r="C28" s="71" t="str">
        <f>Input!N17</f>
        <v>Sarah Forton</v>
      </c>
      <c r="D28" s="72">
        <f>Input!$K$16</f>
        <v>33</v>
      </c>
      <c r="E28" s="73">
        <f>IF(D28=" "," ",(IF(AND(D28&gt;Start!$G$18,D28+3&lt;Start!$H$18,D28&lt;Start!$H$18,(ISODD(D28)=TRUE))=TRUE,D28+3,(IF(AND(D28&gt;Start!$G$19,D28+3&lt;Start!$H$19,D28&lt;Start!$H$19,(ISODD(D28)=TRUE))=TRUE,D28+3,(IF(AND(D28&gt;Start!$G$20,D28+3&lt;Start!$H$20,D28&lt;Start!$H$20,(ISODD(D28)=TRUE))=TRUE,D28+3,(IF(AND(D28&gt;Start!$G$18,D28+1&lt;Start!$H$18,D28&lt;Start!$H$18,(ISEVEN(D28)=TRUE))=TRUE,D28+1,(IF(AND(D28&gt;Start!$G$19,D28+1&lt;Start!$H$19,D28&lt;Start!$H$19,(ISEVEN(D28)=TRUE))=TRUE,D28+1,(IF(AND(D28&gt;Start!$G$20,D28+1&lt;Start!$H$20,D28&lt;Start!$H$20,(ISEVEN(D28)=TRUE))=TRUE,D28+1,(IF(AND(Start!$H$8=4,(ISODD(D28)=TRUE))=TRUE,D28-5,D28-7)))))))))))))))</f>
        <v>36</v>
      </c>
      <c r="F28" s="73">
        <f>IF(E28=" "," ",(IF(AND(E28&gt;Start!$G$18,E28+3&lt;Start!$H$18,E28&lt;Start!$H$18,(ISODD(E28)=TRUE))=TRUE,E28+3,(IF(AND(E28&gt;Start!$G$19,E28+3&lt;Start!$H$19,E28&lt;Start!$H$19,(ISODD(E28)=TRUE))=TRUE,E28+3,(IF(AND(E28&gt;Start!$G$20,E28+3&lt;Start!$H$20,E28&lt;Start!$H$20,(ISODD(E28)=TRUE))=TRUE,E28+3,(IF(AND(E28&gt;Start!$G$18,E28+1&lt;Start!$H$18,E28&lt;Start!$H$18,(ISEVEN(E28)=TRUE))=TRUE,E28+1,(IF(AND(E28&gt;Start!$G$19,E28+1&lt;Start!$H$19,E28&lt;Start!$H$19,(ISEVEN(E28)=TRUE))=TRUE,E28+1,(IF(AND(E28&gt;Start!$G$20,E28+1&lt;Start!$H$20,E28&lt;Start!$H$20,(ISEVEN(E28)=TRUE))=TRUE,E28+1,(IF(AND(Start!$H$8=4,(ISODD(E28)=TRUE))=TRUE,E28-5,E28-7)))))))))))))))</f>
        <v>37</v>
      </c>
      <c r="G28" s="73">
        <f>IF(F28=" "," ",(IF(AND(F28&gt;Start!$G$18,F28+3&lt;Start!$H$18,F28&lt;Start!$H$18,(ISODD(F28)=TRUE))=TRUE,F28+3,(IF(AND(F28&gt;Start!$G$19,F28+3&lt;Start!$H$19,F28&lt;Start!$H$19,(ISODD(F28)=TRUE))=TRUE,F28+3,(IF(AND(F28&gt;Start!$G$20,F28+3&lt;Start!$H$20,F28&lt;Start!$H$20,(ISODD(F28)=TRUE))=TRUE,F28+3,(IF(AND(F28&gt;Start!$G$18,F28+1&lt;Start!$H$18,F28&lt;Start!$H$18,(ISEVEN(F28)=TRUE))=TRUE,F28+1,(IF(AND(F28&gt;Start!$G$19,F28+1&lt;Start!$H$19,F28&lt;Start!$H$19,(ISEVEN(F28)=TRUE))=TRUE,F28+1,(IF(AND(F28&gt;Start!$G$20,F28+1&lt;Start!$H$20,F28&lt;Start!$H$20,(ISEVEN(F28)=TRUE))=TRUE,F28+1,(IF(AND(Start!$H$8=4,(ISODD(F28)=TRUE))=TRUE,F28-5,F28-7)))))))))))))))</f>
        <v>30</v>
      </c>
    </row>
    <row r="29" spans="1:7" ht="18.75">
      <c r="A29" s="72" t="str">
        <f>Input!L22</f>
        <v>EE</v>
      </c>
      <c r="B29" s="71" t="str">
        <f>Input!M22</f>
        <v>Macomb Dakota</v>
      </c>
      <c r="C29" s="71" t="str">
        <f>Input!N22</f>
        <v>Nicole Mikaelian</v>
      </c>
      <c r="D29" s="72">
        <f>Input!$K$21</f>
        <v>34</v>
      </c>
      <c r="E29" s="73">
        <f>IF(D29=" "," ",(IF(AND(D29&gt;Start!$G$18,D29+3&lt;Start!$H$18,D29&lt;Start!$H$18,(ISODD(D29)=TRUE))=TRUE,D29+3,(IF(AND(D29&gt;Start!$G$19,D29+3&lt;Start!$H$19,D29&lt;Start!$H$19,(ISODD(D29)=TRUE))=TRUE,D29+3,(IF(AND(D29&gt;Start!$G$20,D29+3&lt;Start!$H$20,D29&lt;Start!$H$20,(ISODD(D29)=TRUE))=TRUE,D29+3,(IF(AND(D29&gt;Start!$G$18,D29+1&lt;Start!$H$18,D29&lt;Start!$H$18,(ISEVEN(D29)=TRUE))=TRUE,D29+1,(IF(AND(D29&gt;Start!$G$19,D29+1&lt;Start!$H$19,D29&lt;Start!$H$19,(ISEVEN(D29)=TRUE))=TRUE,D29+1,(IF(AND(D29&gt;Start!$G$20,D29+1&lt;Start!$H$20,D29&lt;Start!$H$20,(ISEVEN(D29)=TRUE))=TRUE,D29+1,(IF(AND(Start!$H$8=4,(ISODD(D29)=TRUE))=TRUE,D29-5,D29-7)))))))))))))))</f>
        <v>35</v>
      </c>
      <c r="F29" s="73">
        <f>IF(E29=" "," ",(IF(AND(E29&gt;Start!$G$18,E29+3&lt;Start!$H$18,E29&lt;Start!$H$18,(ISODD(E29)=TRUE))=TRUE,E29+3,(IF(AND(E29&gt;Start!$G$19,E29+3&lt;Start!$H$19,E29&lt;Start!$H$19,(ISODD(E29)=TRUE))=TRUE,E29+3,(IF(AND(E29&gt;Start!$G$20,E29+3&lt;Start!$H$20,E29&lt;Start!$H$20,(ISODD(E29)=TRUE))=TRUE,E29+3,(IF(AND(E29&gt;Start!$G$18,E29+1&lt;Start!$H$18,E29&lt;Start!$H$18,(ISEVEN(E29)=TRUE))=TRUE,E29+1,(IF(AND(E29&gt;Start!$G$19,E29+1&lt;Start!$H$19,E29&lt;Start!$H$19,(ISEVEN(E29)=TRUE))=TRUE,E29+1,(IF(AND(E29&gt;Start!$G$20,E29+1&lt;Start!$H$20,E29&lt;Start!$H$20,(ISEVEN(E29)=TRUE))=TRUE,E29+1,(IF(AND(Start!$H$8=4,(ISODD(E29)=TRUE))=TRUE,E29-5,E29-7)))))))))))))))</f>
        <v>38</v>
      </c>
      <c r="G29" s="73">
        <f>IF(F29=" "," ",(IF(AND(F29&gt;Start!$G$18,F29+3&lt;Start!$H$18,F29&lt;Start!$H$18,(ISODD(F29)=TRUE))=TRUE,F29+3,(IF(AND(F29&gt;Start!$G$19,F29+3&lt;Start!$H$19,F29&lt;Start!$H$19,(ISODD(F29)=TRUE))=TRUE,F29+3,(IF(AND(F29&gt;Start!$G$20,F29+3&lt;Start!$H$20,F29&lt;Start!$H$20,(ISODD(F29)=TRUE))=TRUE,F29+3,(IF(AND(F29&gt;Start!$G$18,F29+1&lt;Start!$H$18,F29&lt;Start!$H$18,(ISEVEN(F29)=TRUE))=TRUE,F29+1,(IF(AND(F29&gt;Start!$G$19,F29+1&lt;Start!$H$19,F29&lt;Start!$H$19,(ISEVEN(F29)=TRUE))=TRUE,F29+1,(IF(AND(F29&gt;Start!$G$20,F29+1&lt;Start!$H$20,F29&lt;Start!$H$20,(ISEVEN(F29)=TRUE))=TRUE,F29+1,(IF(AND(Start!$H$8=4,(ISODD(F29)=TRUE))=TRUE,F29-5,F29-7)))))))))))))))</f>
        <v>31</v>
      </c>
    </row>
    <row r="30" spans="1:7" ht="18.75">
      <c r="A30" s="72" t="str">
        <f>Input!L66</f>
        <v>D</v>
      </c>
      <c r="B30" s="71" t="str">
        <f>Input!M66</f>
        <v>Macomb Dakota</v>
      </c>
      <c r="C30" s="71" t="str">
        <f>Input!N66</f>
        <v>Maya Gindlesperger</v>
      </c>
      <c r="D30" s="72">
        <f>Input!$K$66</f>
        <v>43</v>
      </c>
      <c r="E30" s="73">
        <f>IF(D30=" "," ",(IF(AND(D30&gt;Start!$G$18,D30+3&lt;Start!$H$18,D30&lt;Start!$H$18,(ISODD(D30)=TRUE))=TRUE,D30+3,(IF(AND(D30&gt;Start!$G$19,D30+3&lt;Start!$H$19,D30&lt;Start!$H$19,(ISODD(D30)=TRUE))=TRUE,D30+3,(IF(AND(D30&gt;Start!$G$20,D30+3&lt;Start!$H$20,D30&lt;Start!$H$20,(ISODD(D30)=TRUE))=TRUE,D30+3,(IF(AND(D30&gt;Start!$G$18,D30+1&lt;Start!$H$18,D30&lt;Start!$H$18,(ISEVEN(D30)=TRUE))=TRUE,D30+1,(IF(AND(D30&gt;Start!$G$19,D30+1&lt;Start!$H$19,D30&lt;Start!$H$19,(ISEVEN(D30)=TRUE))=TRUE,D30+1,(IF(AND(D30&gt;Start!$G$20,D30+1&lt;Start!$H$20,D30&lt;Start!$H$20,(ISEVEN(D30)=TRUE))=TRUE,D30+1,(IF(AND(Start!$H$8=4,(ISODD(D30)=TRUE))=TRUE,D30-5,D30-7)))))))))))))))</f>
        <v>46</v>
      </c>
      <c r="F30" s="73">
        <f>IF(E30=" "," ",(IF(AND(E30&gt;Start!$G$18,E30+3&lt;Start!$H$18,E30&lt;Start!$H$18,(ISODD(E30)=TRUE))=TRUE,E30+3,(IF(AND(E30&gt;Start!$G$19,E30+3&lt;Start!$H$19,E30&lt;Start!$H$19,(ISODD(E30)=TRUE))=TRUE,E30+3,(IF(AND(E30&gt;Start!$G$20,E30+3&lt;Start!$H$20,E30&lt;Start!$H$20,(ISODD(E30)=TRUE))=TRUE,E30+3,(IF(AND(E30&gt;Start!$G$18,E30+1&lt;Start!$H$18,E30&lt;Start!$H$18,(ISEVEN(E30)=TRUE))=TRUE,E30+1,(IF(AND(E30&gt;Start!$G$19,E30+1&lt;Start!$H$19,E30&lt;Start!$H$19,(ISEVEN(E30)=TRUE))=TRUE,E30+1,(IF(AND(E30&gt;Start!$G$20,E30+1&lt;Start!$H$20,E30&lt;Start!$H$20,(ISEVEN(E30)=TRUE))=TRUE,E30+1,(IF(AND(Start!$H$8=4,(ISODD(E30)=TRUE))=TRUE,E30-5,E30-7)))))))))))))))</f>
        <v>39</v>
      </c>
      <c r="G30" s="73">
        <f>IF(F30=" "," ",(IF(AND(F30&gt;Start!$G$18,F30+3&lt;Start!$H$18,F30&lt;Start!$H$18,(ISODD(F30)=TRUE))=TRUE,F30+3,(IF(AND(F30&gt;Start!$G$19,F30+3&lt;Start!$H$19,F30&lt;Start!$H$19,(ISODD(F30)=TRUE))=TRUE,F30+3,(IF(AND(F30&gt;Start!$G$20,F30+3&lt;Start!$H$20,F30&lt;Start!$H$20,(ISODD(F30)=TRUE))=TRUE,F30+3,(IF(AND(F30&gt;Start!$G$18,F30+1&lt;Start!$H$18,F30&lt;Start!$H$18,(ISEVEN(F30)=TRUE))=TRUE,F30+1,(IF(AND(F30&gt;Start!$G$19,F30+1&lt;Start!$H$19,F30&lt;Start!$H$19,(ISEVEN(F30)=TRUE))=TRUE,F30+1,(IF(AND(F30&gt;Start!$G$20,F30+1&lt;Start!$H$20,F30&lt;Start!$H$20,(ISEVEN(F30)=TRUE))=TRUE,F30+1,(IF(AND(Start!$H$8=4,(ISODD(F30)=TRUE))=TRUE,F30-5,F30-7)))))))))))))))</f>
        <v>42</v>
      </c>
    </row>
    <row r="31" spans="1:7" ht="18.75">
      <c r="A31" s="72" t="str">
        <f>Input!L71</f>
        <v>DD</v>
      </c>
      <c r="B31" s="71" t="str">
        <f>Input!M71</f>
        <v>Macomb Dakota</v>
      </c>
      <c r="C31" s="71" t="str">
        <f>Input!N71</f>
        <v>Jenna Nottle</v>
      </c>
      <c r="D31" s="72">
        <f>Input!$K$71</f>
        <v>44</v>
      </c>
      <c r="E31" s="73">
        <f>IF(D31=" "," ",(IF(AND(D31&gt;Start!$G$18,D31+3&lt;Start!$H$18,D31&lt;Start!$H$18,(ISODD(D31)=TRUE))=TRUE,D31+3,(IF(AND(D31&gt;Start!$G$19,D31+3&lt;Start!$H$19,D31&lt;Start!$H$19,(ISODD(D31)=TRUE))=TRUE,D31+3,(IF(AND(D31&gt;Start!$G$20,D31+3&lt;Start!$H$20,D31&lt;Start!$H$20,(ISODD(D31)=TRUE))=TRUE,D31+3,(IF(AND(D31&gt;Start!$G$18,D31+1&lt;Start!$H$18,D31&lt;Start!$H$18,(ISEVEN(D31)=TRUE))=TRUE,D31+1,(IF(AND(D31&gt;Start!$G$19,D31+1&lt;Start!$H$19,D31&lt;Start!$H$19,(ISEVEN(D31)=TRUE))=TRUE,D31+1,(IF(AND(D31&gt;Start!$G$20,D31+1&lt;Start!$H$20,D31&lt;Start!$H$20,(ISEVEN(D31)=TRUE))=TRUE,D31+1,(IF(AND(Start!$H$8=4,(ISODD(D31)=TRUE))=TRUE,D31-5,D31-7)))))))))))))))</f>
        <v>45</v>
      </c>
      <c r="F31" s="73">
        <f>IF(E31=" "," ",(IF(AND(E31&gt;Start!$G$18,E31+3&lt;Start!$H$18,E31&lt;Start!$H$18,(ISODD(E31)=TRUE))=TRUE,E31+3,(IF(AND(E31&gt;Start!$G$19,E31+3&lt;Start!$H$19,E31&lt;Start!$H$19,(ISODD(E31)=TRUE))=TRUE,E31+3,(IF(AND(E31&gt;Start!$G$20,E31+3&lt;Start!$H$20,E31&lt;Start!$H$20,(ISODD(E31)=TRUE))=TRUE,E31+3,(IF(AND(E31&gt;Start!$G$18,E31+1&lt;Start!$H$18,E31&lt;Start!$H$18,(ISEVEN(E31)=TRUE))=TRUE,E31+1,(IF(AND(E31&gt;Start!$G$19,E31+1&lt;Start!$H$19,E31&lt;Start!$H$19,(ISEVEN(E31)=TRUE))=TRUE,E31+1,(IF(AND(E31&gt;Start!$G$20,E31+1&lt;Start!$H$20,E31&lt;Start!$H$20,(ISEVEN(E31)=TRUE))=TRUE,E31+1,(IF(AND(Start!$H$8=4,(ISODD(E31)=TRUE))=TRUE,E31-5,E31-7)))))))))))))))</f>
        <v>38</v>
      </c>
      <c r="G31" s="73">
        <f>IF(F31=" "," ",(IF(AND(F31&gt;Start!$G$18,F31+3&lt;Start!$H$18,F31&lt;Start!$H$18,(ISODD(F31)=TRUE))=TRUE,F31+3,(IF(AND(F31&gt;Start!$G$19,F31+3&lt;Start!$H$19,F31&lt;Start!$H$19,(ISODD(F31)=TRUE))=TRUE,F31+3,(IF(AND(F31&gt;Start!$G$20,F31+3&lt;Start!$H$20,F31&lt;Start!$H$20,(ISODD(F31)=TRUE))=TRUE,F31+3,(IF(AND(F31&gt;Start!$G$18,F31+1&lt;Start!$H$18,F31&lt;Start!$H$18,(ISEVEN(F31)=TRUE))=TRUE,F31+1,(IF(AND(F31&gt;Start!$G$19,F31+1&lt;Start!$H$19,F31&lt;Start!$H$19,(ISEVEN(F31)=TRUE))=TRUE,F31+1,(IF(AND(F31&gt;Start!$G$20,F31+1&lt;Start!$H$20,F31&lt;Start!$H$20,(ISEVEN(F31)=TRUE))=TRUE,F31+1,(IF(AND(Start!$H$8=4,(ISODD(F31)=TRUE))=TRUE,F31-5,F31-7)))))))))))))))</f>
        <v>31</v>
      </c>
    </row>
    <row r="32" spans="1:7" ht="18.75">
      <c r="A32" s="72" t="str">
        <f>Input!L85</f>
        <v>C</v>
      </c>
      <c r="B32" s="71" t="str">
        <f>Input!M85</f>
        <v>Macomb L'Anse Creuse North</v>
      </c>
      <c r="C32" s="71" t="str">
        <f>Input!N85</f>
        <v>Samantha Gainor</v>
      </c>
      <c r="D32" s="72">
        <f>Input!$K$86</f>
        <v>47</v>
      </c>
      <c r="E32" s="73">
        <f>IF(D32=" "," ",(IF(AND(D32&gt;Start!$G$18,D32+3&lt;Start!$H$18,D32&lt;Start!$H$18,(ISODD(D32)=TRUE))=TRUE,D32+3,(IF(AND(D32&gt;Start!$G$19,D32+3&lt;Start!$H$19,D32&lt;Start!$H$19,(ISODD(D32)=TRUE))=TRUE,D32+3,(IF(AND(D32&gt;Start!$G$20,D32+3&lt;Start!$H$20,D32&lt;Start!$H$20,(ISODD(D32)=TRUE))=TRUE,D32+3,(IF(AND(D32&gt;Start!$G$18,D32+1&lt;Start!$H$18,D32&lt;Start!$H$18,(ISEVEN(D32)=TRUE))=TRUE,D32+1,(IF(AND(D32&gt;Start!$G$19,D32+1&lt;Start!$H$19,D32&lt;Start!$H$19,(ISEVEN(D32)=TRUE))=TRUE,D32+1,(IF(AND(D32&gt;Start!$G$20,D32+1&lt;Start!$H$20,D32&lt;Start!$H$20,(ISEVEN(D32)=TRUE))=TRUE,D32+1,(IF(AND(Start!$H$8=4,(ISODD(D32)=TRUE))=TRUE,D32-5,D32-7)))))))))))))))</f>
        <v>50</v>
      </c>
      <c r="F32" s="73">
        <f>IF(E32=" "," ",(IF(AND(E32&gt;Start!$G$18,E32+3&lt;Start!$H$18,E32&lt;Start!$H$18,(ISODD(E32)=TRUE))=TRUE,E32+3,(IF(AND(E32&gt;Start!$G$19,E32+3&lt;Start!$H$19,E32&lt;Start!$H$19,(ISODD(E32)=TRUE))=TRUE,E32+3,(IF(AND(E32&gt;Start!$G$20,E32+3&lt;Start!$H$20,E32&lt;Start!$H$20,(ISODD(E32)=TRUE))=TRUE,E32+3,(IF(AND(E32&gt;Start!$G$18,E32+1&lt;Start!$H$18,E32&lt;Start!$H$18,(ISEVEN(E32)=TRUE))=TRUE,E32+1,(IF(AND(E32&gt;Start!$G$19,E32+1&lt;Start!$H$19,E32&lt;Start!$H$19,(ISEVEN(E32)=TRUE))=TRUE,E32+1,(IF(AND(E32&gt;Start!$G$20,E32+1&lt;Start!$H$20,E32&lt;Start!$H$20,(ISEVEN(E32)=TRUE))=TRUE,E32+1,(IF(AND(Start!$H$8=4,(ISODD(E32)=TRUE))=TRUE,E32-5,E32-7)))))))))))))))</f>
        <v>51</v>
      </c>
      <c r="G32" s="73">
        <f>IF(F32=" "," ",(IF(AND(F32&gt;Start!$G$18,F32+3&lt;Start!$H$18,F32&lt;Start!$H$18,(ISODD(F32)=TRUE))=TRUE,F32+3,(IF(AND(F32&gt;Start!$G$19,F32+3&lt;Start!$H$19,F32&lt;Start!$H$19,(ISODD(F32)=TRUE))=TRUE,F32+3,(IF(AND(F32&gt;Start!$G$20,F32+3&lt;Start!$H$20,F32&lt;Start!$H$20,(ISODD(F32)=TRUE))=TRUE,F32+3,(IF(AND(F32&gt;Start!$G$18,F32+1&lt;Start!$H$18,F32&lt;Start!$H$18,(ISEVEN(F32)=TRUE))=TRUE,F32+1,(IF(AND(F32&gt;Start!$G$19,F32+1&lt;Start!$H$19,F32&lt;Start!$H$19,(ISEVEN(F32)=TRUE))=TRUE,F32+1,(IF(AND(F32&gt;Start!$G$20,F32+1&lt;Start!$H$20,F32&lt;Start!$H$20,(ISEVEN(F32)=TRUE))=TRUE,F32+1,(IF(AND(Start!$H$8=4,(ISODD(F32)=TRUE))=TRUE,F32-5,F32-7)))))))))))))))</f>
        <v>54</v>
      </c>
    </row>
    <row r="33" spans="1:7" ht="18.75">
      <c r="A33" s="72" t="str">
        <f>Input!L90</f>
        <v>CC</v>
      </c>
      <c r="B33" s="71" t="str">
        <f>Input!M90</f>
        <v>Macomb L'Anse Creuse North</v>
      </c>
      <c r="C33" s="71" t="str">
        <f>Input!N90</f>
        <v>Hannah Holeton</v>
      </c>
      <c r="D33" s="72">
        <f>Input!$K$91</f>
        <v>48</v>
      </c>
      <c r="E33" s="73">
        <f>IF(D33=" "," ",(IF(AND(D33&gt;Start!$G$18,D33+3&lt;Start!$H$18,D33&lt;Start!$H$18,(ISODD(D33)=TRUE))=TRUE,D33+3,(IF(AND(D33&gt;Start!$G$19,D33+3&lt;Start!$H$19,D33&lt;Start!$H$19,(ISODD(D33)=TRUE))=TRUE,D33+3,(IF(AND(D33&gt;Start!$G$20,D33+3&lt;Start!$H$20,D33&lt;Start!$H$20,(ISODD(D33)=TRUE))=TRUE,D33+3,(IF(AND(D33&gt;Start!$G$18,D33+1&lt;Start!$H$18,D33&lt;Start!$H$18,(ISEVEN(D33)=TRUE))=TRUE,D33+1,(IF(AND(D33&gt;Start!$G$19,D33+1&lt;Start!$H$19,D33&lt;Start!$H$19,(ISEVEN(D33)=TRUE))=TRUE,D33+1,(IF(AND(D33&gt;Start!$G$20,D33+1&lt;Start!$H$20,D33&lt;Start!$H$20,(ISEVEN(D33)=TRUE))=TRUE,D33+1,(IF(AND(Start!$H$8=4,(ISODD(D33)=TRUE))=TRUE,D33-5,D33-7)))))))))))))))</f>
        <v>49</v>
      </c>
      <c r="F33" s="73">
        <f>IF(E33=" "," ",(IF(AND(E33&gt;Start!$G$18,E33+3&lt;Start!$H$18,E33&lt;Start!$H$18,(ISODD(E33)=TRUE))=TRUE,E33+3,(IF(AND(E33&gt;Start!$G$19,E33+3&lt;Start!$H$19,E33&lt;Start!$H$19,(ISODD(E33)=TRUE))=TRUE,E33+3,(IF(AND(E33&gt;Start!$G$20,E33+3&lt;Start!$H$20,E33&lt;Start!$H$20,(ISODD(E33)=TRUE))=TRUE,E33+3,(IF(AND(E33&gt;Start!$G$18,E33+1&lt;Start!$H$18,E33&lt;Start!$H$18,(ISEVEN(E33)=TRUE))=TRUE,E33+1,(IF(AND(E33&gt;Start!$G$19,E33+1&lt;Start!$H$19,E33&lt;Start!$H$19,(ISEVEN(E33)=TRUE))=TRUE,E33+1,(IF(AND(E33&gt;Start!$G$20,E33+1&lt;Start!$H$20,E33&lt;Start!$H$20,(ISEVEN(E33)=TRUE))=TRUE,E33+1,(IF(AND(Start!$H$8=4,(ISODD(E33)=TRUE))=TRUE,E33-5,E33-7)))))))))))))))</f>
        <v>52</v>
      </c>
      <c r="G33" s="73">
        <f>IF(F33=" "," ",(IF(AND(F33&gt;Start!$G$18,F33+3&lt;Start!$H$18,F33&lt;Start!$H$18,(ISODD(F33)=TRUE))=TRUE,F33+3,(IF(AND(F33&gt;Start!$G$19,F33+3&lt;Start!$H$19,F33&lt;Start!$H$19,(ISODD(F33)=TRUE))=TRUE,F33+3,(IF(AND(F33&gt;Start!$G$20,F33+3&lt;Start!$H$20,F33&lt;Start!$H$20,(ISODD(F33)=TRUE))=TRUE,F33+3,(IF(AND(F33&gt;Start!$G$18,F33+1&lt;Start!$H$18,F33&lt;Start!$H$18,(ISEVEN(F33)=TRUE))=TRUE,F33+1,(IF(AND(F33&gt;Start!$G$19,F33+1&lt;Start!$H$19,F33&lt;Start!$H$19,(ISEVEN(F33)=TRUE))=TRUE,F33+1,(IF(AND(F33&gt;Start!$G$20,F33+1&lt;Start!$H$20,F33&lt;Start!$H$20,(ISEVEN(F33)=TRUE))=TRUE,F33+1,(IF(AND(Start!$H$8=4,(ISODD(F33)=TRUE))=TRUE,F33-5,F33-7)))))))))))))))</f>
        <v>53</v>
      </c>
    </row>
    <row r="34" spans="1:7" ht="18.75">
      <c r="A34" s="72" t="str">
        <f>Input!L95</f>
        <v>C</v>
      </c>
      <c r="B34" s="71" t="str">
        <f>Input!M95</f>
        <v>Macomb L'Anse Creuse North</v>
      </c>
      <c r="C34" s="71" t="str">
        <f>Input!N95</f>
        <v>Haley Holeton</v>
      </c>
      <c r="D34" s="72">
        <f>Input!$K$96</f>
        <v>49</v>
      </c>
      <c r="E34" s="73">
        <f>IF(D34=" "," ",(IF(AND(D34&gt;Start!$G$18,D34+3&lt;Start!$H$18,D34&lt;Start!$H$18,(ISODD(D34)=TRUE))=TRUE,D34+3,(IF(AND(D34&gt;Start!$G$19,D34+3&lt;Start!$H$19,D34&lt;Start!$H$19,(ISODD(D34)=TRUE))=TRUE,D34+3,(IF(AND(D34&gt;Start!$G$20,D34+3&lt;Start!$H$20,D34&lt;Start!$H$20,(ISODD(D34)=TRUE))=TRUE,D34+3,(IF(AND(D34&gt;Start!$G$18,D34+1&lt;Start!$H$18,D34&lt;Start!$H$18,(ISEVEN(D34)=TRUE))=TRUE,D34+1,(IF(AND(D34&gt;Start!$G$19,D34+1&lt;Start!$H$19,D34&lt;Start!$H$19,(ISEVEN(D34)=TRUE))=TRUE,D34+1,(IF(AND(D34&gt;Start!$G$20,D34+1&lt;Start!$H$20,D34&lt;Start!$H$20,(ISEVEN(D34)=TRUE))=TRUE,D34+1,(IF(AND(Start!$H$8=4,(ISODD(D34)=TRUE))=TRUE,D34-5,D34-7)))))))))))))))</f>
        <v>52</v>
      </c>
      <c r="F34" s="73">
        <f>IF(E34=" "," ",(IF(AND(E34&gt;Start!$G$18,E34+3&lt;Start!$H$18,E34&lt;Start!$H$18,(ISODD(E34)=TRUE))=TRUE,E34+3,(IF(AND(E34&gt;Start!$G$19,E34+3&lt;Start!$H$19,E34&lt;Start!$H$19,(ISODD(E34)=TRUE))=TRUE,E34+3,(IF(AND(E34&gt;Start!$G$20,E34+3&lt;Start!$H$20,E34&lt;Start!$H$20,(ISODD(E34)=TRUE))=TRUE,E34+3,(IF(AND(E34&gt;Start!$G$18,E34+1&lt;Start!$H$18,E34&lt;Start!$H$18,(ISEVEN(E34)=TRUE))=TRUE,E34+1,(IF(AND(E34&gt;Start!$G$19,E34+1&lt;Start!$H$19,E34&lt;Start!$H$19,(ISEVEN(E34)=TRUE))=TRUE,E34+1,(IF(AND(E34&gt;Start!$G$20,E34+1&lt;Start!$H$20,E34&lt;Start!$H$20,(ISEVEN(E34)=TRUE))=TRUE,E34+1,(IF(AND(Start!$H$8=4,(ISODD(E34)=TRUE))=TRUE,E34-5,E34-7)))))))))))))))</f>
        <v>53</v>
      </c>
      <c r="G34" s="73">
        <f>IF(F34=" "," ",(IF(AND(F34&gt;Start!$G$18,F34+3&lt;Start!$H$18,F34&lt;Start!$H$18,(ISODD(F34)=TRUE))=TRUE,F34+3,(IF(AND(F34&gt;Start!$G$19,F34+3&lt;Start!$H$19,F34&lt;Start!$H$19,(ISODD(F34)=TRUE))=TRUE,F34+3,(IF(AND(F34&gt;Start!$G$20,F34+3&lt;Start!$H$20,F34&lt;Start!$H$20,(ISODD(F34)=TRUE))=TRUE,F34+3,(IF(AND(F34&gt;Start!$G$18,F34+1&lt;Start!$H$18,F34&lt;Start!$H$18,(ISEVEN(F34)=TRUE))=TRUE,F34+1,(IF(AND(F34&gt;Start!$G$19,F34+1&lt;Start!$H$19,F34&lt;Start!$H$19,(ISEVEN(F34)=TRUE))=TRUE,F34+1,(IF(AND(F34&gt;Start!$G$20,F34+1&lt;Start!$H$20,F34&lt;Start!$H$20,(ISEVEN(F34)=TRUE))=TRUE,F34+1,(IF(AND(Start!$H$8=4,(ISODD(F34)=TRUE))=TRUE,F34-5,F34-7)))))))))))))))</f>
        <v>46</v>
      </c>
    </row>
    <row r="35" spans="1:7" ht="18.75">
      <c r="A35" s="72" t="str">
        <f>Input!L100</f>
        <v>CC</v>
      </c>
      <c r="B35" s="71" t="str">
        <f>Input!M100</f>
        <v>Macomb L'Anse Creuse North</v>
      </c>
      <c r="C35" s="71" t="str">
        <f>Input!N100</f>
        <v>Ashley  Renock</v>
      </c>
      <c r="D35" s="72">
        <f>Input!$K$101</f>
        <v>50</v>
      </c>
      <c r="E35" s="73">
        <f>IF(D35=" "," ",(IF(AND(D35&gt;Start!$G$18,D35+3&lt;Start!$H$18,D35&lt;Start!$H$18,(ISODD(D35)=TRUE))=TRUE,D35+3,(IF(AND(D35&gt;Start!$G$19,D35+3&lt;Start!$H$19,D35&lt;Start!$H$19,(ISODD(D35)=TRUE))=TRUE,D35+3,(IF(AND(D35&gt;Start!$G$20,D35+3&lt;Start!$H$20,D35&lt;Start!$H$20,(ISODD(D35)=TRUE))=TRUE,D35+3,(IF(AND(D35&gt;Start!$G$18,D35+1&lt;Start!$H$18,D35&lt;Start!$H$18,(ISEVEN(D35)=TRUE))=TRUE,D35+1,(IF(AND(D35&gt;Start!$G$19,D35+1&lt;Start!$H$19,D35&lt;Start!$H$19,(ISEVEN(D35)=TRUE))=TRUE,D35+1,(IF(AND(D35&gt;Start!$G$20,D35+1&lt;Start!$H$20,D35&lt;Start!$H$20,(ISEVEN(D35)=TRUE))=TRUE,D35+1,(IF(AND(Start!$H$8=4,(ISODD(D35)=TRUE))=TRUE,D35-5,D35-7)))))))))))))))</f>
        <v>51</v>
      </c>
      <c r="F35" s="73">
        <f>IF(E35=" "," ",(IF(AND(E35&gt;Start!$G$18,E35+3&lt;Start!$H$18,E35&lt;Start!$H$18,(ISODD(E35)=TRUE))=TRUE,E35+3,(IF(AND(E35&gt;Start!$G$19,E35+3&lt;Start!$H$19,E35&lt;Start!$H$19,(ISODD(E35)=TRUE))=TRUE,E35+3,(IF(AND(E35&gt;Start!$G$20,E35+3&lt;Start!$H$20,E35&lt;Start!$H$20,(ISODD(E35)=TRUE))=TRUE,E35+3,(IF(AND(E35&gt;Start!$G$18,E35+1&lt;Start!$H$18,E35&lt;Start!$H$18,(ISEVEN(E35)=TRUE))=TRUE,E35+1,(IF(AND(E35&gt;Start!$G$19,E35+1&lt;Start!$H$19,E35&lt;Start!$H$19,(ISEVEN(E35)=TRUE))=TRUE,E35+1,(IF(AND(E35&gt;Start!$G$20,E35+1&lt;Start!$H$20,E35&lt;Start!$H$20,(ISEVEN(E35)=TRUE))=TRUE,E35+1,(IF(AND(Start!$H$8=4,(ISODD(E35)=TRUE))=TRUE,E35-5,E35-7)))))))))))))))</f>
        <v>54</v>
      </c>
      <c r="G35" s="73">
        <f>IF(F35=" "," ",(IF(AND(F35&gt;Start!$G$18,F35+3&lt;Start!$H$18,F35&lt;Start!$H$18,(ISODD(F35)=TRUE))=TRUE,F35+3,(IF(AND(F35&gt;Start!$G$19,F35+3&lt;Start!$H$19,F35&lt;Start!$H$19,(ISODD(F35)=TRUE))=TRUE,F35+3,(IF(AND(F35&gt;Start!$G$20,F35+3&lt;Start!$H$20,F35&lt;Start!$H$20,(ISODD(F35)=TRUE))=TRUE,F35+3,(IF(AND(F35&gt;Start!$G$18,F35+1&lt;Start!$H$18,F35&lt;Start!$H$18,(ISEVEN(F35)=TRUE))=TRUE,F35+1,(IF(AND(F35&gt;Start!$G$19,F35+1&lt;Start!$H$19,F35&lt;Start!$H$19,(ISEVEN(F35)=TRUE))=TRUE,F35+1,(IF(AND(F35&gt;Start!$G$20,F35+1&lt;Start!$H$20,F35&lt;Start!$H$20,(ISEVEN(F35)=TRUE))=TRUE,F35+1,(IF(AND(Start!$H$8=4,(ISODD(F35)=TRUE))=TRUE,F35-5,F35-7)))))))))))))))</f>
        <v>47</v>
      </c>
    </row>
    <row r="36" spans="1:7" ht="18.75">
      <c r="A36" s="72" t="str">
        <f>Input!L105</f>
        <v>C</v>
      </c>
      <c r="B36" s="71" t="str">
        <f>Input!M105</f>
        <v>Macomb L'Anse Creuse North</v>
      </c>
      <c r="C36" s="71" t="str">
        <f>Input!N105</f>
        <v>Kayla Belanger</v>
      </c>
      <c r="D36" s="72">
        <f>Input!$K$106</f>
        <v>51</v>
      </c>
      <c r="E36" s="73">
        <f>IF(D36=" "," ",(IF(AND(D36&gt;Start!$G$18,D36+3&lt;Start!$H$18,D36&lt;Start!$H$18,(ISODD(D36)=TRUE))=TRUE,D36+3,(IF(AND(D36&gt;Start!$G$19,D36+3&lt;Start!$H$19,D36&lt;Start!$H$19,(ISODD(D36)=TRUE))=TRUE,D36+3,(IF(AND(D36&gt;Start!$G$20,D36+3&lt;Start!$H$20,D36&lt;Start!$H$20,(ISODD(D36)=TRUE))=TRUE,D36+3,(IF(AND(D36&gt;Start!$G$18,D36+1&lt;Start!$H$18,D36&lt;Start!$H$18,(ISEVEN(D36)=TRUE))=TRUE,D36+1,(IF(AND(D36&gt;Start!$G$19,D36+1&lt;Start!$H$19,D36&lt;Start!$H$19,(ISEVEN(D36)=TRUE))=TRUE,D36+1,(IF(AND(D36&gt;Start!$G$20,D36+1&lt;Start!$H$20,D36&lt;Start!$H$20,(ISEVEN(D36)=TRUE))=TRUE,D36+1,(IF(AND(Start!$H$8=4,(ISODD(D36)=TRUE))=TRUE,D36-5,D36-7)))))))))))))))</f>
        <v>54</v>
      </c>
      <c r="F36" s="73">
        <f>IF(E36=" "," ",(IF(AND(E36&gt;Start!$G$18,E36+3&lt;Start!$H$18,E36&lt;Start!$H$18,(ISODD(E36)=TRUE))=TRUE,E36+3,(IF(AND(E36&gt;Start!$G$19,E36+3&lt;Start!$H$19,E36&lt;Start!$H$19,(ISODD(E36)=TRUE))=TRUE,E36+3,(IF(AND(E36&gt;Start!$G$20,E36+3&lt;Start!$H$20,E36&lt;Start!$H$20,(ISODD(E36)=TRUE))=TRUE,E36+3,(IF(AND(E36&gt;Start!$G$18,E36+1&lt;Start!$H$18,E36&lt;Start!$H$18,(ISEVEN(E36)=TRUE))=TRUE,E36+1,(IF(AND(E36&gt;Start!$G$19,E36+1&lt;Start!$H$19,E36&lt;Start!$H$19,(ISEVEN(E36)=TRUE))=TRUE,E36+1,(IF(AND(E36&gt;Start!$G$20,E36+1&lt;Start!$H$20,E36&lt;Start!$H$20,(ISEVEN(E36)=TRUE))=TRUE,E36+1,(IF(AND(Start!$H$8=4,(ISODD(E36)=TRUE))=TRUE,E36-5,E36-7)))))))))))))))</f>
        <v>47</v>
      </c>
      <c r="G36" s="73">
        <f>IF(F36=" "," ",(IF(AND(F36&gt;Start!$G$18,F36+3&lt;Start!$H$18,F36&lt;Start!$H$18,(ISODD(F36)=TRUE))=TRUE,F36+3,(IF(AND(F36&gt;Start!$G$19,F36+3&lt;Start!$H$19,F36&lt;Start!$H$19,(ISODD(F36)=TRUE))=TRUE,F36+3,(IF(AND(F36&gt;Start!$G$20,F36+3&lt;Start!$H$20,F36&lt;Start!$H$20,(ISODD(F36)=TRUE))=TRUE,F36+3,(IF(AND(F36&gt;Start!$G$18,F36+1&lt;Start!$H$18,F36&lt;Start!$H$18,(ISEVEN(F36)=TRUE))=TRUE,F36+1,(IF(AND(F36&gt;Start!$G$19,F36+1&lt;Start!$H$19,F36&lt;Start!$H$19,(ISEVEN(F36)=TRUE))=TRUE,F36+1,(IF(AND(F36&gt;Start!$G$20,F36+1&lt;Start!$H$20,F36&lt;Start!$H$20,(ISEVEN(F36)=TRUE))=TRUE,F36+1,(IF(AND(Start!$H$8=4,(ISODD(F36)=TRUE))=TRUE,F36-5,F36-7)))))))))))))))</f>
        <v>50</v>
      </c>
    </row>
    <row r="37" spans="1:7" ht="18.75">
      <c r="A37" s="72" t="str">
        <f>Input!L110</f>
        <v>CC</v>
      </c>
      <c r="B37" s="71">
        <f>Input!M110</f>
        <v>0</v>
      </c>
      <c r="C37" s="71">
        <f>Input!N110</f>
        <v>0</v>
      </c>
      <c r="D37" s="72">
        <f>Input!$K$111</f>
        <v>52</v>
      </c>
      <c r="E37" s="73">
        <f>IF(D37=" "," ",(IF(AND(D37&gt;Start!$G$18,D37+3&lt;Start!$H$18,D37&lt;Start!$H$18,(ISODD(D37)=TRUE))=TRUE,D37+3,(IF(AND(D37&gt;Start!$G$19,D37+3&lt;Start!$H$19,D37&lt;Start!$H$19,(ISODD(D37)=TRUE))=TRUE,D37+3,(IF(AND(D37&gt;Start!$G$20,D37+3&lt;Start!$H$20,D37&lt;Start!$H$20,(ISODD(D37)=TRUE))=TRUE,D37+3,(IF(AND(D37&gt;Start!$G$18,D37+1&lt;Start!$H$18,D37&lt;Start!$H$18,(ISEVEN(D37)=TRUE))=TRUE,D37+1,(IF(AND(D37&gt;Start!$G$19,D37+1&lt;Start!$H$19,D37&lt;Start!$H$19,(ISEVEN(D37)=TRUE))=TRUE,D37+1,(IF(AND(D37&gt;Start!$G$20,D37+1&lt;Start!$H$20,D37&lt;Start!$H$20,(ISEVEN(D37)=TRUE))=TRUE,D37+1,(IF(AND(Start!$H$8=4,(ISODD(D37)=TRUE))=TRUE,D37-5,D37-7)))))))))))))))</f>
        <v>53</v>
      </c>
      <c r="F37" s="73">
        <f>IF(E37=" "," ",(IF(AND(E37&gt;Start!$G$18,E37+3&lt;Start!$H$18,E37&lt;Start!$H$18,(ISODD(E37)=TRUE))=TRUE,E37+3,(IF(AND(E37&gt;Start!$G$19,E37+3&lt;Start!$H$19,E37&lt;Start!$H$19,(ISODD(E37)=TRUE))=TRUE,E37+3,(IF(AND(E37&gt;Start!$G$20,E37+3&lt;Start!$H$20,E37&lt;Start!$H$20,(ISODD(E37)=TRUE))=TRUE,E37+3,(IF(AND(E37&gt;Start!$G$18,E37+1&lt;Start!$H$18,E37&lt;Start!$H$18,(ISEVEN(E37)=TRUE))=TRUE,E37+1,(IF(AND(E37&gt;Start!$G$19,E37+1&lt;Start!$H$19,E37&lt;Start!$H$19,(ISEVEN(E37)=TRUE))=TRUE,E37+1,(IF(AND(E37&gt;Start!$G$20,E37+1&lt;Start!$H$20,E37&lt;Start!$H$20,(ISEVEN(E37)=TRUE))=TRUE,E37+1,(IF(AND(Start!$H$8=4,(ISODD(E37)=TRUE))=TRUE,E37-5,E37-7)))))))))))))))</f>
        <v>46</v>
      </c>
      <c r="G37" s="73">
        <f>IF(F37=" "," ",(IF(AND(F37&gt;Start!$G$18,F37+3&lt;Start!$H$18,F37&lt;Start!$H$18,(ISODD(F37)=TRUE))=TRUE,F37+3,(IF(AND(F37&gt;Start!$G$19,F37+3&lt;Start!$H$19,F37&lt;Start!$H$19,(ISODD(F37)=TRUE))=TRUE,F37+3,(IF(AND(F37&gt;Start!$G$20,F37+3&lt;Start!$H$20,F37&lt;Start!$H$20,(ISODD(F37)=TRUE))=TRUE,F37+3,(IF(AND(F37&gt;Start!$G$18,F37+1&lt;Start!$H$18,F37&lt;Start!$H$18,(ISEVEN(F37)=TRUE))=TRUE,F37+1,(IF(AND(F37&gt;Start!$G$19,F37+1&lt;Start!$H$19,F37&lt;Start!$H$19,(ISEVEN(F37)=TRUE))=TRUE,F37+1,(IF(AND(F37&gt;Start!$G$20,F37+1&lt;Start!$H$20,F37&lt;Start!$H$20,(ISEVEN(F37)=TRUE))=TRUE,F37+1,(IF(AND(Start!$H$8=4,(ISODD(F37)=TRUE))=TRUE,F37-5,F37-7)))))))))))))))</f>
        <v>39</v>
      </c>
    </row>
    <row r="38" spans="1:7" ht="18.75">
      <c r="A38" s="72" t="str">
        <f>Input!L6</f>
        <v>D</v>
      </c>
      <c r="B38" s="71" t="str">
        <f>Input!M6</f>
        <v>New Baltimore Anchor Bay</v>
      </c>
      <c r="C38" s="71" t="str">
        <f>Input!N6</f>
        <v>Nicole Tyll</v>
      </c>
      <c r="D38" s="72">
        <f>Input!$K$6</f>
        <v>31</v>
      </c>
      <c r="E38" s="73">
        <f>IF(D38=" "," ",(IF(AND(D38&gt;Start!$G$18,D38+3&lt;Start!$H$18,D38&lt;Start!$H$18,(ISODD(D38)=TRUE))=TRUE,D38+3,(IF(AND(D38&gt;Start!$G$19,D38+3&lt;Start!$H$19,D38&lt;Start!$H$19,(ISODD(D38)=TRUE))=TRUE,D38+3,(IF(AND(D38&gt;Start!$G$20,D38+3&lt;Start!$H$20,D38&lt;Start!$H$20,(ISODD(D38)=TRUE))=TRUE,D38+3,(IF(AND(D38&gt;Start!$G$18,D38+1&lt;Start!$H$18,D38&lt;Start!$H$18,(ISEVEN(D38)=TRUE))=TRUE,D38+1,(IF(AND(D38&gt;Start!$G$19,D38+1&lt;Start!$H$19,D38&lt;Start!$H$19,(ISEVEN(D38)=TRUE))=TRUE,D38+1,(IF(AND(D38&gt;Start!$G$20,D38+1&lt;Start!$H$20,D38&lt;Start!$H$20,(ISEVEN(D38)=TRUE))=TRUE,D38+1,(IF(AND(Start!$H$8=4,(ISODD(D38)=TRUE))=TRUE,D38-5,D38-7)))))))))))))))</f>
        <v>34</v>
      </c>
      <c r="F38" s="73">
        <f>IF(E38=" "," ",(IF(AND(E38&gt;Start!$G$18,E38+3&lt;Start!$H$18,E38&lt;Start!$H$18,(ISODD(E38)=TRUE))=TRUE,E38+3,(IF(AND(E38&gt;Start!$G$19,E38+3&lt;Start!$H$19,E38&lt;Start!$H$19,(ISODD(E38)=TRUE))=TRUE,E38+3,(IF(AND(E38&gt;Start!$G$20,E38+3&lt;Start!$H$20,E38&lt;Start!$H$20,(ISODD(E38)=TRUE))=TRUE,E38+3,(IF(AND(E38&gt;Start!$G$18,E38+1&lt;Start!$H$18,E38&lt;Start!$H$18,(ISEVEN(E38)=TRUE))=TRUE,E38+1,(IF(AND(E38&gt;Start!$G$19,E38+1&lt;Start!$H$19,E38&lt;Start!$H$19,(ISEVEN(E38)=TRUE))=TRUE,E38+1,(IF(AND(E38&gt;Start!$G$20,E38+1&lt;Start!$H$20,E38&lt;Start!$H$20,(ISEVEN(E38)=TRUE))=TRUE,E38+1,(IF(AND(Start!$H$8=4,(ISODD(E38)=TRUE))=TRUE,E38-5,E38-7)))))))))))))))</f>
        <v>35</v>
      </c>
      <c r="G38" s="73">
        <f>IF(F38=" "," ",(IF(AND(F38&gt;Start!$G$18,F38+3&lt;Start!$H$18,F38&lt;Start!$H$18,(ISODD(F38)=TRUE))=TRUE,F38+3,(IF(AND(F38&gt;Start!$G$19,F38+3&lt;Start!$H$19,F38&lt;Start!$H$19,(ISODD(F38)=TRUE))=TRUE,F38+3,(IF(AND(F38&gt;Start!$G$20,F38+3&lt;Start!$H$20,F38&lt;Start!$H$20,(ISODD(F38)=TRUE))=TRUE,F38+3,(IF(AND(F38&gt;Start!$G$18,F38+1&lt;Start!$H$18,F38&lt;Start!$H$18,(ISEVEN(F38)=TRUE))=TRUE,F38+1,(IF(AND(F38&gt;Start!$G$19,F38+1&lt;Start!$H$19,F38&lt;Start!$H$19,(ISEVEN(F38)=TRUE))=TRUE,F38+1,(IF(AND(F38&gt;Start!$G$20,F38+1&lt;Start!$H$20,F38&lt;Start!$H$20,(ISEVEN(F38)=TRUE))=TRUE,F38+1,(IF(AND(Start!$H$8=4,(ISODD(F38)=TRUE))=TRUE,F38-5,F38-7)))))))))))))))</f>
        <v>38</v>
      </c>
    </row>
    <row r="39" spans="1:7" ht="18.75">
      <c r="A39" s="72" t="str">
        <f>Input!L11</f>
        <v>DD</v>
      </c>
      <c r="B39" s="71" t="str">
        <f>Input!M11</f>
        <v>New Baltimore Anchor Bay</v>
      </c>
      <c r="C39" s="71" t="str">
        <f>Input!N11</f>
        <v>Tabatha Neal</v>
      </c>
      <c r="D39" s="72">
        <f>Input!$K$11</f>
        <v>32</v>
      </c>
      <c r="E39" s="73">
        <f>IF(D39=" "," ",(IF(AND(D39&gt;Start!$G$18,D39+3&lt;Start!$H$18,D39&lt;Start!$H$18,(ISODD(D39)=TRUE))=TRUE,D39+3,(IF(AND(D39&gt;Start!$G$19,D39+3&lt;Start!$H$19,D39&lt;Start!$H$19,(ISODD(D39)=TRUE))=TRUE,D39+3,(IF(AND(D39&gt;Start!$G$20,D39+3&lt;Start!$H$20,D39&lt;Start!$H$20,(ISODD(D39)=TRUE))=TRUE,D39+3,(IF(AND(D39&gt;Start!$G$18,D39+1&lt;Start!$H$18,D39&lt;Start!$H$18,(ISEVEN(D39)=TRUE))=TRUE,D39+1,(IF(AND(D39&gt;Start!$G$19,D39+1&lt;Start!$H$19,D39&lt;Start!$H$19,(ISEVEN(D39)=TRUE))=TRUE,D39+1,(IF(AND(D39&gt;Start!$G$20,D39+1&lt;Start!$H$20,D39&lt;Start!$H$20,(ISEVEN(D39)=TRUE))=TRUE,D39+1,(IF(AND(Start!$H$8=4,(ISODD(D39)=TRUE))=TRUE,D39-5,D39-7)))))))))))))))</f>
        <v>33</v>
      </c>
      <c r="F39" s="73">
        <f>IF(E39=" "," ",(IF(AND(E39&gt;Start!$G$18,E39+3&lt;Start!$H$18,E39&lt;Start!$H$18,(ISODD(E39)=TRUE))=TRUE,E39+3,(IF(AND(E39&gt;Start!$G$19,E39+3&lt;Start!$H$19,E39&lt;Start!$H$19,(ISODD(E39)=TRUE))=TRUE,E39+3,(IF(AND(E39&gt;Start!$G$20,E39+3&lt;Start!$H$20,E39&lt;Start!$H$20,(ISODD(E39)=TRUE))=TRUE,E39+3,(IF(AND(E39&gt;Start!$G$18,E39+1&lt;Start!$H$18,E39&lt;Start!$H$18,(ISEVEN(E39)=TRUE))=TRUE,E39+1,(IF(AND(E39&gt;Start!$G$19,E39+1&lt;Start!$H$19,E39&lt;Start!$H$19,(ISEVEN(E39)=TRUE))=TRUE,E39+1,(IF(AND(E39&gt;Start!$G$20,E39+1&lt;Start!$H$20,E39&lt;Start!$H$20,(ISEVEN(E39)=TRUE))=TRUE,E39+1,(IF(AND(Start!$H$8=4,(ISODD(E39)=TRUE))=TRUE,E39-5,E39-7)))))))))))))))</f>
        <v>36</v>
      </c>
      <c r="G39" s="73">
        <f>IF(F39=" "," ",(IF(AND(F39&gt;Start!$G$18,F39+3&lt;Start!$H$18,F39&lt;Start!$H$18,(ISODD(F39)=TRUE))=TRUE,F39+3,(IF(AND(F39&gt;Start!$G$19,F39+3&lt;Start!$H$19,F39&lt;Start!$H$19,(ISODD(F39)=TRUE))=TRUE,F39+3,(IF(AND(F39&gt;Start!$G$20,F39+3&lt;Start!$H$20,F39&lt;Start!$H$20,(ISODD(F39)=TRUE))=TRUE,F39+3,(IF(AND(F39&gt;Start!$G$18,F39+1&lt;Start!$H$18,F39&lt;Start!$H$18,(ISEVEN(F39)=TRUE))=TRUE,F39+1,(IF(AND(F39&gt;Start!$G$19,F39+1&lt;Start!$H$19,F39&lt;Start!$H$19,(ISEVEN(F39)=TRUE))=TRUE,F39+1,(IF(AND(F39&gt;Start!$G$20,F39+1&lt;Start!$H$20,F39&lt;Start!$H$20,(ISEVEN(F39)=TRUE))=TRUE,F39+1,(IF(AND(Start!$H$8=4,(ISODD(F39)=TRUE))=TRUE,F39-5,F39-7)))))))))))))))</f>
        <v>37</v>
      </c>
    </row>
    <row r="40" spans="1:7" ht="18.75">
      <c r="A40" s="72" t="str">
        <f>Input!L16</f>
        <v>D</v>
      </c>
      <c r="B40" s="71">
        <f>Input!M16</f>
        <v>0</v>
      </c>
      <c r="C40" s="71">
        <f>Input!N16</f>
        <v>0</v>
      </c>
      <c r="D40" s="72">
        <f>Input!$K$16</f>
        <v>33</v>
      </c>
      <c r="E40" s="73">
        <f>IF(D40=" "," ",(IF(AND(D40&gt;Start!$G$18,D40+3&lt;Start!$H$18,D40&lt;Start!$H$18,(ISODD(D40)=TRUE))=TRUE,D40+3,(IF(AND(D40&gt;Start!$G$19,D40+3&lt;Start!$H$19,D40&lt;Start!$H$19,(ISODD(D40)=TRUE))=TRUE,D40+3,(IF(AND(D40&gt;Start!$G$20,D40+3&lt;Start!$H$20,D40&lt;Start!$H$20,(ISODD(D40)=TRUE))=TRUE,D40+3,(IF(AND(D40&gt;Start!$G$18,D40+1&lt;Start!$H$18,D40&lt;Start!$H$18,(ISEVEN(D40)=TRUE))=TRUE,D40+1,(IF(AND(D40&gt;Start!$G$19,D40+1&lt;Start!$H$19,D40&lt;Start!$H$19,(ISEVEN(D40)=TRUE))=TRUE,D40+1,(IF(AND(D40&gt;Start!$G$20,D40+1&lt;Start!$H$20,D40&lt;Start!$H$20,(ISEVEN(D40)=TRUE))=TRUE,D40+1,(IF(AND(Start!$H$8=4,(ISODD(D40)=TRUE))=TRUE,D40-5,D40-7)))))))))))))))</f>
        <v>36</v>
      </c>
      <c r="F40" s="73">
        <f>IF(E40=" "," ",(IF(AND(E40&gt;Start!$G$18,E40+3&lt;Start!$H$18,E40&lt;Start!$H$18,(ISODD(E40)=TRUE))=TRUE,E40+3,(IF(AND(E40&gt;Start!$G$19,E40+3&lt;Start!$H$19,E40&lt;Start!$H$19,(ISODD(E40)=TRUE))=TRUE,E40+3,(IF(AND(E40&gt;Start!$G$20,E40+3&lt;Start!$H$20,E40&lt;Start!$H$20,(ISODD(E40)=TRUE))=TRUE,E40+3,(IF(AND(E40&gt;Start!$G$18,E40+1&lt;Start!$H$18,E40&lt;Start!$H$18,(ISEVEN(E40)=TRUE))=TRUE,E40+1,(IF(AND(E40&gt;Start!$G$19,E40+1&lt;Start!$H$19,E40&lt;Start!$H$19,(ISEVEN(E40)=TRUE))=TRUE,E40+1,(IF(AND(E40&gt;Start!$G$20,E40+1&lt;Start!$H$20,E40&lt;Start!$H$20,(ISEVEN(E40)=TRUE))=TRUE,E40+1,(IF(AND(Start!$H$8=4,(ISODD(E40)=TRUE))=TRUE,E40-5,E40-7)))))))))))))))</f>
        <v>37</v>
      </c>
      <c r="G40" s="73">
        <f>IF(F40=" "," ",(IF(AND(F40&gt;Start!$G$18,F40+3&lt;Start!$H$18,F40&lt;Start!$H$18,(ISODD(F40)=TRUE))=TRUE,F40+3,(IF(AND(F40&gt;Start!$G$19,F40+3&lt;Start!$H$19,F40&lt;Start!$H$19,(ISODD(F40)=TRUE))=TRUE,F40+3,(IF(AND(F40&gt;Start!$G$20,F40+3&lt;Start!$H$20,F40&lt;Start!$H$20,(ISODD(F40)=TRUE))=TRUE,F40+3,(IF(AND(F40&gt;Start!$G$18,F40+1&lt;Start!$H$18,F40&lt;Start!$H$18,(ISEVEN(F40)=TRUE))=TRUE,F40+1,(IF(AND(F40&gt;Start!$G$19,F40+1&lt;Start!$H$19,F40&lt;Start!$H$19,(ISEVEN(F40)=TRUE))=TRUE,F40+1,(IF(AND(F40&gt;Start!$G$20,F40+1&lt;Start!$H$20,F40&lt;Start!$H$20,(ISEVEN(F40)=TRUE))=TRUE,F40+1,(IF(AND(Start!$H$8=4,(ISODD(F40)=TRUE))=TRUE,F40-5,F40-7)))))))))))))))</f>
        <v>30</v>
      </c>
    </row>
    <row r="41" spans="1:7" ht="18.75">
      <c r="A41" s="72" t="str">
        <f>Input!L21</f>
        <v>DD</v>
      </c>
      <c r="B41" s="71" t="str">
        <f>Input!M21</f>
        <v>New Baltimore Anchor Bay</v>
      </c>
      <c r="C41" s="71" t="str">
        <f>Input!N21</f>
        <v>Dominique Pearcy</v>
      </c>
      <c r="D41" s="72">
        <f>Input!$K$21</f>
        <v>34</v>
      </c>
      <c r="E41" s="73">
        <f>IF(D41=" "," ",(IF(AND(D41&gt;Start!$G$18,D41+3&lt;Start!$H$18,D41&lt;Start!$H$18,(ISODD(D41)=TRUE))=TRUE,D41+3,(IF(AND(D41&gt;Start!$G$19,D41+3&lt;Start!$H$19,D41&lt;Start!$H$19,(ISODD(D41)=TRUE))=TRUE,D41+3,(IF(AND(D41&gt;Start!$G$20,D41+3&lt;Start!$H$20,D41&lt;Start!$H$20,(ISODD(D41)=TRUE))=TRUE,D41+3,(IF(AND(D41&gt;Start!$G$18,D41+1&lt;Start!$H$18,D41&lt;Start!$H$18,(ISEVEN(D41)=TRUE))=TRUE,D41+1,(IF(AND(D41&gt;Start!$G$19,D41+1&lt;Start!$H$19,D41&lt;Start!$H$19,(ISEVEN(D41)=TRUE))=TRUE,D41+1,(IF(AND(D41&gt;Start!$G$20,D41+1&lt;Start!$H$20,D41&lt;Start!$H$20,(ISEVEN(D41)=TRUE))=TRUE,D41+1,(IF(AND(Start!$H$8=4,(ISODD(D41)=TRUE))=TRUE,D41-5,D41-7)))))))))))))))</f>
        <v>35</v>
      </c>
      <c r="F41" s="73">
        <f>IF(E41=" "," ",(IF(AND(E41&gt;Start!$G$18,E41+3&lt;Start!$H$18,E41&lt;Start!$H$18,(ISODD(E41)=TRUE))=TRUE,E41+3,(IF(AND(E41&gt;Start!$G$19,E41+3&lt;Start!$H$19,E41&lt;Start!$H$19,(ISODD(E41)=TRUE))=TRUE,E41+3,(IF(AND(E41&gt;Start!$G$20,E41+3&lt;Start!$H$20,E41&lt;Start!$H$20,(ISODD(E41)=TRUE))=TRUE,E41+3,(IF(AND(E41&gt;Start!$G$18,E41+1&lt;Start!$H$18,E41&lt;Start!$H$18,(ISEVEN(E41)=TRUE))=TRUE,E41+1,(IF(AND(E41&gt;Start!$G$19,E41+1&lt;Start!$H$19,E41&lt;Start!$H$19,(ISEVEN(E41)=TRUE))=TRUE,E41+1,(IF(AND(E41&gt;Start!$G$20,E41+1&lt;Start!$H$20,E41&lt;Start!$H$20,(ISEVEN(E41)=TRUE))=TRUE,E41+1,(IF(AND(Start!$H$8=4,(ISODD(E41)=TRUE))=TRUE,E41-5,E41-7)))))))))))))))</f>
        <v>38</v>
      </c>
      <c r="G41" s="73">
        <f>IF(F41=" "," ",(IF(AND(F41&gt;Start!$G$18,F41+3&lt;Start!$H$18,F41&lt;Start!$H$18,(ISODD(F41)=TRUE))=TRUE,F41+3,(IF(AND(F41&gt;Start!$G$19,F41+3&lt;Start!$H$19,F41&lt;Start!$H$19,(ISODD(F41)=TRUE))=TRUE,F41+3,(IF(AND(F41&gt;Start!$G$20,F41+3&lt;Start!$H$20,F41&lt;Start!$H$20,(ISODD(F41)=TRUE))=TRUE,F41+3,(IF(AND(F41&gt;Start!$G$18,F41+1&lt;Start!$H$18,F41&lt;Start!$H$18,(ISEVEN(F41)=TRUE))=TRUE,F41+1,(IF(AND(F41&gt;Start!$G$19,F41+1&lt;Start!$H$19,F41&lt;Start!$H$19,(ISEVEN(F41)=TRUE))=TRUE,F41+1,(IF(AND(F41&gt;Start!$G$20,F41+1&lt;Start!$H$20,F41&lt;Start!$H$20,(ISEVEN(F41)=TRUE))=TRUE,F41+1,(IF(AND(Start!$H$8=4,(ISODD(F41)=TRUE))=TRUE,F41-5,F41-7)))))))))))))))</f>
        <v>31</v>
      </c>
    </row>
    <row r="42" spans="1:7" ht="18.75">
      <c r="A42" s="72" t="str">
        <f>Input!L26</f>
        <v>D</v>
      </c>
      <c r="B42" s="71" t="str">
        <f>Input!M26</f>
        <v>New Baltimore Anchor Bay</v>
      </c>
      <c r="C42" s="71" t="str">
        <f>Input!N26</f>
        <v>Meghan McGrail</v>
      </c>
      <c r="D42" s="72">
        <f>Input!$K$26</f>
        <v>35</v>
      </c>
      <c r="E42" s="73">
        <f>IF(D42=" "," ",(IF(AND(D42&gt;Start!$G$18,D42+3&lt;Start!$H$18,D42&lt;Start!$H$18,(ISODD(D42)=TRUE))=TRUE,D42+3,(IF(AND(D42&gt;Start!$G$19,D42+3&lt;Start!$H$19,D42&lt;Start!$H$19,(ISODD(D42)=TRUE))=TRUE,D42+3,(IF(AND(D42&gt;Start!$G$20,D42+3&lt;Start!$H$20,D42&lt;Start!$H$20,(ISODD(D42)=TRUE))=TRUE,D42+3,(IF(AND(D42&gt;Start!$G$18,D42+1&lt;Start!$H$18,D42&lt;Start!$H$18,(ISEVEN(D42)=TRUE))=TRUE,D42+1,(IF(AND(D42&gt;Start!$G$19,D42+1&lt;Start!$H$19,D42&lt;Start!$H$19,(ISEVEN(D42)=TRUE))=TRUE,D42+1,(IF(AND(D42&gt;Start!$G$20,D42+1&lt;Start!$H$20,D42&lt;Start!$H$20,(ISEVEN(D42)=TRUE))=TRUE,D42+1,(IF(AND(Start!$H$8=4,(ISODD(D42)=TRUE))=TRUE,D42-5,D42-7)))))))))))))))</f>
        <v>38</v>
      </c>
      <c r="F42" s="73">
        <f>IF(E42=" "," ",(IF(AND(E42&gt;Start!$G$18,E42+3&lt;Start!$H$18,E42&lt;Start!$H$18,(ISODD(E42)=TRUE))=TRUE,E42+3,(IF(AND(E42&gt;Start!$G$19,E42+3&lt;Start!$H$19,E42&lt;Start!$H$19,(ISODD(E42)=TRUE))=TRUE,E42+3,(IF(AND(E42&gt;Start!$G$20,E42+3&lt;Start!$H$20,E42&lt;Start!$H$20,(ISODD(E42)=TRUE))=TRUE,E42+3,(IF(AND(E42&gt;Start!$G$18,E42+1&lt;Start!$H$18,E42&lt;Start!$H$18,(ISEVEN(E42)=TRUE))=TRUE,E42+1,(IF(AND(E42&gt;Start!$G$19,E42+1&lt;Start!$H$19,E42&lt;Start!$H$19,(ISEVEN(E42)=TRUE))=TRUE,E42+1,(IF(AND(E42&gt;Start!$G$20,E42+1&lt;Start!$H$20,E42&lt;Start!$H$20,(ISEVEN(E42)=TRUE))=TRUE,E42+1,(IF(AND(Start!$H$8=4,(ISODD(E42)=TRUE))=TRUE,E42-5,E42-7)))))))))))))))</f>
        <v>31</v>
      </c>
      <c r="G42" s="73">
        <f>IF(F42=" "," ",(IF(AND(F42&gt;Start!$G$18,F42+3&lt;Start!$H$18,F42&lt;Start!$H$18,(ISODD(F42)=TRUE))=TRUE,F42+3,(IF(AND(F42&gt;Start!$G$19,F42+3&lt;Start!$H$19,F42&lt;Start!$H$19,(ISODD(F42)=TRUE))=TRUE,F42+3,(IF(AND(F42&gt;Start!$G$20,F42+3&lt;Start!$H$20,F42&lt;Start!$H$20,(ISODD(F42)=TRUE))=TRUE,F42+3,(IF(AND(F42&gt;Start!$G$18,F42+1&lt;Start!$H$18,F42&lt;Start!$H$18,(ISEVEN(F42)=TRUE))=TRUE,F42+1,(IF(AND(F42&gt;Start!$G$19,F42+1&lt;Start!$H$19,F42&lt;Start!$H$19,(ISEVEN(F42)=TRUE))=TRUE,F42+1,(IF(AND(F42&gt;Start!$G$20,F42+1&lt;Start!$H$20,F42&lt;Start!$H$20,(ISEVEN(F42)=TRUE))=TRUE,F42+1,(IF(AND(Start!$H$8=4,(ISODD(F42)=TRUE))=TRUE,F42-5,F42-7)))))))))))))))</f>
        <v>34</v>
      </c>
    </row>
    <row r="43" spans="1:7" ht="18.75">
      <c r="A43" s="72" t="str">
        <f>Input!L31</f>
        <v>DD</v>
      </c>
      <c r="B43" s="71">
        <f>Input!M31</f>
        <v>0</v>
      </c>
      <c r="C43" s="71">
        <f>Input!N31</f>
        <v>0</v>
      </c>
      <c r="D43" s="72">
        <f>Input!$K$31</f>
        <v>36</v>
      </c>
      <c r="E43" s="73">
        <f>IF(D43=" "," ",(IF(AND(D43&gt;Start!$G$18,D43+3&lt;Start!$H$18,D43&lt;Start!$H$18,(ISODD(D43)=TRUE))=TRUE,D43+3,(IF(AND(D43&gt;Start!$G$19,D43+3&lt;Start!$H$19,D43&lt;Start!$H$19,(ISODD(D43)=TRUE))=TRUE,D43+3,(IF(AND(D43&gt;Start!$G$20,D43+3&lt;Start!$H$20,D43&lt;Start!$H$20,(ISODD(D43)=TRUE))=TRUE,D43+3,(IF(AND(D43&gt;Start!$G$18,D43+1&lt;Start!$H$18,D43&lt;Start!$H$18,(ISEVEN(D43)=TRUE))=TRUE,D43+1,(IF(AND(D43&gt;Start!$G$19,D43+1&lt;Start!$H$19,D43&lt;Start!$H$19,(ISEVEN(D43)=TRUE))=TRUE,D43+1,(IF(AND(D43&gt;Start!$G$20,D43+1&lt;Start!$H$20,D43&lt;Start!$H$20,(ISEVEN(D43)=TRUE))=TRUE,D43+1,(IF(AND(Start!$H$8=4,(ISODD(D43)=TRUE))=TRUE,D43-5,D43-7)))))))))))))))</f>
        <v>37</v>
      </c>
      <c r="F43" s="73">
        <f>IF(E43=" "," ",(IF(AND(E43&gt;Start!$G$18,E43+3&lt;Start!$H$18,E43&lt;Start!$H$18,(ISODD(E43)=TRUE))=TRUE,E43+3,(IF(AND(E43&gt;Start!$G$19,E43+3&lt;Start!$H$19,E43&lt;Start!$H$19,(ISODD(E43)=TRUE))=TRUE,E43+3,(IF(AND(E43&gt;Start!$G$20,E43+3&lt;Start!$H$20,E43&lt;Start!$H$20,(ISODD(E43)=TRUE))=TRUE,E43+3,(IF(AND(E43&gt;Start!$G$18,E43+1&lt;Start!$H$18,E43&lt;Start!$H$18,(ISEVEN(E43)=TRUE))=TRUE,E43+1,(IF(AND(E43&gt;Start!$G$19,E43+1&lt;Start!$H$19,E43&lt;Start!$H$19,(ISEVEN(E43)=TRUE))=TRUE,E43+1,(IF(AND(E43&gt;Start!$G$20,E43+1&lt;Start!$H$20,E43&lt;Start!$H$20,(ISEVEN(E43)=TRUE))=TRUE,E43+1,(IF(AND(Start!$H$8=4,(ISODD(E43)=TRUE))=TRUE,E43-5,E43-7)))))))))))))))</f>
        <v>30</v>
      </c>
      <c r="G43" s="73">
        <f>IF(F43=" "," ",(IF(AND(F43&gt;Start!$G$18,F43+3&lt;Start!$H$18,F43&lt;Start!$H$18,(ISODD(F43)=TRUE))=TRUE,F43+3,(IF(AND(F43&gt;Start!$G$19,F43+3&lt;Start!$H$19,F43&lt;Start!$H$19,(ISODD(F43)=TRUE))=TRUE,F43+3,(IF(AND(F43&gt;Start!$G$20,F43+3&lt;Start!$H$20,F43&lt;Start!$H$20,(ISODD(F43)=TRUE))=TRUE,F43+3,(IF(AND(F43&gt;Start!$G$18,F43+1&lt;Start!$H$18,F43&lt;Start!$H$18,(ISEVEN(F43)=TRUE))=TRUE,F43+1,(IF(AND(F43&gt;Start!$G$19,F43+1&lt;Start!$H$19,F43&lt;Start!$H$19,(ISEVEN(F43)=TRUE))=TRUE,F43+1,(IF(AND(F43&gt;Start!$G$20,F43+1&lt;Start!$H$20,F43&lt;Start!$H$20,(ISEVEN(F43)=TRUE))=TRUE,F43+1,(IF(AND(Start!$H$8=4,(ISODD(F43)=TRUE))=TRUE,F43-5,F43-7)))))))))))))))</f>
        <v>23</v>
      </c>
    </row>
    <row r="44" spans="1:7" ht="18.75">
      <c r="A44" s="72" t="str">
        <f>Input!L76</f>
        <v>D</v>
      </c>
      <c r="B44" s="71" t="str">
        <f>Input!M76</f>
        <v>Richmond</v>
      </c>
      <c r="C44" s="71" t="str">
        <f>Input!N76</f>
        <v>Noelle Scheuer</v>
      </c>
      <c r="D44" s="72">
        <f>Input!$K$76</f>
        <v>45</v>
      </c>
      <c r="E44" s="73">
        <f>IF(D44=" "," ",(IF(AND(D44&gt;Start!$G$18,D44+3&lt;Start!$H$18,D44&lt;Start!$H$18,(ISODD(D44)=TRUE))=TRUE,D44+3,(IF(AND(D44&gt;Start!$G$19,D44+3&lt;Start!$H$19,D44&lt;Start!$H$19,(ISODD(D44)=TRUE))=TRUE,D44+3,(IF(AND(D44&gt;Start!$G$20,D44+3&lt;Start!$H$20,D44&lt;Start!$H$20,(ISODD(D44)=TRUE))=TRUE,D44+3,(IF(AND(D44&gt;Start!$G$18,D44+1&lt;Start!$H$18,D44&lt;Start!$H$18,(ISEVEN(D44)=TRUE))=TRUE,D44+1,(IF(AND(D44&gt;Start!$G$19,D44+1&lt;Start!$H$19,D44&lt;Start!$H$19,(ISEVEN(D44)=TRUE))=TRUE,D44+1,(IF(AND(D44&gt;Start!$G$20,D44+1&lt;Start!$H$20,D44&lt;Start!$H$20,(ISEVEN(D44)=TRUE))=TRUE,D44+1,(IF(AND(Start!$H$8=4,(ISODD(D44)=TRUE))=TRUE,D44-5,D44-7)))))))))))))))</f>
        <v>38</v>
      </c>
      <c r="F44" s="73">
        <f>IF(E44=" "," ",(IF(AND(E44&gt;Start!$G$18,E44+3&lt;Start!$H$18,E44&lt;Start!$H$18,(ISODD(E44)=TRUE))=TRUE,E44+3,(IF(AND(E44&gt;Start!$G$19,E44+3&lt;Start!$H$19,E44&lt;Start!$H$19,(ISODD(E44)=TRUE))=TRUE,E44+3,(IF(AND(E44&gt;Start!$G$20,E44+3&lt;Start!$H$20,E44&lt;Start!$H$20,(ISODD(E44)=TRUE))=TRUE,E44+3,(IF(AND(E44&gt;Start!$G$18,E44+1&lt;Start!$H$18,E44&lt;Start!$H$18,(ISEVEN(E44)=TRUE))=TRUE,E44+1,(IF(AND(E44&gt;Start!$G$19,E44+1&lt;Start!$H$19,E44&lt;Start!$H$19,(ISEVEN(E44)=TRUE))=TRUE,E44+1,(IF(AND(E44&gt;Start!$G$20,E44+1&lt;Start!$H$20,E44&lt;Start!$H$20,(ISEVEN(E44)=TRUE))=TRUE,E44+1,(IF(AND(Start!$H$8=4,(ISODD(E44)=TRUE))=TRUE,E44-5,E44-7)))))))))))))))</f>
        <v>31</v>
      </c>
      <c r="G44" s="73">
        <f>IF(F44=" "," ",(IF(AND(F44&gt;Start!$G$18,F44+3&lt;Start!$H$18,F44&lt;Start!$H$18,(ISODD(F44)=TRUE))=TRUE,F44+3,(IF(AND(F44&gt;Start!$G$19,F44+3&lt;Start!$H$19,F44&lt;Start!$H$19,(ISODD(F44)=TRUE))=TRUE,F44+3,(IF(AND(F44&gt;Start!$G$20,F44+3&lt;Start!$H$20,F44&lt;Start!$H$20,(ISODD(F44)=TRUE))=TRUE,F44+3,(IF(AND(F44&gt;Start!$G$18,F44+1&lt;Start!$H$18,F44&lt;Start!$H$18,(ISEVEN(F44)=TRUE))=TRUE,F44+1,(IF(AND(F44&gt;Start!$G$19,F44+1&lt;Start!$H$19,F44&lt;Start!$H$19,(ISEVEN(F44)=TRUE))=TRUE,F44+1,(IF(AND(F44&gt;Start!$G$20,F44+1&lt;Start!$H$20,F44&lt;Start!$H$20,(ISEVEN(F44)=TRUE))=TRUE,F44+1,(IF(AND(Start!$H$8=4,(ISODD(F44)=TRUE))=TRUE,F44-5,F44-7)))))))))))))))</f>
        <v>34</v>
      </c>
    </row>
    <row r="45" spans="1:7" ht="18.75">
      <c r="A45" s="72" t="str">
        <f>Input!L81</f>
        <v>DD</v>
      </c>
      <c r="B45" s="71" t="str">
        <f>Input!M81</f>
        <v>Richmond</v>
      </c>
      <c r="C45" s="71" t="str">
        <f>Input!N81</f>
        <v>Heather Bruci</v>
      </c>
      <c r="D45" s="72">
        <f>Input!$K$81</f>
        <v>46</v>
      </c>
      <c r="E45" s="73">
        <f>IF(D45=" "," ",(IF(AND(D45&gt;Start!$G$18,D45+3&lt;Start!$H$18,D45&lt;Start!$H$18,(ISODD(D45)=TRUE))=TRUE,D45+3,(IF(AND(D45&gt;Start!$G$19,D45+3&lt;Start!$H$19,D45&lt;Start!$H$19,(ISODD(D45)=TRUE))=TRUE,D45+3,(IF(AND(D45&gt;Start!$G$20,D45+3&lt;Start!$H$20,D45&lt;Start!$H$20,(ISODD(D45)=TRUE))=TRUE,D45+3,(IF(AND(D45&gt;Start!$G$18,D45+1&lt;Start!$H$18,D45&lt;Start!$H$18,(ISEVEN(D45)=TRUE))=TRUE,D45+1,(IF(AND(D45&gt;Start!$G$19,D45+1&lt;Start!$H$19,D45&lt;Start!$H$19,(ISEVEN(D45)=TRUE))=TRUE,D45+1,(IF(AND(D45&gt;Start!$G$20,D45+1&lt;Start!$H$20,D45&lt;Start!$H$20,(ISEVEN(D45)=TRUE))=TRUE,D45+1,(IF(AND(Start!$H$8=4,(ISODD(D45)=TRUE))=TRUE,D45-5,D45-7)))))))))))))))</f>
        <v>39</v>
      </c>
      <c r="F45" s="73">
        <f>IF(E45=" "," ",(IF(AND(E45&gt;Start!$G$18,E45+3&lt;Start!$H$18,E45&lt;Start!$H$18,(ISODD(E45)=TRUE))=TRUE,E45+3,(IF(AND(E45&gt;Start!$G$19,E45+3&lt;Start!$H$19,E45&lt;Start!$H$19,(ISODD(E45)=TRUE))=TRUE,E45+3,(IF(AND(E45&gt;Start!$G$20,E45+3&lt;Start!$H$20,E45&lt;Start!$H$20,(ISODD(E45)=TRUE))=TRUE,E45+3,(IF(AND(E45&gt;Start!$G$18,E45+1&lt;Start!$H$18,E45&lt;Start!$H$18,(ISEVEN(E45)=TRUE))=TRUE,E45+1,(IF(AND(E45&gt;Start!$G$19,E45+1&lt;Start!$H$19,E45&lt;Start!$H$19,(ISEVEN(E45)=TRUE))=TRUE,E45+1,(IF(AND(E45&gt;Start!$G$20,E45+1&lt;Start!$H$20,E45&lt;Start!$H$20,(ISEVEN(E45)=TRUE))=TRUE,E45+1,(IF(AND(Start!$H$8=4,(ISODD(E45)=TRUE))=TRUE,E45-5,E45-7)))))))))))))))</f>
        <v>42</v>
      </c>
      <c r="G45" s="73">
        <f>IF(F45=" "," ",(IF(AND(F45&gt;Start!$G$18,F45+3&lt;Start!$H$18,F45&lt;Start!$H$18,(ISODD(F45)=TRUE))=TRUE,F45+3,(IF(AND(F45&gt;Start!$G$19,F45+3&lt;Start!$H$19,F45&lt;Start!$H$19,(ISODD(F45)=TRUE))=TRUE,F45+3,(IF(AND(F45&gt;Start!$G$20,F45+3&lt;Start!$H$20,F45&lt;Start!$H$20,(ISODD(F45)=TRUE))=TRUE,F45+3,(IF(AND(F45&gt;Start!$G$18,F45+1&lt;Start!$H$18,F45&lt;Start!$H$18,(ISEVEN(F45)=TRUE))=TRUE,F45+1,(IF(AND(F45&gt;Start!$G$19,F45+1&lt;Start!$H$19,F45&lt;Start!$H$19,(ISEVEN(F45)=TRUE))=TRUE,F45+1,(IF(AND(F45&gt;Start!$G$20,F45+1&lt;Start!$H$20,F45&lt;Start!$H$20,(ISEVEN(F45)=TRUE))=TRUE,F45+1,(IF(AND(Start!$H$8=4,(ISODD(F45)=TRUE))=TRUE,F45-5,F45-7)))))))))))))))</f>
        <v>43</v>
      </c>
    </row>
    <row r="46" spans="1:7" ht="18.75">
      <c r="A46" s="72" t="str">
        <f>Input!L86</f>
        <v>D</v>
      </c>
      <c r="B46" s="71" t="str">
        <f>Input!M86</f>
        <v>Richmond</v>
      </c>
      <c r="C46" s="71" t="str">
        <f>Input!N86</f>
        <v>Payton Dickson</v>
      </c>
      <c r="D46" s="72">
        <f>Input!$K$86</f>
        <v>47</v>
      </c>
      <c r="E46" s="73">
        <f>IF(D46=" "," ",(IF(AND(D46&gt;Start!$G$18,D46+3&lt;Start!$H$18,D46&lt;Start!$H$18,(ISODD(D46)=TRUE))=TRUE,D46+3,(IF(AND(D46&gt;Start!$G$19,D46+3&lt;Start!$H$19,D46&lt;Start!$H$19,(ISODD(D46)=TRUE))=TRUE,D46+3,(IF(AND(D46&gt;Start!$G$20,D46+3&lt;Start!$H$20,D46&lt;Start!$H$20,(ISODD(D46)=TRUE))=TRUE,D46+3,(IF(AND(D46&gt;Start!$G$18,D46+1&lt;Start!$H$18,D46&lt;Start!$H$18,(ISEVEN(D46)=TRUE))=TRUE,D46+1,(IF(AND(D46&gt;Start!$G$19,D46+1&lt;Start!$H$19,D46&lt;Start!$H$19,(ISEVEN(D46)=TRUE))=TRUE,D46+1,(IF(AND(D46&gt;Start!$G$20,D46+1&lt;Start!$H$20,D46&lt;Start!$H$20,(ISEVEN(D46)=TRUE))=TRUE,D46+1,(IF(AND(Start!$H$8=4,(ISODD(D46)=TRUE))=TRUE,D46-5,D46-7)))))))))))))))</f>
        <v>50</v>
      </c>
      <c r="F46" s="73">
        <f>IF(E46=" "," ",(IF(AND(E46&gt;Start!$G$18,E46+3&lt;Start!$H$18,E46&lt;Start!$H$18,(ISODD(E46)=TRUE))=TRUE,E46+3,(IF(AND(E46&gt;Start!$G$19,E46+3&lt;Start!$H$19,E46&lt;Start!$H$19,(ISODD(E46)=TRUE))=TRUE,E46+3,(IF(AND(E46&gt;Start!$G$20,E46+3&lt;Start!$H$20,E46&lt;Start!$H$20,(ISODD(E46)=TRUE))=TRUE,E46+3,(IF(AND(E46&gt;Start!$G$18,E46+1&lt;Start!$H$18,E46&lt;Start!$H$18,(ISEVEN(E46)=TRUE))=TRUE,E46+1,(IF(AND(E46&gt;Start!$G$19,E46+1&lt;Start!$H$19,E46&lt;Start!$H$19,(ISEVEN(E46)=TRUE))=TRUE,E46+1,(IF(AND(E46&gt;Start!$G$20,E46+1&lt;Start!$H$20,E46&lt;Start!$H$20,(ISEVEN(E46)=TRUE))=TRUE,E46+1,(IF(AND(Start!$H$8=4,(ISODD(E46)=TRUE))=TRUE,E46-5,E46-7)))))))))))))))</f>
        <v>51</v>
      </c>
      <c r="G46" s="73">
        <f>IF(F46=" "," ",(IF(AND(F46&gt;Start!$G$18,F46+3&lt;Start!$H$18,F46&lt;Start!$H$18,(ISODD(F46)=TRUE))=TRUE,F46+3,(IF(AND(F46&gt;Start!$G$19,F46+3&lt;Start!$H$19,F46&lt;Start!$H$19,(ISODD(F46)=TRUE))=TRUE,F46+3,(IF(AND(F46&gt;Start!$G$20,F46+3&lt;Start!$H$20,F46&lt;Start!$H$20,(ISODD(F46)=TRUE))=TRUE,F46+3,(IF(AND(F46&gt;Start!$G$18,F46+1&lt;Start!$H$18,F46&lt;Start!$H$18,(ISEVEN(F46)=TRUE))=TRUE,F46+1,(IF(AND(F46&gt;Start!$G$19,F46+1&lt;Start!$H$19,F46&lt;Start!$H$19,(ISEVEN(F46)=TRUE))=TRUE,F46+1,(IF(AND(F46&gt;Start!$G$20,F46+1&lt;Start!$H$20,F46&lt;Start!$H$20,(ISEVEN(F46)=TRUE))=TRUE,F46+1,(IF(AND(Start!$H$8=4,(ISODD(F46)=TRUE))=TRUE,F46-5,F46-7)))))))))))))))</f>
        <v>54</v>
      </c>
    </row>
    <row r="47" spans="1:7" ht="18.75">
      <c r="A47" s="72" t="str">
        <f>Input!L91</f>
        <v>DD</v>
      </c>
      <c r="B47" s="71" t="str">
        <f>Input!M91</f>
        <v>Richmond</v>
      </c>
      <c r="C47" s="71" t="str">
        <f>Input!N91</f>
        <v>Morgan Connor</v>
      </c>
      <c r="D47" s="72">
        <f>Input!$K$91</f>
        <v>48</v>
      </c>
      <c r="E47" s="73">
        <f>IF(D47=" "," ",(IF(AND(D47&gt;Start!$G$18,D47+3&lt;Start!$H$18,D47&lt;Start!$H$18,(ISODD(D47)=TRUE))=TRUE,D47+3,(IF(AND(D47&gt;Start!$G$19,D47+3&lt;Start!$H$19,D47&lt;Start!$H$19,(ISODD(D47)=TRUE))=TRUE,D47+3,(IF(AND(D47&gt;Start!$G$20,D47+3&lt;Start!$H$20,D47&lt;Start!$H$20,(ISODD(D47)=TRUE))=TRUE,D47+3,(IF(AND(D47&gt;Start!$G$18,D47+1&lt;Start!$H$18,D47&lt;Start!$H$18,(ISEVEN(D47)=TRUE))=TRUE,D47+1,(IF(AND(D47&gt;Start!$G$19,D47+1&lt;Start!$H$19,D47&lt;Start!$H$19,(ISEVEN(D47)=TRUE))=TRUE,D47+1,(IF(AND(D47&gt;Start!$G$20,D47+1&lt;Start!$H$20,D47&lt;Start!$H$20,(ISEVEN(D47)=TRUE))=TRUE,D47+1,(IF(AND(Start!$H$8=4,(ISODD(D47)=TRUE))=TRUE,D47-5,D47-7)))))))))))))))</f>
        <v>49</v>
      </c>
      <c r="F47" s="73">
        <f>IF(E47=" "," ",(IF(AND(E47&gt;Start!$G$18,E47+3&lt;Start!$H$18,E47&lt;Start!$H$18,(ISODD(E47)=TRUE))=TRUE,E47+3,(IF(AND(E47&gt;Start!$G$19,E47+3&lt;Start!$H$19,E47&lt;Start!$H$19,(ISODD(E47)=TRUE))=TRUE,E47+3,(IF(AND(E47&gt;Start!$G$20,E47+3&lt;Start!$H$20,E47&lt;Start!$H$20,(ISODD(E47)=TRUE))=TRUE,E47+3,(IF(AND(E47&gt;Start!$G$18,E47+1&lt;Start!$H$18,E47&lt;Start!$H$18,(ISEVEN(E47)=TRUE))=TRUE,E47+1,(IF(AND(E47&gt;Start!$G$19,E47+1&lt;Start!$H$19,E47&lt;Start!$H$19,(ISEVEN(E47)=TRUE))=TRUE,E47+1,(IF(AND(E47&gt;Start!$G$20,E47+1&lt;Start!$H$20,E47&lt;Start!$H$20,(ISEVEN(E47)=TRUE))=TRUE,E47+1,(IF(AND(Start!$H$8=4,(ISODD(E47)=TRUE))=TRUE,E47-5,E47-7)))))))))))))))</f>
        <v>52</v>
      </c>
      <c r="G47" s="73">
        <f>IF(F47=" "," ",(IF(AND(F47&gt;Start!$G$18,F47+3&lt;Start!$H$18,F47&lt;Start!$H$18,(ISODD(F47)=TRUE))=TRUE,F47+3,(IF(AND(F47&gt;Start!$G$19,F47+3&lt;Start!$H$19,F47&lt;Start!$H$19,(ISODD(F47)=TRUE))=TRUE,F47+3,(IF(AND(F47&gt;Start!$G$20,F47+3&lt;Start!$H$20,F47&lt;Start!$H$20,(ISODD(F47)=TRUE))=TRUE,F47+3,(IF(AND(F47&gt;Start!$G$18,F47+1&lt;Start!$H$18,F47&lt;Start!$H$18,(ISEVEN(F47)=TRUE))=TRUE,F47+1,(IF(AND(F47&gt;Start!$G$19,F47+1&lt;Start!$H$19,F47&lt;Start!$H$19,(ISEVEN(F47)=TRUE))=TRUE,F47+1,(IF(AND(F47&gt;Start!$G$20,F47+1&lt;Start!$H$20,F47&lt;Start!$H$20,(ISEVEN(F47)=TRUE))=TRUE,F47+1,(IF(AND(Start!$H$8=4,(ISODD(F47)=TRUE))=TRUE,F47-5,F47-7)))))))))))))))</f>
        <v>53</v>
      </c>
    </row>
    <row r="48" spans="1:7" ht="18.75">
      <c r="A48" s="72" t="str">
        <f>Input!L96</f>
        <v>D</v>
      </c>
      <c r="B48" s="71" t="str">
        <f>Input!M96</f>
        <v>Richmond</v>
      </c>
      <c r="C48" s="71" t="str">
        <f>Input!N96</f>
        <v>Ellen Kovalcik</v>
      </c>
      <c r="D48" s="72">
        <f>Input!$K$96</f>
        <v>49</v>
      </c>
      <c r="E48" s="73">
        <f>IF(D48=" "," ",(IF(AND(D48&gt;Start!$G$18,D48+3&lt;Start!$H$18,D48&lt;Start!$H$18,(ISODD(D48)=TRUE))=TRUE,D48+3,(IF(AND(D48&gt;Start!$G$19,D48+3&lt;Start!$H$19,D48&lt;Start!$H$19,(ISODD(D48)=TRUE))=TRUE,D48+3,(IF(AND(D48&gt;Start!$G$20,D48+3&lt;Start!$H$20,D48&lt;Start!$H$20,(ISODD(D48)=TRUE))=TRUE,D48+3,(IF(AND(D48&gt;Start!$G$18,D48+1&lt;Start!$H$18,D48&lt;Start!$H$18,(ISEVEN(D48)=TRUE))=TRUE,D48+1,(IF(AND(D48&gt;Start!$G$19,D48+1&lt;Start!$H$19,D48&lt;Start!$H$19,(ISEVEN(D48)=TRUE))=TRUE,D48+1,(IF(AND(D48&gt;Start!$G$20,D48+1&lt;Start!$H$20,D48&lt;Start!$H$20,(ISEVEN(D48)=TRUE))=TRUE,D48+1,(IF(AND(Start!$H$8=4,(ISODD(D48)=TRUE))=TRUE,D48-5,D48-7)))))))))))))))</f>
        <v>52</v>
      </c>
      <c r="F48" s="73">
        <f>IF(E48=" "," ",(IF(AND(E48&gt;Start!$G$18,E48+3&lt;Start!$H$18,E48&lt;Start!$H$18,(ISODD(E48)=TRUE))=TRUE,E48+3,(IF(AND(E48&gt;Start!$G$19,E48+3&lt;Start!$H$19,E48&lt;Start!$H$19,(ISODD(E48)=TRUE))=TRUE,E48+3,(IF(AND(E48&gt;Start!$G$20,E48+3&lt;Start!$H$20,E48&lt;Start!$H$20,(ISODD(E48)=TRUE))=TRUE,E48+3,(IF(AND(E48&gt;Start!$G$18,E48+1&lt;Start!$H$18,E48&lt;Start!$H$18,(ISEVEN(E48)=TRUE))=TRUE,E48+1,(IF(AND(E48&gt;Start!$G$19,E48+1&lt;Start!$H$19,E48&lt;Start!$H$19,(ISEVEN(E48)=TRUE))=TRUE,E48+1,(IF(AND(E48&gt;Start!$G$20,E48+1&lt;Start!$H$20,E48&lt;Start!$H$20,(ISEVEN(E48)=TRUE))=TRUE,E48+1,(IF(AND(Start!$H$8=4,(ISODD(E48)=TRUE))=TRUE,E48-5,E48-7)))))))))))))))</f>
        <v>53</v>
      </c>
      <c r="G48" s="73">
        <f>IF(F48=" "," ",(IF(AND(F48&gt;Start!$G$18,F48+3&lt;Start!$H$18,F48&lt;Start!$H$18,(ISODD(F48)=TRUE))=TRUE,F48+3,(IF(AND(F48&gt;Start!$G$19,F48+3&lt;Start!$H$19,F48&lt;Start!$H$19,(ISODD(F48)=TRUE))=TRUE,F48+3,(IF(AND(F48&gt;Start!$G$20,F48+3&lt;Start!$H$20,F48&lt;Start!$H$20,(ISODD(F48)=TRUE))=TRUE,F48+3,(IF(AND(F48&gt;Start!$G$18,F48+1&lt;Start!$H$18,F48&lt;Start!$H$18,(ISEVEN(F48)=TRUE))=TRUE,F48+1,(IF(AND(F48&gt;Start!$G$19,F48+1&lt;Start!$H$19,F48&lt;Start!$H$19,(ISEVEN(F48)=TRUE))=TRUE,F48+1,(IF(AND(F48&gt;Start!$G$20,F48+1&lt;Start!$H$20,F48&lt;Start!$H$20,(ISEVEN(F48)=TRUE))=TRUE,F48+1,(IF(AND(Start!$H$8=4,(ISODD(F48)=TRUE))=TRUE,F48-5,F48-7)))))))))))))))</f>
        <v>46</v>
      </c>
    </row>
    <row r="49" spans="1:7" ht="18.75">
      <c r="A49" s="72" t="str">
        <f>Input!L101</f>
        <v>DD</v>
      </c>
      <c r="B49" s="71" t="str">
        <f>Input!M101</f>
        <v>Richmond</v>
      </c>
      <c r="C49" s="71" t="str">
        <f>Input!N101</f>
        <v>Sarah Graves</v>
      </c>
      <c r="D49" s="72">
        <f>Input!$K$101</f>
        <v>50</v>
      </c>
      <c r="E49" s="73">
        <f>IF(D49=" "," ",(IF(AND(D49&gt;Start!$G$18,D49+3&lt;Start!$H$18,D49&lt;Start!$H$18,(ISODD(D49)=TRUE))=TRUE,D49+3,(IF(AND(D49&gt;Start!$G$19,D49+3&lt;Start!$H$19,D49&lt;Start!$H$19,(ISODD(D49)=TRUE))=TRUE,D49+3,(IF(AND(D49&gt;Start!$G$20,D49+3&lt;Start!$H$20,D49&lt;Start!$H$20,(ISODD(D49)=TRUE))=TRUE,D49+3,(IF(AND(D49&gt;Start!$G$18,D49+1&lt;Start!$H$18,D49&lt;Start!$H$18,(ISEVEN(D49)=TRUE))=TRUE,D49+1,(IF(AND(D49&gt;Start!$G$19,D49+1&lt;Start!$H$19,D49&lt;Start!$H$19,(ISEVEN(D49)=TRUE))=TRUE,D49+1,(IF(AND(D49&gt;Start!$G$20,D49+1&lt;Start!$H$20,D49&lt;Start!$H$20,(ISEVEN(D49)=TRUE))=TRUE,D49+1,(IF(AND(Start!$H$8=4,(ISODD(D49)=TRUE))=TRUE,D49-5,D49-7)))))))))))))))</f>
        <v>51</v>
      </c>
      <c r="F49" s="73">
        <f>IF(E49=" "," ",(IF(AND(E49&gt;Start!$G$18,E49+3&lt;Start!$H$18,E49&lt;Start!$H$18,(ISODD(E49)=TRUE))=TRUE,E49+3,(IF(AND(E49&gt;Start!$G$19,E49+3&lt;Start!$H$19,E49&lt;Start!$H$19,(ISODD(E49)=TRUE))=TRUE,E49+3,(IF(AND(E49&gt;Start!$G$20,E49+3&lt;Start!$H$20,E49&lt;Start!$H$20,(ISODD(E49)=TRUE))=TRUE,E49+3,(IF(AND(E49&gt;Start!$G$18,E49+1&lt;Start!$H$18,E49&lt;Start!$H$18,(ISEVEN(E49)=TRUE))=TRUE,E49+1,(IF(AND(E49&gt;Start!$G$19,E49+1&lt;Start!$H$19,E49&lt;Start!$H$19,(ISEVEN(E49)=TRUE))=TRUE,E49+1,(IF(AND(E49&gt;Start!$G$20,E49+1&lt;Start!$H$20,E49&lt;Start!$H$20,(ISEVEN(E49)=TRUE))=TRUE,E49+1,(IF(AND(Start!$H$8=4,(ISODD(E49)=TRUE))=TRUE,E49-5,E49-7)))))))))))))))</f>
        <v>54</v>
      </c>
      <c r="G49" s="73">
        <f>IF(F49=" "," ",(IF(AND(F49&gt;Start!$G$18,F49+3&lt;Start!$H$18,F49&lt;Start!$H$18,(ISODD(F49)=TRUE))=TRUE,F49+3,(IF(AND(F49&gt;Start!$G$19,F49+3&lt;Start!$H$19,F49&lt;Start!$H$19,(ISODD(F49)=TRUE))=TRUE,F49+3,(IF(AND(F49&gt;Start!$G$20,F49+3&lt;Start!$H$20,F49&lt;Start!$H$20,(ISODD(F49)=TRUE))=TRUE,F49+3,(IF(AND(F49&gt;Start!$G$18,F49+1&lt;Start!$H$18,F49&lt;Start!$H$18,(ISEVEN(F49)=TRUE))=TRUE,F49+1,(IF(AND(F49&gt;Start!$G$19,F49+1&lt;Start!$H$19,F49&lt;Start!$H$19,(ISEVEN(F49)=TRUE))=TRUE,F49+1,(IF(AND(F49&gt;Start!$G$20,F49+1&lt;Start!$H$20,F49&lt;Start!$H$20,(ISEVEN(F49)=TRUE))=TRUE,F49+1,(IF(AND(Start!$H$8=4,(ISODD(F49)=TRUE))=TRUE,F49-5,F49-7)))))))))))))))</f>
        <v>47</v>
      </c>
    </row>
    <row r="50" spans="1:7" ht="18.75">
      <c r="A50" s="72" t="str">
        <f>Input!L94</f>
        <v>B</v>
      </c>
      <c r="B50" s="71" t="str">
        <f>Input!M94</f>
        <v>Romeo</v>
      </c>
      <c r="C50" s="71" t="str">
        <f>Input!N94</f>
        <v>Arianna Troia</v>
      </c>
      <c r="D50" s="72">
        <f>Input!$K$96</f>
        <v>49</v>
      </c>
      <c r="E50" s="73">
        <f>IF(D50=" "," ",(IF(AND(D50&gt;Start!$G$18,D50+3&lt;Start!$H$18,D50&lt;Start!$H$18,(ISODD(D50)=TRUE))=TRUE,D50+3,(IF(AND(D50&gt;Start!$G$19,D50+3&lt;Start!$H$19,D50&lt;Start!$H$19,(ISODD(D50)=TRUE))=TRUE,D50+3,(IF(AND(D50&gt;Start!$G$20,D50+3&lt;Start!$H$20,D50&lt;Start!$H$20,(ISODD(D50)=TRUE))=TRUE,D50+3,(IF(AND(D50&gt;Start!$G$18,D50+1&lt;Start!$H$18,D50&lt;Start!$H$18,(ISEVEN(D50)=TRUE))=TRUE,D50+1,(IF(AND(D50&gt;Start!$G$19,D50+1&lt;Start!$H$19,D50&lt;Start!$H$19,(ISEVEN(D50)=TRUE))=TRUE,D50+1,(IF(AND(D50&gt;Start!$G$20,D50+1&lt;Start!$H$20,D50&lt;Start!$H$20,(ISEVEN(D50)=TRUE))=TRUE,D50+1,(IF(AND(Start!$H$8=4,(ISODD(D50)=TRUE))=TRUE,D50-5,D50-7)))))))))))))))</f>
        <v>52</v>
      </c>
      <c r="F50" s="73">
        <f>IF(E50=" "," ",(IF(AND(E50&gt;Start!$G$18,E50+3&lt;Start!$H$18,E50&lt;Start!$H$18,(ISODD(E50)=TRUE))=TRUE,E50+3,(IF(AND(E50&gt;Start!$G$19,E50+3&lt;Start!$H$19,E50&lt;Start!$H$19,(ISODD(E50)=TRUE))=TRUE,E50+3,(IF(AND(E50&gt;Start!$G$20,E50+3&lt;Start!$H$20,E50&lt;Start!$H$20,(ISODD(E50)=TRUE))=TRUE,E50+3,(IF(AND(E50&gt;Start!$G$18,E50+1&lt;Start!$H$18,E50&lt;Start!$H$18,(ISEVEN(E50)=TRUE))=TRUE,E50+1,(IF(AND(E50&gt;Start!$G$19,E50+1&lt;Start!$H$19,E50&lt;Start!$H$19,(ISEVEN(E50)=TRUE))=TRUE,E50+1,(IF(AND(E50&gt;Start!$G$20,E50+1&lt;Start!$H$20,E50&lt;Start!$H$20,(ISEVEN(E50)=TRUE))=TRUE,E50+1,(IF(AND(Start!$H$8=4,(ISODD(E50)=TRUE))=TRUE,E50-5,E50-7)))))))))))))))</f>
        <v>53</v>
      </c>
      <c r="G50" s="73">
        <f>IF(F50=" "," ",(IF(AND(F50&gt;Start!$G$18,F50+3&lt;Start!$H$18,F50&lt;Start!$H$18,(ISODD(F50)=TRUE))=TRUE,F50+3,(IF(AND(F50&gt;Start!$G$19,F50+3&lt;Start!$H$19,F50&lt;Start!$H$19,(ISODD(F50)=TRUE))=TRUE,F50+3,(IF(AND(F50&gt;Start!$G$20,F50+3&lt;Start!$H$20,F50&lt;Start!$H$20,(ISODD(F50)=TRUE))=TRUE,F50+3,(IF(AND(F50&gt;Start!$G$18,F50+1&lt;Start!$H$18,F50&lt;Start!$H$18,(ISEVEN(F50)=TRUE))=TRUE,F50+1,(IF(AND(F50&gt;Start!$G$19,F50+1&lt;Start!$H$19,F50&lt;Start!$H$19,(ISEVEN(F50)=TRUE))=TRUE,F50+1,(IF(AND(F50&gt;Start!$G$20,F50+1&lt;Start!$H$20,F50&lt;Start!$H$20,(ISEVEN(F50)=TRUE))=TRUE,F50+1,(IF(AND(Start!$H$8=4,(ISODD(F50)=TRUE))=TRUE,F50-5,F50-7)))))))))))))))</f>
        <v>46</v>
      </c>
    </row>
    <row r="51" spans="1:7" ht="18.75">
      <c r="A51" s="72" t="str">
        <f>Input!L99</f>
        <v>BB</v>
      </c>
      <c r="B51" s="71" t="str">
        <f>Input!M99</f>
        <v>Romeo</v>
      </c>
      <c r="C51" s="71" t="str">
        <f>Input!N99</f>
        <v>Victoria Paquette</v>
      </c>
      <c r="D51" s="72">
        <f>Input!$K$101</f>
        <v>50</v>
      </c>
      <c r="E51" s="73">
        <f>IF(D51=" "," ",(IF(AND(D51&gt;Start!$G$18,D51+3&lt;Start!$H$18,D51&lt;Start!$H$18,(ISODD(D51)=TRUE))=TRUE,D51+3,(IF(AND(D51&gt;Start!$G$19,D51+3&lt;Start!$H$19,D51&lt;Start!$H$19,(ISODD(D51)=TRUE))=TRUE,D51+3,(IF(AND(D51&gt;Start!$G$20,D51+3&lt;Start!$H$20,D51&lt;Start!$H$20,(ISODD(D51)=TRUE))=TRUE,D51+3,(IF(AND(D51&gt;Start!$G$18,D51+1&lt;Start!$H$18,D51&lt;Start!$H$18,(ISEVEN(D51)=TRUE))=TRUE,D51+1,(IF(AND(D51&gt;Start!$G$19,D51+1&lt;Start!$H$19,D51&lt;Start!$H$19,(ISEVEN(D51)=TRUE))=TRUE,D51+1,(IF(AND(D51&gt;Start!$G$20,D51+1&lt;Start!$H$20,D51&lt;Start!$H$20,(ISEVEN(D51)=TRUE))=TRUE,D51+1,(IF(AND(Start!$H$8=4,(ISODD(D51)=TRUE))=TRUE,D51-5,D51-7)))))))))))))))</f>
        <v>51</v>
      </c>
      <c r="F51" s="73">
        <f>IF(E51=" "," ",(IF(AND(E51&gt;Start!$G$18,E51+3&lt;Start!$H$18,E51&lt;Start!$H$18,(ISODD(E51)=TRUE))=TRUE,E51+3,(IF(AND(E51&gt;Start!$G$19,E51+3&lt;Start!$H$19,E51&lt;Start!$H$19,(ISODD(E51)=TRUE))=TRUE,E51+3,(IF(AND(E51&gt;Start!$G$20,E51+3&lt;Start!$H$20,E51&lt;Start!$H$20,(ISODD(E51)=TRUE))=TRUE,E51+3,(IF(AND(E51&gt;Start!$G$18,E51+1&lt;Start!$H$18,E51&lt;Start!$H$18,(ISEVEN(E51)=TRUE))=TRUE,E51+1,(IF(AND(E51&gt;Start!$G$19,E51+1&lt;Start!$H$19,E51&lt;Start!$H$19,(ISEVEN(E51)=TRUE))=TRUE,E51+1,(IF(AND(E51&gt;Start!$G$20,E51+1&lt;Start!$H$20,E51&lt;Start!$H$20,(ISEVEN(E51)=TRUE))=TRUE,E51+1,(IF(AND(Start!$H$8=4,(ISODD(E51)=TRUE))=TRUE,E51-5,E51-7)))))))))))))))</f>
        <v>54</v>
      </c>
      <c r="G51" s="73">
        <f>IF(F51=" "," ",(IF(AND(F51&gt;Start!$G$18,F51+3&lt;Start!$H$18,F51&lt;Start!$H$18,(ISODD(F51)=TRUE))=TRUE,F51+3,(IF(AND(F51&gt;Start!$G$19,F51+3&lt;Start!$H$19,F51&lt;Start!$H$19,(ISODD(F51)=TRUE))=TRUE,F51+3,(IF(AND(F51&gt;Start!$G$20,F51+3&lt;Start!$H$20,F51&lt;Start!$H$20,(ISODD(F51)=TRUE))=TRUE,F51+3,(IF(AND(F51&gt;Start!$G$18,F51+1&lt;Start!$H$18,F51&lt;Start!$H$18,(ISEVEN(F51)=TRUE))=TRUE,F51+1,(IF(AND(F51&gt;Start!$G$19,F51+1&lt;Start!$H$19,F51&lt;Start!$H$19,(ISEVEN(F51)=TRUE))=TRUE,F51+1,(IF(AND(F51&gt;Start!$G$20,F51+1&lt;Start!$H$20,F51&lt;Start!$H$20,(ISEVEN(F51)=TRUE))=TRUE,F51+1,(IF(AND(Start!$H$8=4,(ISODD(F51)=TRUE))=TRUE,F51-5,F51-7)))))))))))))))</f>
        <v>47</v>
      </c>
    </row>
    <row r="52" spans="1:7" ht="18.75">
      <c r="A52" s="72" t="str">
        <f>Input!L104</f>
        <v>B</v>
      </c>
      <c r="B52" s="71" t="str">
        <f>Input!M104</f>
        <v>Romeo</v>
      </c>
      <c r="C52" s="71" t="str">
        <f>Input!N104</f>
        <v>Shana Torkelson</v>
      </c>
      <c r="D52" s="72">
        <f>Input!$K$106</f>
        <v>51</v>
      </c>
      <c r="E52" s="73">
        <f>IF(D52=" "," ",(IF(AND(D52&gt;Start!$G$18,D52+3&lt;Start!$H$18,D52&lt;Start!$H$18,(ISODD(D52)=TRUE))=TRUE,D52+3,(IF(AND(D52&gt;Start!$G$19,D52+3&lt;Start!$H$19,D52&lt;Start!$H$19,(ISODD(D52)=TRUE))=TRUE,D52+3,(IF(AND(D52&gt;Start!$G$20,D52+3&lt;Start!$H$20,D52&lt;Start!$H$20,(ISODD(D52)=TRUE))=TRUE,D52+3,(IF(AND(D52&gt;Start!$G$18,D52+1&lt;Start!$H$18,D52&lt;Start!$H$18,(ISEVEN(D52)=TRUE))=TRUE,D52+1,(IF(AND(D52&gt;Start!$G$19,D52+1&lt;Start!$H$19,D52&lt;Start!$H$19,(ISEVEN(D52)=TRUE))=TRUE,D52+1,(IF(AND(D52&gt;Start!$G$20,D52+1&lt;Start!$H$20,D52&lt;Start!$H$20,(ISEVEN(D52)=TRUE))=TRUE,D52+1,(IF(AND(Start!$H$8=4,(ISODD(D52)=TRUE))=TRUE,D52-5,D52-7)))))))))))))))</f>
        <v>54</v>
      </c>
      <c r="F52" s="73">
        <f>IF(E52=" "," ",(IF(AND(E52&gt;Start!$G$18,E52+3&lt;Start!$H$18,E52&lt;Start!$H$18,(ISODD(E52)=TRUE))=TRUE,E52+3,(IF(AND(E52&gt;Start!$G$19,E52+3&lt;Start!$H$19,E52&lt;Start!$H$19,(ISODD(E52)=TRUE))=TRUE,E52+3,(IF(AND(E52&gt;Start!$G$20,E52+3&lt;Start!$H$20,E52&lt;Start!$H$20,(ISODD(E52)=TRUE))=TRUE,E52+3,(IF(AND(E52&gt;Start!$G$18,E52+1&lt;Start!$H$18,E52&lt;Start!$H$18,(ISEVEN(E52)=TRUE))=TRUE,E52+1,(IF(AND(E52&gt;Start!$G$19,E52+1&lt;Start!$H$19,E52&lt;Start!$H$19,(ISEVEN(E52)=TRUE))=TRUE,E52+1,(IF(AND(E52&gt;Start!$G$20,E52+1&lt;Start!$H$20,E52&lt;Start!$H$20,(ISEVEN(E52)=TRUE))=TRUE,E52+1,(IF(AND(Start!$H$8=4,(ISODD(E52)=TRUE))=TRUE,E52-5,E52-7)))))))))))))))</f>
        <v>47</v>
      </c>
      <c r="G52" s="73">
        <f>IF(F52=" "," ",(IF(AND(F52&gt;Start!$G$18,F52+3&lt;Start!$H$18,F52&lt;Start!$H$18,(ISODD(F52)=TRUE))=TRUE,F52+3,(IF(AND(F52&gt;Start!$G$19,F52+3&lt;Start!$H$19,F52&lt;Start!$H$19,(ISODD(F52)=TRUE))=TRUE,F52+3,(IF(AND(F52&gt;Start!$G$20,F52+3&lt;Start!$H$20,F52&lt;Start!$H$20,(ISODD(F52)=TRUE))=TRUE,F52+3,(IF(AND(F52&gt;Start!$G$18,F52+1&lt;Start!$H$18,F52&lt;Start!$H$18,(ISEVEN(F52)=TRUE))=TRUE,F52+1,(IF(AND(F52&gt;Start!$G$19,F52+1&lt;Start!$H$19,F52&lt;Start!$H$19,(ISEVEN(F52)=TRUE))=TRUE,F52+1,(IF(AND(F52&gt;Start!$G$20,F52+1&lt;Start!$H$20,F52&lt;Start!$H$20,(ISEVEN(F52)=TRUE))=TRUE,F52+1,(IF(AND(Start!$H$8=4,(ISODD(F52)=TRUE))=TRUE,F52-5,F52-7)))))))))))))))</f>
        <v>50</v>
      </c>
    </row>
    <row r="53" spans="1:7" ht="18.75">
      <c r="A53" s="72" t="str">
        <f>Input!L109</f>
        <v>BB</v>
      </c>
      <c r="B53" s="71" t="str">
        <f>Input!M109</f>
        <v>Romeo</v>
      </c>
      <c r="C53" s="71" t="str">
        <f>Input!N109</f>
        <v>Lexi Brewer</v>
      </c>
      <c r="D53" s="72">
        <f>Input!$K$111</f>
        <v>52</v>
      </c>
      <c r="E53" s="73">
        <f>IF(D53=" "," ",(IF(AND(D53&gt;Start!$G$18,D53+3&lt;Start!$H$18,D53&lt;Start!$H$18,(ISODD(D53)=TRUE))=TRUE,D53+3,(IF(AND(D53&gt;Start!$G$19,D53+3&lt;Start!$H$19,D53&lt;Start!$H$19,(ISODD(D53)=TRUE))=TRUE,D53+3,(IF(AND(D53&gt;Start!$G$20,D53+3&lt;Start!$H$20,D53&lt;Start!$H$20,(ISODD(D53)=TRUE))=TRUE,D53+3,(IF(AND(D53&gt;Start!$G$18,D53+1&lt;Start!$H$18,D53&lt;Start!$H$18,(ISEVEN(D53)=TRUE))=TRUE,D53+1,(IF(AND(D53&gt;Start!$G$19,D53+1&lt;Start!$H$19,D53&lt;Start!$H$19,(ISEVEN(D53)=TRUE))=TRUE,D53+1,(IF(AND(D53&gt;Start!$G$20,D53+1&lt;Start!$H$20,D53&lt;Start!$H$20,(ISEVEN(D53)=TRUE))=TRUE,D53+1,(IF(AND(Start!$H$8=4,(ISODD(D53)=TRUE))=TRUE,D53-5,D53-7)))))))))))))))</f>
        <v>53</v>
      </c>
      <c r="F53" s="73">
        <f>IF(E53=" "," ",(IF(AND(E53&gt;Start!$G$18,E53+3&lt;Start!$H$18,E53&lt;Start!$H$18,(ISODD(E53)=TRUE))=TRUE,E53+3,(IF(AND(E53&gt;Start!$G$19,E53+3&lt;Start!$H$19,E53&lt;Start!$H$19,(ISODD(E53)=TRUE))=TRUE,E53+3,(IF(AND(E53&gt;Start!$G$20,E53+3&lt;Start!$H$20,E53&lt;Start!$H$20,(ISODD(E53)=TRUE))=TRUE,E53+3,(IF(AND(E53&gt;Start!$G$18,E53+1&lt;Start!$H$18,E53&lt;Start!$H$18,(ISEVEN(E53)=TRUE))=TRUE,E53+1,(IF(AND(E53&gt;Start!$G$19,E53+1&lt;Start!$H$19,E53&lt;Start!$H$19,(ISEVEN(E53)=TRUE))=TRUE,E53+1,(IF(AND(E53&gt;Start!$G$20,E53+1&lt;Start!$H$20,E53&lt;Start!$H$20,(ISEVEN(E53)=TRUE))=TRUE,E53+1,(IF(AND(Start!$H$8=4,(ISODD(E53)=TRUE))=TRUE,E53-5,E53-7)))))))))))))))</f>
        <v>46</v>
      </c>
      <c r="G53" s="73">
        <f>IF(F53=" "," ",(IF(AND(F53&gt;Start!$G$18,F53+3&lt;Start!$H$18,F53&lt;Start!$H$18,(ISODD(F53)=TRUE))=TRUE,F53+3,(IF(AND(F53&gt;Start!$G$19,F53+3&lt;Start!$H$19,F53&lt;Start!$H$19,(ISODD(F53)=TRUE))=TRUE,F53+3,(IF(AND(F53&gt;Start!$G$20,F53+3&lt;Start!$H$20,F53&lt;Start!$H$20,(ISODD(F53)=TRUE))=TRUE,F53+3,(IF(AND(F53&gt;Start!$G$18,F53+1&lt;Start!$H$18,F53&lt;Start!$H$18,(ISEVEN(F53)=TRUE))=TRUE,F53+1,(IF(AND(F53&gt;Start!$G$19,F53+1&lt;Start!$H$19,F53&lt;Start!$H$19,(ISEVEN(F53)=TRUE))=TRUE,F53+1,(IF(AND(F53&gt;Start!$G$20,F53+1&lt;Start!$H$20,F53&lt;Start!$H$20,(ISEVEN(F53)=TRUE))=TRUE,F53+1,(IF(AND(Start!$H$8=4,(ISODD(F53)=TRUE))=TRUE,F53-5,F53-7)))))))))))))))</f>
        <v>39</v>
      </c>
    </row>
    <row r="54" spans="1:7" ht="18.75">
      <c r="A54" s="72" t="str">
        <f>Input!L114</f>
        <v>B</v>
      </c>
      <c r="B54" s="71" t="str">
        <f>Input!M114</f>
        <v>Romeo</v>
      </c>
      <c r="C54" s="71" t="str">
        <f>Input!N114</f>
        <v>Geordin Craun</v>
      </c>
      <c r="D54" s="72">
        <f>Input!$K$116</f>
        <v>53</v>
      </c>
      <c r="E54" s="73">
        <f>IF(D54=" "," ",(IF(AND(D54&gt;Start!$G$18,D54+3&lt;Start!$H$18,D54&lt;Start!$H$18,(ISODD(D54)=TRUE))=TRUE,D54+3,(IF(AND(D54&gt;Start!$G$19,D54+3&lt;Start!$H$19,D54&lt;Start!$H$19,(ISODD(D54)=TRUE))=TRUE,D54+3,(IF(AND(D54&gt;Start!$G$20,D54+3&lt;Start!$H$20,D54&lt;Start!$H$20,(ISODD(D54)=TRUE))=TRUE,D54+3,(IF(AND(D54&gt;Start!$G$18,D54+1&lt;Start!$H$18,D54&lt;Start!$H$18,(ISEVEN(D54)=TRUE))=TRUE,D54+1,(IF(AND(D54&gt;Start!$G$19,D54+1&lt;Start!$H$19,D54&lt;Start!$H$19,(ISEVEN(D54)=TRUE))=TRUE,D54+1,(IF(AND(D54&gt;Start!$G$20,D54+1&lt;Start!$H$20,D54&lt;Start!$H$20,(ISEVEN(D54)=TRUE))=TRUE,D54+1,(IF(AND(Start!$H$8=4,(ISODD(D54)=TRUE))=TRUE,D54-5,D54-7)))))))))))))))</f>
        <v>46</v>
      </c>
      <c r="F54" s="73">
        <f>IF(E54=" "," ",(IF(AND(E54&gt;Start!$G$18,E54+3&lt;Start!$H$18,E54&lt;Start!$H$18,(ISODD(E54)=TRUE))=TRUE,E54+3,(IF(AND(E54&gt;Start!$G$19,E54+3&lt;Start!$H$19,E54&lt;Start!$H$19,(ISODD(E54)=TRUE))=TRUE,E54+3,(IF(AND(E54&gt;Start!$G$20,E54+3&lt;Start!$H$20,E54&lt;Start!$H$20,(ISODD(E54)=TRUE))=TRUE,E54+3,(IF(AND(E54&gt;Start!$G$18,E54+1&lt;Start!$H$18,E54&lt;Start!$H$18,(ISEVEN(E54)=TRUE))=TRUE,E54+1,(IF(AND(E54&gt;Start!$G$19,E54+1&lt;Start!$H$19,E54&lt;Start!$H$19,(ISEVEN(E54)=TRUE))=TRUE,E54+1,(IF(AND(E54&gt;Start!$G$20,E54+1&lt;Start!$H$20,E54&lt;Start!$H$20,(ISEVEN(E54)=TRUE))=TRUE,E54+1,(IF(AND(Start!$H$8=4,(ISODD(E54)=TRUE))=TRUE,E54-5,E54-7)))))))))))))))</f>
        <v>39</v>
      </c>
      <c r="G54" s="73">
        <f>IF(F54=" "," ",(IF(AND(F54&gt;Start!$G$18,F54+3&lt;Start!$H$18,F54&lt;Start!$H$18,(ISODD(F54)=TRUE))=TRUE,F54+3,(IF(AND(F54&gt;Start!$G$19,F54+3&lt;Start!$H$19,F54&lt;Start!$H$19,(ISODD(F54)=TRUE))=TRUE,F54+3,(IF(AND(F54&gt;Start!$G$20,F54+3&lt;Start!$H$20,F54&lt;Start!$H$20,(ISODD(F54)=TRUE))=TRUE,F54+3,(IF(AND(F54&gt;Start!$G$18,F54+1&lt;Start!$H$18,F54&lt;Start!$H$18,(ISEVEN(F54)=TRUE))=TRUE,F54+1,(IF(AND(F54&gt;Start!$G$19,F54+1&lt;Start!$H$19,F54&lt;Start!$H$19,(ISEVEN(F54)=TRUE))=TRUE,F54+1,(IF(AND(F54&gt;Start!$G$20,F54+1&lt;Start!$H$20,F54&lt;Start!$H$20,(ISEVEN(F54)=TRUE))=TRUE,F54+1,(IF(AND(Start!$H$8=4,(ISODD(F54)=TRUE))=TRUE,F54-5,F54-7)))))))))))))))</f>
        <v>42</v>
      </c>
    </row>
    <row r="55" spans="1:7" ht="18.75">
      <c r="A55" s="72" t="str">
        <f>Input!L119</f>
        <v>BB</v>
      </c>
      <c r="B55" s="71" t="str">
        <f>Input!M119</f>
        <v>Romeo</v>
      </c>
      <c r="C55" s="71" t="str">
        <f>Input!N119</f>
        <v>Samantha Bartolotta</v>
      </c>
      <c r="D55" s="72">
        <f>Input!$K$121</f>
        <v>54</v>
      </c>
      <c r="E55" s="73">
        <f>IF(D55=" "," ",(IF(AND(D55&gt;Start!$G$18,D55+3&lt;Start!$H$18,D55&lt;Start!$H$18,(ISODD(D55)=TRUE))=TRUE,D55+3,(IF(AND(D55&gt;Start!$G$19,D55+3&lt;Start!$H$19,D55&lt;Start!$H$19,(ISODD(D55)=TRUE))=TRUE,D55+3,(IF(AND(D55&gt;Start!$G$20,D55+3&lt;Start!$H$20,D55&lt;Start!$H$20,(ISODD(D55)=TRUE))=TRUE,D55+3,(IF(AND(D55&gt;Start!$G$18,D55+1&lt;Start!$H$18,D55&lt;Start!$H$18,(ISEVEN(D55)=TRUE))=TRUE,D55+1,(IF(AND(D55&gt;Start!$G$19,D55+1&lt;Start!$H$19,D55&lt;Start!$H$19,(ISEVEN(D55)=TRUE))=TRUE,D55+1,(IF(AND(D55&gt;Start!$G$20,D55+1&lt;Start!$H$20,D55&lt;Start!$H$20,(ISEVEN(D55)=TRUE))=TRUE,D55+1,(IF(AND(Start!$H$8=4,(ISODD(D55)=TRUE))=TRUE,D55-5,D55-7)))))))))))))))</f>
        <v>47</v>
      </c>
      <c r="F55" s="73">
        <f>IF(E55=" "," ",(IF(AND(E55&gt;Start!$G$18,E55+3&lt;Start!$H$18,E55&lt;Start!$H$18,(ISODD(E55)=TRUE))=TRUE,E55+3,(IF(AND(E55&gt;Start!$G$19,E55+3&lt;Start!$H$19,E55&lt;Start!$H$19,(ISODD(E55)=TRUE))=TRUE,E55+3,(IF(AND(E55&gt;Start!$G$20,E55+3&lt;Start!$H$20,E55&lt;Start!$H$20,(ISODD(E55)=TRUE))=TRUE,E55+3,(IF(AND(E55&gt;Start!$G$18,E55+1&lt;Start!$H$18,E55&lt;Start!$H$18,(ISEVEN(E55)=TRUE))=TRUE,E55+1,(IF(AND(E55&gt;Start!$G$19,E55+1&lt;Start!$H$19,E55&lt;Start!$H$19,(ISEVEN(E55)=TRUE))=TRUE,E55+1,(IF(AND(E55&gt;Start!$G$20,E55+1&lt;Start!$H$20,E55&lt;Start!$H$20,(ISEVEN(E55)=TRUE))=TRUE,E55+1,(IF(AND(Start!$H$8=4,(ISODD(E55)=TRUE))=TRUE,E55-5,E55-7)))))))))))))))</f>
        <v>50</v>
      </c>
      <c r="G55" s="73">
        <f>IF(F55=" "," ",(IF(AND(F55&gt;Start!$G$18,F55+3&lt;Start!$H$18,F55&lt;Start!$H$18,(ISODD(F55)=TRUE))=TRUE,F55+3,(IF(AND(F55&gt;Start!$G$19,F55+3&lt;Start!$H$19,F55&lt;Start!$H$19,(ISODD(F55)=TRUE))=TRUE,F55+3,(IF(AND(F55&gt;Start!$G$20,F55+3&lt;Start!$H$20,F55&lt;Start!$H$20,(ISODD(F55)=TRUE))=TRUE,F55+3,(IF(AND(F55&gt;Start!$G$18,F55+1&lt;Start!$H$18,F55&lt;Start!$H$18,(ISEVEN(F55)=TRUE))=TRUE,F55+1,(IF(AND(F55&gt;Start!$G$19,F55+1&lt;Start!$H$19,F55&lt;Start!$H$19,(ISEVEN(F55)=TRUE))=TRUE,F55+1,(IF(AND(F55&gt;Start!$G$20,F55+1&lt;Start!$H$20,F55&lt;Start!$H$20,(ISEVEN(F55)=TRUE))=TRUE,F55+1,(IF(AND(Start!$H$8=4,(ISODD(F55)=TRUE))=TRUE,F55-5,F55-7)))))))))))))))</f>
        <v>51</v>
      </c>
    </row>
    <row r="56" spans="1:7" ht="18.75">
      <c r="A56" s="72" t="str">
        <f>Input!L77</f>
        <v>E</v>
      </c>
      <c r="B56" s="71" t="str">
        <f>Input!M77</f>
        <v>Roseville</v>
      </c>
      <c r="C56" s="71" t="str">
        <f>Input!N77</f>
        <v>Sabrina Cisneros</v>
      </c>
      <c r="D56" s="72">
        <f>Input!$K$76</f>
        <v>45</v>
      </c>
      <c r="E56" s="73">
        <f>IF(D56=" "," ",(IF(AND(D56&gt;Start!$G$18,D56+3&lt;Start!$H$18,D56&lt;Start!$H$18,(ISODD(D56)=TRUE))=TRUE,D56+3,(IF(AND(D56&gt;Start!$G$19,D56+3&lt;Start!$H$19,D56&lt;Start!$H$19,(ISODD(D56)=TRUE))=TRUE,D56+3,(IF(AND(D56&gt;Start!$G$20,D56+3&lt;Start!$H$20,D56&lt;Start!$H$20,(ISODD(D56)=TRUE))=TRUE,D56+3,(IF(AND(D56&gt;Start!$G$18,D56+1&lt;Start!$H$18,D56&lt;Start!$H$18,(ISEVEN(D56)=TRUE))=TRUE,D56+1,(IF(AND(D56&gt;Start!$G$19,D56+1&lt;Start!$H$19,D56&lt;Start!$H$19,(ISEVEN(D56)=TRUE))=TRUE,D56+1,(IF(AND(D56&gt;Start!$G$20,D56+1&lt;Start!$H$20,D56&lt;Start!$H$20,(ISEVEN(D56)=TRUE))=TRUE,D56+1,(IF(AND(Start!$H$8=4,(ISODD(D56)=TRUE))=TRUE,D56-5,D56-7)))))))))))))))</f>
        <v>38</v>
      </c>
      <c r="F56" s="73">
        <f>IF(E56=" "," ",(IF(AND(E56&gt;Start!$G$18,E56+3&lt;Start!$H$18,E56&lt;Start!$H$18,(ISODD(E56)=TRUE))=TRUE,E56+3,(IF(AND(E56&gt;Start!$G$19,E56+3&lt;Start!$H$19,E56&lt;Start!$H$19,(ISODD(E56)=TRUE))=TRUE,E56+3,(IF(AND(E56&gt;Start!$G$20,E56+3&lt;Start!$H$20,E56&lt;Start!$H$20,(ISODD(E56)=TRUE))=TRUE,E56+3,(IF(AND(E56&gt;Start!$G$18,E56+1&lt;Start!$H$18,E56&lt;Start!$H$18,(ISEVEN(E56)=TRUE))=TRUE,E56+1,(IF(AND(E56&gt;Start!$G$19,E56+1&lt;Start!$H$19,E56&lt;Start!$H$19,(ISEVEN(E56)=TRUE))=TRUE,E56+1,(IF(AND(E56&gt;Start!$G$20,E56+1&lt;Start!$H$20,E56&lt;Start!$H$20,(ISEVEN(E56)=TRUE))=TRUE,E56+1,(IF(AND(Start!$H$8=4,(ISODD(E56)=TRUE))=TRUE,E56-5,E56-7)))))))))))))))</f>
        <v>31</v>
      </c>
      <c r="G56" s="73">
        <f>IF(F56=" "," ",(IF(AND(F56&gt;Start!$G$18,F56+3&lt;Start!$H$18,F56&lt;Start!$H$18,(ISODD(F56)=TRUE))=TRUE,F56+3,(IF(AND(F56&gt;Start!$G$19,F56+3&lt;Start!$H$19,F56&lt;Start!$H$19,(ISODD(F56)=TRUE))=TRUE,F56+3,(IF(AND(F56&gt;Start!$G$20,F56+3&lt;Start!$H$20,F56&lt;Start!$H$20,(ISODD(F56)=TRUE))=TRUE,F56+3,(IF(AND(F56&gt;Start!$G$18,F56+1&lt;Start!$H$18,F56&lt;Start!$H$18,(ISEVEN(F56)=TRUE))=TRUE,F56+1,(IF(AND(F56&gt;Start!$G$19,F56+1&lt;Start!$H$19,F56&lt;Start!$H$19,(ISEVEN(F56)=TRUE))=TRUE,F56+1,(IF(AND(F56&gt;Start!$G$20,F56+1&lt;Start!$H$20,F56&lt;Start!$H$20,(ISEVEN(F56)=TRUE))=TRUE,F56+1,(IF(AND(Start!$H$8=4,(ISODD(F56)=TRUE))=TRUE,F56-5,F56-7)))))))))))))))</f>
        <v>34</v>
      </c>
    </row>
    <row r="57" spans="1:7" ht="18.75">
      <c r="A57" s="72" t="str">
        <f>Input!L82</f>
        <v>EE</v>
      </c>
      <c r="B57" s="71" t="str">
        <f>Input!M82</f>
        <v>Roseville</v>
      </c>
      <c r="C57" s="71" t="str">
        <f>Input!N82</f>
        <v>Sidney Richards</v>
      </c>
      <c r="D57" s="72">
        <f>Input!$K$81</f>
        <v>46</v>
      </c>
      <c r="E57" s="73">
        <f>IF(D57=" "," ",(IF(AND(D57&gt;Start!$G$18,D57+3&lt;Start!$H$18,D57&lt;Start!$H$18,(ISODD(D57)=TRUE))=TRUE,D57+3,(IF(AND(D57&gt;Start!$G$19,D57+3&lt;Start!$H$19,D57&lt;Start!$H$19,(ISODD(D57)=TRUE))=TRUE,D57+3,(IF(AND(D57&gt;Start!$G$20,D57+3&lt;Start!$H$20,D57&lt;Start!$H$20,(ISODD(D57)=TRUE))=TRUE,D57+3,(IF(AND(D57&gt;Start!$G$18,D57+1&lt;Start!$H$18,D57&lt;Start!$H$18,(ISEVEN(D57)=TRUE))=TRUE,D57+1,(IF(AND(D57&gt;Start!$G$19,D57+1&lt;Start!$H$19,D57&lt;Start!$H$19,(ISEVEN(D57)=TRUE))=TRUE,D57+1,(IF(AND(D57&gt;Start!$G$20,D57+1&lt;Start!$H$20,D57&lt;Start!$H$20,(ISEVEN(D57)=TRUE))=TRUE,D57+1,(IF(AND(Start!$H$8=4,(ISODD(D57)=TRUE))=TRUE,D57-5,D57-7)))))))))))))))</f>
        <v>39</v>
      </c>
      <c r="F57" s="73">
        <f>IF(E57=" "," ",(IF(AND(E57&gt;Start!$G$18,E57+3&lt;Start!$H$18,E57&lt;Start!$H$18,(ISODD(E57)=TRUE))=TRUE,E57+3,(IF(AND(E57&gt;Start!$G$19,E57+3&lt;Start!$H$19,E57&lt;Start!$H$19,(ISODD(E57)=TRUE))=TRUE,E57+3,(IF(AND(E57&gt;Start!$G$20,E57+3&lt;Start!$H$20,E57&lt;Start!$H$20,(ISODD(E57)=TRUE))=TRUE,E57+3,(IF(AND(E57&gt;Start!$G$18,E57+1&lt;Start!$H$18,E57&lt;Start!$H$18,(ISEVEN(E57)=TRUE))=TRUE,E57+1,(IF(AND(E57&gt;Start!$G$19,E57+1&lt;Start!$H$19,E57&lt;Start!$H$19,(ISEVEN(E57)=TRUE))=TRUE,E57+1,(IF(AND(E57&gt;Start!$G$20,E57+1&lt;Start!$H$20,E57&lt;Start!$H$20,(ISEVEN(E57)=TRUE))=TRUE,E57+1,(IF(AND(Start!$H$8=4,(ISODD(E57)=TRUE))=TRUE,E57-5,E57-7)))))))))))))))</f>
        <v>42</v>
      </c>
      <c r="G57" s="73">
        <f>IF(F57=" "," ",(IF(AND(F57&gt;Start!$G$18,F57+3&lt;Start!$H$18,F57&lt;Start!$H$18,(ISODD(F57)=TRUE))=TRUE,F57+3,(IF(AND(F57&gt;Start!$G$19,F57+3&lt;Start!$H$19,F57&lt;Start!$H$19,(ISODD(F57)=TRUE))=TRUE,F57+3,(IF(AND(F57&gt;Start!$G$20,F57+3&lt;Start!$H$20,F57&lt;Start!$H$20,(ISODD(F57)=TRUE))=TRUE,F57+3,(IF(AND(F57&gt;Start!$G$18,F57+1&lt;Start!$H$18,F57&lt;Start!$H$18,(ISEVEN(F57)=TRUE))=TRUE,F57+1,(IF(AND(F57&gt;Start!$G$19,F57+1&lt;Start!$H$19,F57&lt;Start!$H$19,(ISEVEN(F57)=TRUE))=TRUE,F57+1,(IF(AND(F57&gt;Start!$G$20,F57+1&lt;Start!$H$20,F57&lt;Start!$H$20,(ISEVEN(F57)=TRUE))=TRUE,F57+1,(IF(AND(Start!$H$8=4,(ISODD(F57)=TRUE))=TRUE,F57-5,F57-7)))))))))))))))</f>
        <v>43</v>
      </c>
    </row>
    <row r="58" spans="1:7" ht="18.75">
      <c r="A58" s="72" t="str">
        <f>Input!L87</f>
        <v>E</v>
      </c>
      <c r="B58" s="71" t="str">
        <f>Input!M87</f>
        <v>Roseville</v>
      </c>
      <c r="C58" s="71" t="str">
        <f>Input!N87</f>
        <v>Shelbi Aggas</v>
      </c>
      <c r="D58" s="72">
        <f>Input!$K$86</f>
        <v>47</v>
      </c>
      <c r="E58" s="73">
        <f>IF(D58=" "," ",(IF(AND(D58&gt;Start!$G$18,D58+3&lt;Start!$H$18,D58&lt;Start!$H$18,(ISODD(D58)=TRUE))=TRUE,D58+3,(IF(AND(D58&gt;Start!$G$19,D58+3&lt;Start!$H$19,D58&lt;Start!$H$19,(ISODD(D58)=TRUE))=TRUE,D58+3,(IF(AND(D58&gt;Start!$G$20,D58+3&lt;Start!$H$20,D58&lt;Start!$H$20,(ISODD(D58)=TRUE))=TRUE,D58+3,(IF(AND(D58&gt;Start!$G$18,D58+1&lt;Start!$H$18,D58&lt;Start!$H$18,(ISEVEN(D58)=TRUE))=TRUE,D58+1,(IF(AND(D58&gt;Start!$G$19,D58+1&lt;Start!$H$19,D58&lt;Start!$H$19,(ISEVEN(D58)=TRUE))=TRUE,D58+1,(IF(AND(D58&gt;Start!$G$20,D58+1&lt;Start!$H$20,D58&lt;Start!$H$20,(ISEVEN(D58)=TRUE))=TRUE,D58+1,(IF(AND(Start!$H$8=4,(ISODD(D58)=TRUE))=TRUE,D58-5,D58-7)))))))))))))))</f>
        <v>50</v>
      </c>
      <c r="F58" s="73">
        <f>IF(E58=" "," ",(IF(AND(E58&gt;Start!$G$18,E58+3&lt;Start!$H$18,E58&lt;Start!$H$18,(ISODD(E58)=TRUE))=TRUE,E58+3,(IF(AND(E58&gt;Start!$G$19,E58+3&lt;Start!$H$19,E58&lt;Start!$H$19,(ISODD(E58)=TRUE))=TRUE,E58+3,(IF(AND(E58&gt;Start!$G$20,E58+3&lt;Start!$H$20,E58&lt;Start!$H$20,(ISODD(E58)=TRUE))=TRUE,E58+3,(IF(AND(E58&gt;Start!$G$18,E58+1&lt;Start!$H$18,E58&lt;Start!$H$18,(ISEVEN(E58)=TRUE))=TRUE,E58+1,(IF(AND(E58&gt;Start!$G$19,E58+1&lt;Start!$H$19,E58&lt;Start!$H$19,(ISEVEN(E58)=TRUE))=TRUE,E58+1,(IF(AND(E58&gt;Start!$G$20,E58+1&lt;Start!$H$20,E58&lt;Start!$H$20,(ISEVEN(E58)=TRUE))=TRUE,E58+1,(IF(AND(Start!$H$8=4,(ISODD(E58)=TRUE))=TRUE,E58-5,E58-7)))))))))))))))</f>
        <v>51</v>
      </c>
      <c r="G58" s="73">
        <f>IF(F58=" "," ",(IF(AND(F58&gt;Start!$G$18,F58+3&lt;Start!$H$18,F58&lt;Start!$H$18,(ISODD(F58)=TRUE))=TRUE,F58+3,(IF(AND(F58&gt;Start!$G$19,F58+3&lt;Start!$H$19,F58&lt;Start!$H$19,(ISODD(F58)=TRUE))=TRUE,F58+3,(IF(AND(F58&gt;Start!$G$20,F58+3&lt;Start!$H$20,F58&lt;Start!$H$20,(ISODD(F58)=TRUE))=TRUE,F58+3,(IF(AND(F58&gt;Start!$G$18,F58+1&lt;Start!$H$18,F58&lt;Start!$H$18,(ISEVEN(F58)=TRUE))=TRUE,F58+1,(IF(AND(F58&gt;Start!$G$19,F58+1&lt;Start!$H$19,F58&lt;Start!$H$19,(ISEVEN(F58)=TRUE))=TRUE,F58+1,(IF(AND(F58&gt;Start!$G$20,F58+1&lt;Start!$H$20,F58&lt;Start!$H$20,(ISEVEN(F58)=TRUE))=TRUE,F58+1,(IF(AND(Start!$H$8=4,(ISODD(F58)=TRUE))=TRUE,F58-5,F58-7)))))))))))))))</f>
        <v>54</v>
      </c>
    </row>
    <row r="59" spans="1:7" ht="18.75">
      <c r="A59" s="72" t="str">
        <f>Input!L92</f>
        <v>EE</v>
      </c>
      <c r="B59" s="71" t="str">
        <f>Input!M92</f>
        <v>Roseville</v>
      </c>
      <c r="C59" s="71" t="str">
        <f>Input!N92</f>
        <v>Samantha Brackett</v>
      </c>
      <c r="D59" s="72">
        <f>Input!$K$91</f>
        <v>48</v>
      </c>
      <c r="E59" s="73">
        <f>IF(D59=" "," ",(IF(AND(D59&gt;Start!$G$18,D59+3&lt;Start!$H$18,D59&lt;Start!$H$18,(ISODD(D59)=TRUE))=TRUE,D59+3,(IF(AND(D59&gt;Start!$G$19,D59+3&lt;Start!$H$19,D59&lt;Start!$H$19,(ISODD(D59)=TRUE))=TRUE,D59+3,(IF(AND(D59&gt;Start!$G$20,D59+3&lt;Start!$H$20,D59&lt;Start!$H$20,(ISODD(D59)=TRUE))=TRUE,D59+3,(IF(AND(D59&gt;Start!$G$18,D59+1&lt;Start!$H$18,D59&lt;Start!$H$18,(ISEVEN(D59)=TRUE))=TRUE,D59+1,(IF(AND(D59&gt;Start!$G$19,D59+1&lt;Start!$H$19,D59&lt;Start!$H$19,(ISEVEN(D59)=TRUE))=TRUE,D59+1,(IF(AND(D59&gt;Start!$G$20,D59+1&lt;Start!$H$20,D59&lt;Start!$H$20,(ISEVEN(D59)=TRUE))=TRUE,D59+1,(IF(AND(Start!$H$8=4,(ISODD(D59)=TRUE))=TRUE,D59-5,D59-7)))))))))))))))</f>
        <v>49</v>
      </c>
      <c r="F59" s="73">
        <f>IF(E59=" "," ",(IF(AND(E59&gt;Start!$G$18,E59+3&lt;Start!$H$18,E59&lt;Start!$H$18,(ISODD(E59)=TRUE))=TRUE,E59+3,(IF(AND(E59&gt;Start!$G$19,E59+3&lt;Start!$H$19,E59&lt;Start!$H$19,(ISODD(E59)=TRUE))=TRUE,E59+3,(IF(AND(E59&gt;Start!$G$20,E59+3&lt;Start!$H$20,E59&lt;Start!$H$20,(ISODD(E59)=TRUE))=TRUE,E59+3,(IF(AND(E59&gt;Start!$G$18,E59+1&lt;Start!$H$18,E59&lt;Start!$H$18,(ISEVEN(E59)=TRUE))=TRUE,E59+1,(IF(AND(E59&gt;Start!$G$19,E59+1&lt;Start!$H$19,E59&lt;Start!$H$19,(ISEVEN(E59)=TRUE))=TRUE,E59+1,(IF(AND(E59&gt;Start!$G$20,E59+1&lt;Start!$H$20,E59&lt;Start!$H$20,(ISEVEN(E59)=TRUE))=TRUE,E59+1,(IF(AND(Start!$H$8=4,(ISODD(E59)=TRUE))=TRUE,E59-5,E59-7)))))))))))))))</f>
        <v>52</v>
      </c>
      <c r="G59" s="73">
        <f>IF(F59=" "," ",(IF(AND(F59&gt;Start!$G$18,F59+3&lt;Start!$H$18,F59&lt;Start!$H$18,(ISODD(F59)=TRUE))=TRUE,F59+3,(IF(AND(F59&gt;Start!$G$19,F59+3&lt;Start!$H$19,F59&lt;Start!$H$19,(ISODD(F59)=TRUE))=TRUE,F59+3,(IF(AND(F59&gt;Start!$G$20,F59+3&lt;Start!$H$20,F59&lt;Start!$H$20,(ISODD(F59)=TRUE))=TRUE,F59+3,(IF(AND(F59&gt;Start!$G$18,F59+1&lt;Start!$H$18,F59&lt;Start!$H$18,(ISEVEN(F59)=TRUE))=TRUE,F59+1,(IF(AND(F59&gt;Start!$G$19,F59+1&lt;Start!$H$19,F59&lt;Start!$H$19,(ISEVEN(F59)=TRUE))=TRUE,F59+1,(IF(AND(F59&gt;Start!$G$20,F59+1&lt;Start!$H$20,F59&lt;Start!$H$20,(ISEVEN(F59)=TRUE))=TRUE,F59+1,(IF(AND(Start!$H$8=4,(ISODD(F59)=TRUE))=TRUE,F59-5,F59-7)))))))))))))))</f>
        <v>53</v>
      </c>
    </row>
    <row r="60" spans="1:7" ht="18.75">
      <c r="A60" s="72" t="str">
        <f>Input!L97</f>
        <v>E</v>
      </c>
      <c r="B60" s="71" t="str">
        <f>Input!M97</f>
        <v>Roseville</v>
      </c>
      <c r="C60" s="71" t="str">
        <f>Input!N97</f>
        <v>Jozlyn Ross</v>
      </c>
      <c r="D60" s="72">
        <f>Input!$K$96</f>
        <v>49</v>
      </c>
      <c r="E60" s="73">
        <f>IF(D60=" "," ",(IF(AND(D60&gt;Start!$G$18,D60+3&lt;Start!$H$18,D60&lt;Start!$H$18,(ISODD(D60)=TRUE))=TRUE,D60+3,(IF(AND(D60&gt;Start!$G$19,D60+3&lt;Start!$H$19,D60&lt;Start!$H$19,(ISODD(D60)=TRUE))=TRUE,D60+3,(IF(AND(D60&gt;Start!$G$20,D60+3&lt;Start!$H$20,D60&lt;Start!$H$20,(ISODD(D60)=TRUE))=TRUE,D60+3,(IF(AND(D60&gt;Start!$G$18,D60+1&lt;Start!$H$18,D60&lt;Start!$H$18,(ISEVEN(D60)=TRUE))=TRUE,D60+1,(IF(AND(D60&gt;Start!$G$19,D60+1&lt;Start!$H$19,D60&lt;Start!$H$19,(ISEVEN(D60)=TRUE))=TRUE,D60+1,(IF(AND(D60&gt;Start!$G$20,D60+1&lt;Start!$H$20,D60&lt;Start!$H$20,(ISEVEN(D60)=TRUE))=TRUE,D60+1,(IF(AND(Start!$H$8=4,(ISODD(D60)=TRUE))=TRUE,D60-5,D60-7)))))))))))))))</f>
        <v>52</v>
      </c>
      <c r="F60" s="73">
        <f>IF(E60=" "," ",(IF(AND(E60&gt;Start!$G$18,E60+3&lt;Start!$H$18,E60&lt;Start!$H$18,(ISODD(E60)=TRUE))=TRUE,E60+3,(IF(AND(E60&gt;Start!$G$19,E60+3&lt;Start!$H$19,E60&lt;Start!$H$19,(ISODD(E60)=TRUE))=TRUE,E60+3,(IF(AND(E60&gt;Start!$G$20,E60+3&lt;Start!$H$20,E60&lt;Start!$H$20,(ISODD(E60)=TRUE))=TRUE,E60+3,(IF(AND(E60&gt;Start!$G$18,E60+1&lt;Start!$H$18,E60&lt;Start!$H$18,(ISEVEN(E60)=TRUE))=TRUE,E60+1,(IF(AND(E60&gt;Start!$G$19,E60+1&lt;Start!$H$19,E60&lt;Start!$H$19,(ISEVEN(E60)=TRUE))=TRUE,E60+1,(IF(AND(E60&gt;Start!$G$20,E60+1&lt;Start!$H$20,E60&lt;Start!$H$20,(ISEVEN(E60)=TRUE))=TRUE,E60+1,(IF(AND(Start!$H$8=4,(ISODD(E60)=TRUE))=TRUE,E60-5,E60-7)))))))))))))))</f>
        <v>53</v>
      </c>
      <c r="G60" s="73">
        <f>IF(F60=" "," ",(IF(AND(F60&gt;Start!$G$18,F60+3&lt;Start!$H$18,F60&lt;Start!$H$18,(ISODD(F60)=TRUE))=TRUE,F60+3,(IF(AND(F60&gt;Start!$G$19,F60+3&lt;Start!$H$19,F60&lt;Start!$H$19,(ISODD(F60)=TRUE))=TRUE,F60+3,(IF(AND(F60&gt;Start!$G$20,F60+3&lt;Start!$H$20,F60&lt;Start!$H$20,(ISODD(F60)=TRUE))=TRUE,F60+3,(IF(AND(F60&gt;Start!$G$18,F60+1&lt;Start!$H$18,F60&lt;Start!$H$18,(ISEVEN(F60)=TRUE))=TRUE,F60+1,(IF(AND(F60&gt;Start!$G$19,F60+1&lt;Start!$H$19,F60&lt;Start!$H$19,(ISEVEN(F60)=TRUE))=TRUE,F60+1,(IF(AND(F60&gt;Start!$G$20,F60+1&lt;Start!$H$20,F60&lt;Start!$H$20,(ISEVEN(F60)=TRUE))=TRUE,F60+1,(IF(AND(Start!$H$8=4,(ISODD(F60)=TRUE))=TRUE,F60-5,F60-7)))))))))))))))</f>
        <v>46</v>
      </c>
    </row>
    <row r="61" spans="1:7" ht="18.75">
      <c r="A61" s="72" t="str">
        <f>Input!L102</f>
        <v>EE</v>
      </c>
      <c r="B61" s="71" t="str">
        <f>Input!M102</f>
        <v>Roseville</v>
      </c>
      <c r="C61" s="71" t="str">
        <f>Input!N102</f>
        <v>Johannah Lampinen</v>
      </c>
      <c r="D61" s="72">
        <f>Input!$K$101</f>
        <v>50</v>
      </c>
      <c r="E61" s="73">
        <f>IF(D61=" "," ",(IF(AND(D61&gt;Start!$G$18,D61+3&lt;Start!$H$18,D61&lt;Start!$H$18,(ISODD(D61)=TRUE))=TRUE,D61+3,(IF(AND(D61&gt;Start!$G$19,D61+3&lt;Start!$H$19,D61&lt;Start!$H$19,(ISODD(D61)=TRUE))=TRUE,D61+3,(IF(AND(D61&gt;Start!$G$20,D61+3&lt;Start!$H$20,D61&lt;Start!$H$20,(ISODD(D61)=TRUE))=TRUE,D61+3,(IF(AND(D61&gt;Start!$G$18,D61+1&lt;Start!$H$18,D61&lt;Start!$H$18,(ISEVEN(D61)=TRUE))=TRUE,D61+1,(IF(AND(D61&gt;Start!$G$19,D61+1&lt;Start!$H$19,D61&lt;Start!$H$19,(ISEVEN(D61)=TRUE))=TRUE,D61+1,(IF(AND(D61&gt;Start!$G$20,D61+1&lt;Start!$H$20,D61&lt;Start!$H$20,(ISEVEN(D61)=TRUE))=TRUE,D61+1,(IF(AND(Start!$H$8=4,(ISODD(D61)=TRUE))=TRUE,D61-5,D61-7)))))))))))))))</f>
        <v>51</v>
      </c>
      <c r="F61" s="73">
        <f>IF(E61=" "," ",(IF(AND(E61&gt;Start!$G$18,E61+3&lt;Start!$H$18,E61&lt;Start!$H$18,(ISODD(E61)=TRUE))=TRUE,E61+3,(IF(AND(E61&gt;Start!$G$19,E61+3&lt;Start!$H$19,E61&lt;Start!$H$19,(ISODD(E61)=TRUE))=TRUE,E61+3,(IF(AND(E61&gt;Start!$G$20,E61+3&lt;Start!$H$20,E61&lt;Start!$H$20,(ISODD(E61)=TRUE))=TRUE,E61+3,(IF(AND(E61&gt;Start!$G$18,E61+1&lt;Start!$H$18,E61&lt;Start!$H$18,(ISEVEN(E61)=TRUE))=TRUE,E61+1,(IF(AND(E61&gt;Start!$G$19,E61+1&lt;Start!$H$19,E61&lt;Start!$H$19,(ISEVEN(E61)=TRUE))=TRUE,E61+1,(IF(AND(E61&gt;Start!$G$20,E61+1&lt;Start!$H$20,E61&lt;Start!$H$20,(ISEVEN(E61)=TRUE))=TRUE,E61+1,(IF(AND(Start!$H$8=4,(ISODD(E61)=TRUE))=TRUE,E61-5,E61-7)))))))))))))))</f>
        <v>54</v>
      </c>
      <c r="G61" s="73">
        <f>IF(F61=" "," ",(IF(AND(F61&gt;Start!$G$18,F61+3&lt;Start!$H$18,F61&lt;Start!$H$18,(ISODD(F61)=TRUE))=TRUE,F61+3,(IF(AND(F61&gt;Start!$G$19,F61+3&lt;Start!$H$19,F61&lt;Start!$H$19,(ISODD(F61)=TRUE))=TRUE,F61+3,(IF(AND(F61&gt;Start!$G$20,F61+3&lt;Start!$H$20,F61&lt;Start!$H$20,(ISODD(F61)=TRUE))=TRUE,F61+3,(IF(AND(F61&gt;Start!$G$18,F61+1&lt;Start!$H$18,F61&lt;Start!$H$18,(ISEVEN(F61)=TRUE))=TRUE,F61+1,(IF(AND(F61&gt;Start!$G$19,F61+1&lt;Start!$H$19,F61&lt;Start!$H$19,(ISEVEN(F61)=TRUE))=TRUE,F61+1,(IF(AND(F61&gt;Start!$G$20,F61+1&lt;Start!$H$20,F61&lt;Start!$H$20,(ISEVEN(F61)=TRUE))=TRUE,F61+1,(IF(AND(Start!$H$8=4,(ISODD(F61)=TRUE))=TRUE,F61-5,F61-7)))))))))))))))</f>
        <v>47</v>
      </c>
    </row>
    <row r="62" spans="1:7" ht="18.75">
      <c r="A62" s="72" t="str">
        <f>Input!L45</f>
        <v>C</v>
      </c>
      <c r="B62" s="71" t="str">
        <f>Input!M45</f>
        <v>St. Clair Shores Lake Shore</v>
      </c>
      <c r="C62" s="71" t="str">
        <f>Input!N45</f>
        <v>Caitlin Beirne</v>
      </c>
      <c r="D62" s="72">
        <f>Input!$K$46</f>
        <v>39</v>
      </c>
      <c r="E62" s="73">
        <f>IF(D62=" "," ",(IF(AND(D62&gt;Start!$G$18,D62+3&lt;Start!$H$18,D62&lt;Start!$H$18,(ISODD(D62)=TRUE))=TRUE,D62+3,(IF(AND(D62&gt;Start!$G$19,D62+3&lt;Start!$H$19,D62&lt;Start!$H$19,(ISODD(D62)=TRUE))=TRUE,D62+3,(IF(AND(D62&gt;Start!$G$20,D62+3&lt;Start!$H$20,D62&lt;Start!$H$20,(ISODD(D62)=TRUE))=TRUE,D62+3,(IF(AND(D62&gt;Start!$G$18,D62+1&lt;Start!$H$18,D62&lt;Start!$H$18,(ISEVEN(D62)=TRUE))=TRUE,D62+1,(IF(AND(D62&gt;Start!$G$19,D62+1&lt;Start!$H$19,D62&lt;Start!$H$19,(ISEVEN(D62)=TRUE))=TRUE,D62+1,(IF(AND(D62&gt;Start!$G$20,D62+1&lt;Start!$H$20,D62&lt;Start!$H$20,(ISEVEN(D62)=TRUE))=TRUE,D62+1,(IF(AND(Start!$H$8=4,(ISODD(D62)=TRUE))=TRUE,D62-5,D62-7)))))))))))))))</f>
        <v>42</v>
      </c>
      <c r="F62" s="73">
        <f>IF(E62=" "," ",(IF(AND(E62&gt;Start!$G$18,E62+3&lt;Start!$H$18,E62&lt;Start!$H$18,(ISODD(E62)=TRUE))=TRUE,E62+3,(IF(AND(E62&gt;Start!$G$19,E62+3&lt;Start!$H$19,E62&lt;Start!$H$19,(ISODD(E62)=TRUE))=TRUE,E62+3,(IF(AND(E62&gt;Start!$G$20,E62+3&lt;Start!$H$20,E62&lt;Start!$H$20,(ISODD(E62)=TRUE))=TRUE,E62+3,(IF(AND(E62&gt;Start!$G$18,E62+1&lt;Start!$H$18,E62&lt;Start!$H$18,(ISEVEN(E62)=TRUE))=TRUE,E62+1,(IF(AND(E62&gt;Start!$G$19,E62+1&lt;Start!$H$19,E62&lt;Start!$H$19,(ISEVEN(E62)=TRUE))=TRUE,E62+1,(IF(AND(E62&gt;Start!$G$20,E62+1&lt;Start!$H$20,E62&lt;Start!$H$20,(ISEVEN(E62)=TRUE))=TRUE,E62+1,(IF(AND(Start!$H$8=4,(ISODD(E62)=TRUE))=TRUE,E62-5,E62-7)))))))))))))))</f>
        <v>43</v>
      </c>
      <c r="G62" s="73">
        <f>IF(F62=" "," ",(IF(AND(F62&gt;Start!$G$18,F62+3&lt;Start!$H$18,F62&lt;Start!$H$18,(ISODD(F62)=TRUE))=TRUE,F62+3,(IF(AND(F62&gt;Start!$G$19,F62+3&lt;Start!$H$19,F62&lt;Start!$H$19,(ISODD(F62)=TRUE))=TRUE,F62+3,(IF(AND(F62&gt;Start!$G$20,F62+3&lt;Start!$H$20,F62&lt;Start!$H$20,(ISODD(F62)=TRUE))=TRUE,F62+3,(IF(AND(F62&gt;Start!$G$18,F62+1&lt;Start!$H$18,F62&lt;Start!$H$18,(ISEVEN(F62)=TRUE))=TRUE,F62+1,(IF(AND(F62&gt;Start!$G$19,F62+1&lt;Start!$H$19,F62&lt;Start!$H$19,(ISEVEN(F62)=TRUE))=TRUE,F62+1,(IF(AND(F62&gt;Start!$G$20,F62+1&lt;Start!$H$20,F62&lt;Start!$H$20,(ISEVEN(F62)=TRUE))=TRUE,F62+1,(IF(AND(Start!$H$8=4,(ISODD(F62)=TRUE))=TRUE,F62-5,F62-7)))))))))))))))</f>
        <v>46</v>
      </c>
    </row>
    <row r="63" spans="1:7" ht="18.75">
      <c r="A63" s="72" t="str">
        <f>Input!L50</f>
        <v>CC</v>
      </c>
      <c r="B63" s="71" t="str">
        <f>Input!M50</f>
        <v>St. Clair Shores Lake Shore</v>
      </c>
      <c r="C63" s="71" t="str">
        <f>Input!N50</f>
        <v>Erin Horn</v>
      </c>
      <c r="D63" s="72">
        <f>Input!$K$51</f>
        <v>40</v>
      </c>
      <c r="E63" s="73">
        <f>IF(D63=" "," ",(IF(AND(D63&gt;Start!$G$18,D63+3&lt;Start!$H$18,D63&lt;Start!$H$18,(ISODD(D63)=TRUE))=TRUE,D63+3,(IF(AND(D63&gt;Start!$G$19,D63+3&lt;Start!$H$19,D63&lt;Start!$H$19,(ISODD(D63)=TRUE))=TRUE,D63+3,(IF(AND(D63&gt;Start!$G$20,D63+3&lt;Start!$H$20,D63&lt;Start!$H$20,(ISODD(D63)=TRUE))=TRUE,D63+3,(IF(AND(D63&gt;Start!$G$18,D63+1&lt;Start!$H$18,D63&lt;Start!$H$18,(ISEVEN(D63)=TRUE))=TRUE,D63+1,(IF(AND(D63&gt;Start!$G$19,D63+1&lt;Start!$H$19,D63&lt;Start!$H$19,(ISEVEN(D63)=TRUE))=TRUE,D63+1,(IF(AND(D63&gt;Start!$G$20,D63+1&lt;Start!$H$20,D63&lt;Start!$H$20,(ISEVEN(D63)=TRUE))=TRUE,D63+1,(IF(AND(Start!$H$8=4,(ISODD(D63)=TRUE))=TRUE,D63-5,D63-7)))))))))))))))</f>
        <v>41</v>
      </c>
      <c r="F63" s="73">
        <f>IF(E63=" "," ",(IF(AND(E63&gt;Start!$G$18,E63+3&lt;Start!$H$18,E63&lt;Start!$H$18,(ISODD(E63)=TRUE))=TRUE,E63+3,(IF(AND(E63&gt;Start!$G$19,E63+3&lt;Start!$H$19,E63&lt;Start!$H$19,(ISODD(E63)=TRUE))=TRUE,E63+3,(IF(AND(E63&gt;Start!$G$20,E63+3&lt;Start!$H$20,E63&lt;Start!$H$20,(ISODD(E63)=TRUE))=TRUE,E63+3,(IF(AND(E63&gt;Start!$G$18,E63+1&lt;Start!$H$18,E63&lt;Start!$H$18,(ISEVEN(E63)=TRUE))=TRUE,E63+1,(IF(AND(E63&gt;Start!$G$19,E63+1&lt;Start!$H$19,E63&lt;Start!$H$19,(ISEVEN(E63)=TRUE))=TRUE,E63+1,(IF(AND(E63&gt;Start!$G$20,E63+1&lt;Start!$H$20,E63&lt;Start!$H$20,(ISEVEN(E63)=TRUE))=TRUE,E63+1,(IF(AND(Start!$H$8=4,(ISODD(E63)=TRUE))=TRUE,E63-5,E63-7)))))))))))))))</f>
        <v>44</v>
      </c>
      <c r="G63" s="73">
        <f>IF(F63=" "," ",(IF(AND(F63&gt;Start!$G$18,F63+3&lt;Start!$H$18,F63&lt;Start!$H$18,(ISODD(F63)=TRUE))=TRUE,F63+3,(IF(AND(F63&gt;Start!$G$19,F63+3&lt;Start!$H$19,F63&lt;Start!$H$19,(ISODD(F63)=TRUE))=TRUE,F63+3,(IF(AND(F63&gt;Start!$G$20,F63+3&lt;Start!$H$20,F63&lt;Start!$H$20,(ISODD(F63)=TRUE))=TRUE,F63+3,(IF(AND(F63&gt;Start!$G$18,F63+1&lt;Start!$H$18,F63&lt;Start!$H$18,(ISEVEN(F63)=TRUE))=TRUE,F63+1,(IF(AND(F63&gt;Start!$G$19,F63+1&lt;Start!$H$19,F63&lt;Start!$H$19,(ISEVEN(F63)=TRUE))=TRUE,F63+1,(IF(AND(F63&gt;Start!$G$20,F63+1&lt;Start!$H$20,F63&lt;Start!$H$20,(ISEVEN(F63)=TRUE))=TRUE,F63+1,(IF(AND(Start!$H$8=4,(ISODD(F63)=TRUE))=TRUE,F63-5,F63-7)))))))))))))))</f>
        <v>45</v>
      </c>
    </row>
    <row r="64" spans="1:7" ht="18.75">
      <c r="A64" s="72" t="str">
        <f>Input!L55</f>
        <v>C</v>
      </c>
      <c r="B64" s="71" t="str">
        <f>Input!M55</f>
        <v>St. Clair Shores Lake Shore</v>
      </c>
      <c r="C64" s="71" t="str">
        <f>Input!N55</f>
        <v>Shelby DeBruyne</v>
      </c>
      <c r="D64" s="72">
        <f>Input!$K$56</f>
        <v>41</v>
      </c>
      <c r="E64" s="73">
        <f>IF(D64=" "," ",(IF(AND(D64&gt;Start!$G$18,D64+3&lt;Start!$H$18,D64&lt;Start!$H$18,(ISODD(D64)=TRUE))=TRUE,D64+3,(IF(AND(D64&gt;Start!$G$19,D64+3&lt;Start!$H$19,D64&lt;Start!$H$19,(ISODD(D64)=TRUE))=TRUE,D64+3,(IF(AND(D64&gt;Start!$G$20,D64+3&lt;Start!$H$20,D64&lt;Start!$H$20,(ISODD(D64)=TRUE))=TRUE,D64+3,(IF(AND(D64&gt;Start!$G$18,D64+1&lt;Start!$H$18,D64&lt;Start!$H$18,(ISEVEN(D64)=TRUE))=TRUE,D64+1,(IF(AND(D64&gt;Start!$G$19,D64+1&lt;Start!$H$19,D64&lt;Start!$H$19,(ISEVEN(D64)=TRUE))=TRUE,D64+1,(IF(AND(D64&gt;Start!$G$20,D64+1&lt;Start!$H$20,D64&lt;Start!$H$20,(ISEVEN(D64)=TRUE))=TRUE,D64+1,(IF(AND(Start!$H$8=4,(ISODD(D64)=TRUE))=TRUE,D64-5,D64-7)))))))))))))))</f>
        <v>44</v>
      </c>
      <c r="F64" s="73">
        <f>IF(E64=" "," ",(IF(AND(E64&gt;Start!$G$18,E64+3&lt;Start!$H$18,E64&lt;Start!$H$18,(ISODD(E64)=TRUE))=TRUE,E64+3,(IF(AND(E64&gt;Start!$G$19,E64+3&lt;Start!$H$19,E64&lt;Start!$H$19,(ISODD(E64)=TRUE))=TRUE,E64+3,(IF(AND(E64&gt;Start!$G$20,E64+3&lt;Start!$H$20,E64&lt;Start!$H$20,(ISODD(E64)=TRUE))=TRUE,E64+3,(IF(AND(E64&gt;Start!$G$18,E64+1&lt;Start!$H$18,E64&lt;Start!$H$18,(ISEVEN(E64)=TRUE))=TRUE,E64+1,(IF(AND(E64&gt;Start!$G$19,E64+1&lt;Start!$H$19,E64&lt;Start!$H$19,(ISEVEN(E64)=TRUE))=TRUE,E64+1,(IF(AND(E64&gt;Start!$G$20,E64+1&lt;Start!$H$20,E64&lt;Start!$H$20,(ISEVEN(E64)=TRUE))=TRUE,E64+1,(IF(AND(Start!$H$8=4,(ISODD(E64)=TRUE))=TRUE,E64-5,E64-7)))))))))))))))</f>
        <v>45</v>
      </c>
      <c r="G64" s="73">
        <f>IF(F64=" "," ",(IF(AND(F64&gt;Start!$G$18,F64+3&lt;Start!$H$18,F64&lt;Start!$H$18,(ISODD(F64)=TRUE))=TRUE,F64+3,(IF(AND(F64&gt;Start!$G$19,F64+3&lt;Start!$H$19,F64&lt;Start!$H$19,(ISODD(F64)=TRUE))=TRUE,F64+3,(IF(AND(F64&gt;Start!$G$20,F64+3&lt;Start!$H$20,F64&lt;Start!$H$20,(ISODD(F64)=TRUE))=TRUE,F64+3,(IF(AND(F64&gt;Start!$G$18,F64+1&lt;Start!$H$18,F64&lt;Start!$H$18,(ISEVEN(F64)=TRUE))=TRUE,F64+1,(IF(AND(F64&gt;Start!$G$19,F64+1&lt;Start!$H$19,F64&lt;Start!$H$19,(ISEVEN(F64)=TRUE))=TRUE,F64+1,(IF(AND(F64&gt;Start!$G$20,F64+1&lt;Start!$H$20,F64&lt;Start!$H$20,(ISEVEN(F64)=TRUE))=TRUE,F64+1,(IF(AND(Start!$H$8=4,(ISODD(F64)=TRUE))=TRUE,F64-5,F64-7)))))))))))))))</f>
        <v>38</v>
      </c>
    </row>
    <row r="65" spans="1:7" ht="18.75">
      <c r="A65" s="72" t="str">
        <f>Input!L60</f>
        <v>CC</v>
      </c>
      <c r="B65" s="71" t="str">
        <f>Input!M60</f>
        <v>St. Clair Shores Lake Shore</v>
      </c>
      <c r="C65" s="71" t="str">
        <f>Input!N60</f>
        <v>Taylor Villasurda</v>
      </c>
      <c r="D65" s="72">
        <f>Input!$K$61</f>
        <v>42</v>
      </c>
      <c r="E65" s="73">
        <f>IF(D65=" "," ",(IF(AND(D65&gt;Start!$G$18,D65+3&lt;Start!$H$18,D65&lt;Start!$H$18,(ISODD(D65)=TRUE))=TRUE,D65+3,(IF(AND(D65&gt;Start!$G$19,D65+3&lt;Start!$H$19,D65&lt;Start!$H$19,(ISODD(D65)=TRUE))=TRUE,D65+3,(IF(AND(D65&gt;Start!$G$20,D65+3&lt;Start!$H$20,D65&lt;Start!$H$20,(ISODD(D65)=TRUE))=TRUE,D65+3,(IF(AND(D65&gt;Start!$G$18,D65+1&lt;Start!$H$18,D65&lt;Start!$H$18,(ISEVEN(D65)=TRUE))=TRUE,D65+1,(IF(AND(D65&gt;Start!$G$19,D65+1&lt;Start!$H$19,D65&lt;Start!$H$19,(ISEVEN(D65)=TRUE))=TRUE,D65+1,(IF(AND(D65&gt;Start!$G$20,D65+1&lt;Start!$H$20,D65&lt;Start!$H$20,(ISEVEN(D65)=TRUE))=TRUE,D65+1,(IF(AND(Start!$H$8=4,(ISODD(D65)=TRUE))=TRUE,D65-5,D65-7)))))))))))))))</f>
        <v>43</v>
      </c>
      <c r="F65" s="73">
        <f>IF(E65=" "," ",(IF(AND(E65&gt;Start!$G$18,E65+3&lt;Start!$H$18,E65&lt;Start!$H$18,(ISODD(E65)=TRUE))=TRUE,E65+3,(IF(AND(E65&gt;Start!$G$19,E65+3&lt;Start!$H$19,E65&lt;Start!$H$19,(ISODD(E65)=TRUE))=TRUE,E65+3,(IF(AND(E65&gt;Start!$G$20,E65+3&lt;Start!$H$20,E65&lt;Start!$H$20,(ISODD(E65)=TRUE))=TRUE,E65+3,(IF(AND(E65&gt;Start!$G$18,E65+1&lt;Start!$H$18,E65&lt;Start!$H$18,(ISEVEN(E65)=TRUE))=TRUE,E65+1,(IF(AND(E65&gt;Start!$G$19,E65+1&lt;Start!$H$19,E65&lt;Start!$H$19,(ISEVEN(E65)=TRUE))=TRUE,E65+1,(IF(AND(E65&gt;Start!$G$20,E65+1&lt;Start!$H$20,E65&lt;Start!$H$20,(ISEVEN(E65)=TRUE))=TRUE,E65+1,(IF(AND(Start!$H$8=4,(ISODD(E65)=TRUE))=TRUE,E65-5,E65-7)))))))))))))))</f>
        <v>46</v>
      </c>
      <c r="G65" s="73">
        <f>IF(F65=" "," ",(IF(AND(F65&gt;Start!$G$18,F65+3&lt;Start!$H$18,F65&lt;Start!$H$18,(ISODD(F65)=TRUE))=TRUE,F65+3,(IF(AND(F65&gt;Start!$G$19,F65+3&lt;Start!$H$19,F65&lt;Start!$H$19,(ISODD(F65)=TRUE))=TRUE,F65+3,(IF(AND(F65&gt;Start!$G$20,F65+3&lt;Start!$H$20,F65&lt;Start!$H$20,(ISODD(F65)=TRUE))=TRUE,F65+3,(IF(AND(F65&gt;Start!$G$18,F65+1&lt;Start!$H$18,F65&lt;Start!$H$18,(ISEVEN(F65)=TRUE))=TRUE,F65+1,(IF(AND(F65&gt;Start!$G$19,F65+1&lt;Start!$H$19,F65&lt;Start!$H$19,(ISEVEN(F65)=TRUE))=TRUE,F65+1,(IF(AND(F65&gt;Start!$G$20,F65+1&lt;Start!$H$20,F65&lt;Start!$H$20,(ISEVEN(F65)=TRUE))=TRUE,F65+1,(IF(AND(Start!$H$8=4,(ISODD(F65)=TRUE))=TRUE,F65-5,F65-7)))))))))))))))</f>
        <v>39</v>
      </c>
    </row>
    <row r="66" spans="1:7" ht="18.75">
      <c r="A66" s="72" t="str">
        <f>Input!L65</f>
        <v>C</v>
      </c>
      <c r="B66" s="71" t="str">
        <f>Input!M65</f>
        <v>St. Clair Shores Lake Shore</v>
      </c>
      <c r="C66" s="71" t="str">
        <f>Input!N65</f>
        <v>Allison Scheetz</v>
      </c>
      <c r="D66" s="72">
        <f>Input!$K$66</f>
        <v>43</v>
      </c>
      <c r="E66" s="73">
        <f>IF(D66=" "," ",(IF(AND(D66&gt;Start!$G$18,D66+3&lt;Start!$H$18,D66&lt;Start!$H$18,(ISODD(D66)=TRUE))=TRUE,D66+3,(IF(AND(D66&gt;Start!$G$19,D66+3&lt;Start!$H$19,D66&lt;Start!$H$19,(ISODD(D66)=TRUE))=TRUE,D66+3,(IF(AND(D66&gt;Start!$G$20,D66+3&lt;Start!$H$20,D66&lt;Start!$H$20,(ISODD(D66)=TRUE))=TRUE,D66+3,(IF(AND(D66&gt;Start!$G$18,D66+1&lt;Start!$H$18,D66&lt;Start!$H$18,(ISEVEN(D66)=TRUE))=TRUE,D66+1,(IF(AND(D66&gt;Start!$G$19,D66+1&lt;Start!$H$19,D66&lt;Start!$H$19,(ISEVEN(D66)=TRUE))=TRUE,D66+1,(IF(AND(D66&gt;Start!$G$20,D66+1&lt;Start!$H$20,D66&lt;Start!$H$20,(ISEVEN(D66)=TRUE))=TRUE,D66+1,(IF(AND(Start!$H$8=4,(ISODD(D66)=TRUE))=TRUE,D66-5,D66-7)))))))))))))))</f>
        <v>46</v>
      </c>
      <c r="F66" s="73">
        <f>IF(E66=" "," ",(IF(AND(E66&gt;Start!$G$18,E66+3&lt;Start!$H$18,E66&lt;Start!$H$18,(ISODD(E66)=TRUE))=TRUE,E66+3,(IF(AND(E66&gt;Start!$G$19,E66+3&lt;Start!$H$19,E66&lt;Start!$H$19,(ISODD(E66)=TRUE))=TRUE,E66+3,(IF(AND(E66&gt;Start!$G$20,E66+3&lt;Start!$H$20,E66&lt;Start!$H$20,(ISODD(E66)=TRUE))=TRUE,E66+3,(IF(AND(E66&gt;Start!$G$18,E66+1&lt;Start!$H$18,E66&lt;Start!$H$18,(ISEVEN(E66)=TRUE))=TRUE,E66+1,(IF(AND(E66&gt;Start!$G$19,E66+1&lt;Start!$H$19,E66&lt;Start!$H$19,(ISEVEN(E66)=TRUE))=TRUE,E66+1,(IF(AND(E66&gt;Start!$G$20,E66+1&lt;Start!$H$20,E66&lt;Start!$H$20,(ISEVEN(E66)=TRUE))=TRUE,E66+1,(IF(AND(Start!$H$8=4,(ISODD(E66)=TRUE))=TRUE,E66-5,E66-7)))))))))))))))</f>
        <v>39</v>
      </c>
      <c r="G66" s="73">
        <f>IF(F66=" "," ",(IF(AND(F66&gt;Start!$G$18,F66+3&lt;Start!$H$18,F66&lt;Start!$H$18,(ISODD(F66)=TRUE))=TRUE,F66+3,(IF(AND(F66&gt;Start!$G$19,F66+3&lt;Start!$H$19,F66&lt;Start!$H$19,(ISODD(F66)=TRUE))=TRUE,F66+3,(IF(AND(F66&gt;Start!$G$20,F66+3&lt;Start!$H$20,F66&lt;Start!$H$20,(ISODD(F66)=TRUE))=TRUE,F66+3,(IF(AND(F66&gt;Start!$G$18,F66+1&lt;Start!$H$18,F66&lt;Start!$H$18,(ISEVEN(F66)=TRUE))=TRUE,F66+1,(IF(AND(F66&gt;Start!$G$19,F66+1&lt;Start!$H$19,F66&lt;Start!$H$19,(ISEVEN(F66)=TRUE))=TRUE,F66+1,(IF(AND(F66&gt;Start!$G$20,F66+1&lt;Start!$H$20,F66&lt;Start!$H$20,(ISEVEN(F66)=TRUE))=TRUE,F66+1,(IF(AND(Start!$H$8=4,(ISODD(F66)=TRUE))=TRUE,F66-5,F66-7)))))))))))))))</f>
        <v>42</v>
      </c>
    </row>
    <row r="67" spans="1:7" ht="18.75">
      <c r="A67" s="72" t="str">
        <f>Input!L70</f>
        <v>CC</v>
      </c>
      <c r="B67" s="71" t="str">
        <f>Input!M70</f>
        <v>St. Clair Shores Lake Shore</v>
      </c>
      <c r="C67" s="71" t="str">
        <f>Input!N70</f>
        <v>Kelly Rayner</v>
      </c>
      <c r="D67" s="72">
        <f>Input!$K$71</f>
        <v>44</v>
      </c>
      <c r="E67" s="73">
        <f>IF(D67=" "," ",(IF(AND(D67&gt;Start!$G$18,D67+3&lt;Start!$H$18,D67&lt;Start!$H$18,(ISODD(D67)=TRUE))=TRUE,D67+3,(IF(AND(D67&gt;Start!$G$19,D67+3&lt;Start!$H$19,D67&lt;Start!$H$19,(ISODD(D67)=TRUE))=TRUE,D67+3,(IF(AND(D67&gt;Start!$G$20,D67+3&lt;Start!$H$20,D67&lt;Start!$H$20,(ISODD(D67)=TRUE))=TRUE,D67+3,(IF(AND(D67&gt;Start!$G$18,D67+1&lt;Start!$H$18,D67&lt;Start!$H$18,(ISEVEN(D67)=TRUE))=TRUE,D67+1,(IF(AND(D67&gt;Start!$G$19,D67+1&lt;Start!$H$19,D67&lt;Start!$H$19,(ISEVEN(D67)=TRUE))=TRUE,D67+1,(IF(AND(D67&gt;Start!$G$20,D67+1&lt;Start!$H$20,D67&lt;Start!$H$20,(ISEVEN(D67)=TRUE))=TRUE,D67+1,(IF(AND(Start!$H$8=4,(ISODD(D67)=TRUE))=TRUE,D67-5,D67-7)))))))))))))))</f>
        <v>45</v>
      </c>
      <c r="F67" s="73">
        <f>IF(E67=" "," ",(IF(AND(E67&gt;Start!$G$18,E67+3&lt;Start!$H$18,E67&lt;Start!$H$18,(ISODD(E67)=TRUE))=TRUE,E67+3,(IF(AND(E67&gt;Start!$G$19,E67+3&lt;Start!$H$19,E67&lt;Start!$H$19,(ISODD(E67)=TRUE))=TRUE,E67+3,(IF(AND(E67&gt;Start!$G$20,E67+3&lt;Start!$H$20,E67&lt;Start!$H$20,(ISODD(E67)=TRUE))=TRUE,E67+3,(IF(AND(E67&gt;Start!$G$18,E67+1&lt;Start!$H$18,E67&lt;Start!$H$18,(ISEVEN(E67)=TRUE))=TRUE,E67+1,(IF(AND(E67&gt;Start!$G$19,E67+1&lt;Start!$H$19,E67&lt;Start!$H$19,(ISEVEN(E67)=TRUE))=TRUE,E67+1,(IF(AND(E67&gt;Start!$G$20,E67+1&lt;Start!$H$20,E67&lt;Start!$H$20,(ISEVEN(E67)=TRUE))=TRUE,E67+1,(IF(AND(Start!$H$8=4,(ISODD(E67)=TRUE))=TRUE,E67-5,E67-7)))))))))))))))</f>
        <v>38</v>
      </c>
      <c r="G67" s="73">
        <f>IF(F67=" "," ",(IF(AND(F67&gt;Start!$G$18,F67+3&lt;Start!$H$18,F67&lt;Start!$H$18,(ISODD(F67)=TRUE))=TRUE,F67+3,(IF(AND(F67&gt;Start!$G$19,F67+3&lt;Start!$H$19,F67&lt;Start!$H$19,(ISODD(F67)=TRUE))=TRUE,F67+3,(IF(AND(F67&gt;Start!$G$20,F67+3&lt;Start!$H$20,F67&lt;Start!$H$20,(ISODD(F67)=TRUE))=TRUE,F67+3,(IF(AND(F67&gt;Start!$G$18,F67+1&lt;Start!$H$18,F67&lt;Start!$H$18,(ISEVEN(F67)=TRUE))=TRUE,F67+1,(IF(AND(F67&gt;Start!$G$19,F67+1&lt;Start!$H$19,F67&lt;Start!$H$19,(ISEVEN(F67)=TRUE))=TRUE,F67+1,(IF(AND(F67&gt;Start!$G$20,F67+1&lt;Start!$H$20,F67&lt;Start!$H$20,(ISEVEN(F67)=TRUE))=TRUE,F67+1,(IF(AND(Start!$H$8=4,(ISODD(F67)=TRUE))=TRUE,F67-5,F67-7)))))))))))))))</f>
        <v>31</v>
      </c>
    </row>
    <row r="68" spans="1:7" ht="18.75">
      <c r="A68" s="72" t="str">
        <f>Input!L36</f>
        <v>D</v>
      </c>
      <c r="B68" s="71" t="str">
        <f>Input!M36</f>
        <v>St. Clair Shores Lakeview</v>
      </c>
      <c r="C68" s="71" t="str">
        <f>Input!N36</f>
        <v>Beth Cooley</v>
      </c>
      <c r="D68" s="72">
        <f>Input!$K$36</f>
        <v>37</v>
      </c>
      <c r="E68" s="73">
        <f>IF(D68=" "," ",(IF(AND(D68&gt;Start!$G$18,D68+3&lt;Start!$H$18,D68&lt;Start!$H$18,(ISODD(D68)=TRUE))=TRUE,D68+3,(IF(AND(D68&gt;Start!$G$19,D68+3&lt;Start!$H$19,D68&lt;Start!$H$19,(ISODD(D68)=TRUE))=TRUE,D68+3,(IF(AND(D68&gt;Start!$G$20,D68+3&lt;Start!$H$20,D68&lt;Start!$H$20,(ISODD(D68)=TRUE))=TRUE,D68+3,(IF(AND(D68&gt;Start!$G$18,D68+1&lt;Start!$H$18,D68&lt;Start!$H$18,(ISEVEN(D68)=TRUE))=TRUE,D68+1,(IF(AND(D68&gt;Start!$G$19,D68+1&lt;Start!$H$19,D68&lt;Start!$H$19,(ISEVEN(D68)=TRUE))=TRUE,D68+1,(IF(AND(D68&gt;Start!$G$20,D68+1&lt;Start!$H$20,D68&lt;Start!$H$20,(ISEVEN(D68)=TRUE))=TRUE,D68+1,(IF(AND(Start!$H$8=4,(ISODD(D68)=TRUE))=TRUE,D68-5,D68-7)))))))))))))))</f>
        <v>30</v>
      </c>
      <c r="F68" s="73">
        <f>IF(E68=" "," ",(IF(AND(E68&gt;Start!$G$18,E68+3&lt;Start!$H$18,E68&lt;Start!$H$18,(ISODD(E68)=TRUE))=TRUE,E68+3,(IF(AND(E68&gt;Start!$G$19,E68+3&lt;Start!$H$19,E68&lt;Start!$H$19,(ISODD(E68)=TRUE))=TRUE,E68+3,(IF(AND(E68&gt;Start!$G$20,E68+3&lt;Start!$H$20,E68&lt;Start!$H$20,(ISODD(E68)=TRUE))=TRUE,E68+3,(IF(AND(E68&gt;Start!$G$18,E68+1&lt;Start!$H$18,E68&lt;Start!$H$18,(ISEVEN(E68)=TRUE))=TRUE,E68+1,(IF(AND(E68&gt;Start!$G$19,E68+1&lt;Start!$H$19,E68&lt;Start!$H$19,(ISEVEN(E68)=TRUE))=TRUE,E68+1,(IF(AND(E68&gt;Start!$G$20,E68+1&lt;Start!$H$20,E68&lt;Start!$H$20,(ISEVEN(E68)=TRUE))=TRUE,E68+1,(IF(AND(Start!$H$8=4,(ISODD(E68)=TRUE))=TRUE,E68-5,E68-7)))))))))))))))</f>
        <v>23</v>
      </c>
      <c r="G68" s="73">
        <f>IF(F68=" "," ",(IF(AND(F68&gt;Start!$G$18,F68+3&lt;Start!$H$18,F68&lt;Start!$H$18,(ISODD(F68)=TRUE))=TRUE,F68+3,(IF(AND(F68&gt;Start!$G$19,F68+3&lt;Start!$H$19,F68&lt;Start!$H$19,(ISODD(F68)=TRUE))=TRUE,F68+3,(IF(AND(F68&gt;Start!$G$20,F68+3&lt;Start!$H$20,F68&lt;Start!$H$20,(ISODD(F68)=TRUE))=TRUE,F68+3,(IF(AND(F68&gt;Start!$G$18,F68+1&lt;Start!$H$18,F68&lt;Start!$H$18,(ISEVEN(F68)=TRUE))=TRUE,F68+1,(IF(AND(F68&gt;Start!$G$19,F68+1&lt;Start!$H$19,F68&lt;Start!$H$19,(ISEVEN(F68)=TRUE))=TRUE,F68+1,(IF(AND(F68&gt;Start!$G$20,F68+1&lt;Start!$H$20,F68&lt;Start!$H$20,(ISEVEN(F68)=TRUE))=TRUE,F68+1,(IF(AND(Start!$H$8=4,(ISODD(F68)=TRUE))=TRUE,F68-5,F68-7)))))))))))))))</f>
        <v>16</v>
      </c>
    </row>
    <row r="69" spans="1:7" ht="18.75">
      <c r="A69" s="72" t="str">
        <f>Input!L41</f>
        <v>DD</v>
      </c>
      <c r="B69" s="71" t="str">
        <f>Input!M41</f>
        <v>St. Clair Shores Lakeview</v>
      </c>
      <c r="C69" s="71" t="str">
        <f>Input!N41</f>
        <v>Molly Krist</v>
      </c>
      <c r="D69" s="72">
        <f>Input!$K$41</f>
        <v>38</v>
      </c>
      <c r="E69" s="73">
        <f>IF(D69=" "," ",(IF(AND(D69&gt;Start!$G$18,D69+3&lt;Start!$H$18,D69&lt;Start!$H$18,(ISODD(D69)=TRUE))=TRUE,D69+3,(IF(AND(D69&gt;Start!$G$19,D69+3&lt;Start!$H$19,D69&lt;Start!$H$19,(ISODD(D69)=TRUE))=TRUE,D69+3,(IF(AND(D69&gt;Start!$G$20,D69+3&lt;Start!$H$20,D69&lt;Start!$H$20,(ISODD(D69)=TRUE))=TRUE,D69+3,(IF(AND(D69&gt;Start!$G$18,D69+1&lt;Start!$H$18,D69&lt;Start!$H$18,(ISEVEN(D69)=TRUE))=TRUE,D69+1,(IF(AND(D69&gt;Start!$G$19,D69+1&lt;Start!$H$19,D69&lt;Start!$H$19,(ISEVEN(D69)=TRUE))=TRUE,D69+1,(IF(AND(D69&gt;Start!$G$20,D69+1&lt;Start!$H$20,D69&lt;Start!$H$20,(ISEVEN(D69)=TRUE))=TRUE,D69+1,(IF(AND(Start!$H$8=4,(ISODD(D69)=TRUE))=TRUE,D69-5,D69-7)))))))))))))))</f>
        <v>31</v>
      </c>
      <c r="F69" s="73">
        <f>IF(E69=" "," ",(IF(AND(E69&gt;Start!$G$18,E69+3&lt;Start!$H$18,E69&lt;Start!$H$18,(ISODD(E69)=TRUE))=TRUE,E69+3,(IF(AND(E69&gt;Start!$G$19,E69+3&lt;Start!$H$19,E69&lt;Start!$H$19,(ISODD(E69)=TRUE))=TRUE,E69+3,(IF(AND(E69&gt;Start!$G$20,E69+3&lt;Start!$H$20,E69&lt;Start!$H$20,(ISODD(E69)=TRUE))=TRUE,E69+3,(IF(AND(E69&gt;Start!$G$18,E69+1&lt;Start!$H$18,E69&lt;Start!$H$18,(ISEVEN(E69)=TRUE))=TRUE,E69+1,(IF(AND(E69&gt;Start!$G$19,E69+1&lt;Start!$H$19,E69&lt;Start!$H$19,(ISEVEN(E69)=TRUE))=TRUE,E69+1,(IF(AND(E69&gt;Start!$G$20,E69+1&lt;Start!$H$20,E69&lt;Start!$H$20,(ISEVEN(E69)=TRUE))=TRUE,E69+1,(IF(AND(Start!$H$8=4,(ISODD(E69)=TRUE))=TRUE,E69-5,E69-7)))))))))))))))</f>
        <v>34</v>
      </c>
      <c r="G69" s="73">
        <f>IF(F69=" "," ",(IF(AND(F69&gt;Start!$G$18,F69+3&lt;Start!$H$18,F69&lt;Start!$H$18,(ISODD(F69)=TRUE))=TRUE,F69+3,(IF(AND(F69&gt;Start!$G$19,F69+3&lt;Start!$H$19,F69&lt;Start!$H$19,(ISODD(F69)=TRUE))=TRUE,F69+3,(IF(AND(F69&gt;Start!$G$20,F69+3&lt;Start!$H$20,F69&lt;Start!$H$20,(ISODD(F69)=TRUE))=TRUE,F69+3,(IF(AND(F69&gt;Start!$G$18,F69+1&lt;Start!$H$18,F69&lt;Start!$H$18,(ISEVEN(F69)=TRUE))=TRUE,F69+1,(IF(AND(F69&gt;Start!$G$19,F69+1&lt;Start!$H$19,F69&lt;Start!$H$19,(ISEVEN(F69)=TRUE))=TRUE,F69+1,(IF(AND(F69&gt;Start!$G$20,F69+1&lt;Start!$H$20,F69&lt;Start!$H$20,(ISEVEN(F69)=TRUE))=TRUE,F69+1,(IF(AND(Start!$H$8=4,(ISODD(F69)=TRUE))=TRUE,F69-5,F69-7)))))))))))))))</f>
        <v>35</v>
      </c>
    </row>
    <row r="70" spans="1:7" ht="18.75">
      <c r="A70" s="72" t="str">
        <f>Input!L46</f>
        <v>D</v>
      </c>
      <c r="B70" s="71" t="str">
        <f>Input!M46</f>
        <v>St. Clair Shores Lakeview</v>
      </c>
      <c r="C70" s="71" t="str">
        <f>Input!N46</f>
        <v>Krysta Peirce</v>
      </c>
      <c r="D70" s="72">
        <f>Input!$K$46</f>
        <v>39</v>
      </c>
      <c r="E70" s="73">
        <f>IF(D70=" "," ",(IF(AND(D70&gt;Start!$G$18,D70+3&lt;Start!$H$18,D70&lt;Start!$H$18,(ISODD(D70)=TRUE))=TRUE,D70+3,(IF(AND(D70&gt;Start!$G$19,D70+3&lt;Start!$H$19,D70&lt;Start!$H$19,(ISODD(D70)=TRUE))=TRUE,D70+3,(IF(AND(D70&gt;Start!$G$20,D70+3&lt;Start!$H$20,D70&lt;Start!$H$20,(ISODD(D70)=TRUE))=TRUE,D70+3,(IF(AND(D70&gt;Start!$G$18,D70+1&lt;Start!$H$18,D70&lt;Start!$H$18,(ISEVEN(D70)=TRUE))=TRUE,D70+1,(IF(AND(D70&gt;Start!$G$19,D70+1&lt;Start!$H$19,D70&lt;Start!$H$19,(ISEVEN(D70)=TRUE))=TRUE,D70+1,(IF(AND(D70&gt;Start!$G$20,D70+1&lt;Start!$H$20,D70&lt;Start!$H$20,(ISEVEN(D70)=TRUE))=TRUE,D70+1,(IF(AND(Start!$H$8=4,(ISODD(D70)=TRUE))=TRUE,D70-5,D70-7)))))))))))))))</f>
        <v>42</v>
      </c>
      <c r="F70" s="73">
        <f>IF(E70=" "," ",(IF(AND(E70&gt;Start!$G$18,E70+3&lt;Start!$H$18,E70&lt;Start!$H$18,(ISODD(E70)=TRUE))=TRUE,E70+3,(IF(AND(E70&gt;Start!$G$19,E70+3&lt;Start!$H$19,E70&lt;Start!$H$19,(ISODD(E70)=TRUE))=TRUE,E70+3,(IF(AND(E70&gt;Start!$G$20,E70+3&lt;Start!$H$20,E70&lt;Start!$H$20,(ISODD(E70)=TRUE))=TRUE,E70+3,(IF(AND(E70&gt;Start!$G$18,E70+1&lt;Start!$H$18,E70&lt;Start!$H$18,(ISEVEN(E70)=TRUE))=TRUE,E70+1,(IF(AND(E70&gt;Start!$G$19,E70+1&lt;Start!$H$19,E70&lt;Start!$H$19,(ISEVEN(E70)=TRUE))=TRUE,E70+1,(IF(AND(E70&gt;Start!$G$20,E70+1&lt;Start!$H$20,E70&lt;Start!$H$20,(ISEVEN(E70)=TRUE))=TRUE,E70+1,(IF(AND(Start!$H$8=4,(ISODD(E70)=TRUE))=TRUE,E70-5,E70-7)))))))))))))))</f>
        <v>43</v>
      </c>
      <c r="G70" s="73">
        <f>IF(F70=" "," ",(IF(AND(F70&gt;Start!$G$18,F70+3&lt;Start!$H$18,F70&lt;Start!$H$18,(ISODD(F70)=TRUE))=TRUE,F70+3,(IF(AND(F70&gt;Start!$G$19,F70+3&lt;Start!$H$19,F70&lt;Start!$H$19,(ISODD(F70)=TRUE))=TRUE,F70+3,(IF(AND(F70&gt;Start!$G$20,F70+3&lt;Start!$H$20,F70&lt;Start!$H$20,(ISODD(F70)=TRUE))=TRUE,F70+3,(IF(AND(F70&gt;Start!$G$18,F70+1&lt;Start!$H$18,F70&lt;Start!$H$18,(ISEVEN(F70)=TRUE))=TRUE,F70+1,(IF(AND(F70&gt;Start!$G$19,F70+1&lt;Start!$H$19,F70&lt;Start!$H$19,(ISEVEN(F70)=TRUE))=TRUE,F70+1,(IF(AND(F70&gt;Start!$G$20,F70+1&lt;Start!$H$20,F70&lt;Start!$H$20,(ISEVEN(F70)=TRUE))=TRUE,F70+1,(IF(AND(Start!$H$8=4,(ISODD(F70)=TRUE))=TRUE,F70-5,F70-7)))))))))))))))</f>
        <v>46</v>
      </c>
    </row>
    <row r="71" spans="1:7" ht="18.75">
      <c r="A71" s="72" t="str">
        <f>Input!L51</f>
        <v>DD</v>
      </c>
      <c r="B71" s="71" t="str">
        <f>Input!M51</f>
        <v>St. Clair Shores Lakeview</v>
      </c>
      <c r="C71" s="71" t="str">
        <f>Input!N51</f>
        <v>Amber Suwalski</v>
      </c>
      <c r="D71" s="72">
        <f>Input!$K$51</f>
        <v>40</v>
      </c>
      <c r="E71" s="73">
        <f>IF(D71=" "," ",(IF(AND(D71&gt;Start!$G$18,D71+3&lt;Start!$H$18,D71&lt;Start!$H$18,(ISODD(D71)=TRUE))=TRUE,D71+3,(IF(AND(D71&gt;Start!$G$19,D71+3&lt;Start!$H$19,D71&lt;Start!$H$19,(ISODD(D71)=TRUE))=TRUE,D71+3,(IF(AND(D71&gt;Start!$G$20,D71+3&lt;Start!$H$20,D71&lt;Start!$H$20,(ISODD(D71)=TRUE))=TRUE,D71+3,(IF(AND(D71&gt;Start!$G$18,D71+1&lt;Start!$H$18,D71&lt;Start!$H$18,(ISEVEN(D71)=TRUE))=TRUE,D71+1,(IF(AND(D71&gt;Start!$G$19,D71+1&lt;Start!$H$19,D71&lt;Start!$H$19,(ISEVEN(D71)=TRUE))=TRUE,D71+1,(IF(AND(D71&gt;Start!$G$20,D71+1&lt;Start!$H$20,D71&lt;Start!$H$20,(ISEVEN(D71)=TRUE))=TRUE,D71+1,(IF(AND(Start!$H$8=4,(ISODD(D71)=TRUE))=TRUE,D71-5,D71-7)))))))))))))))</f>
        <v>41</v>
      </c>
      <c r="F71" s="73">
        <f>IF(E71=" "," ",(IF(AND(E71&gt;Start!$G$18,E71+3&lt;Start!$H$18,E71&lt;Start!$H$18,(ISODD(E71)=TRUE))=TRUE,E71+3,(IF(AND(E71&gt;Start!$G$19,E71+3&lt;Start!$H$19,E71&lt;Start!$H$19,(ISODD(E71)=TRUE))=TRUE,E71+3,(IF(AND(E71&gt;Start!$G$20,E71+3&lt;Start!$H$20,E71&lt;Start!$H$20,(ISODD(E71)=TRUE))=TRUE,E71+3,(IF(AND(E71&gt;Start!$G$18,E71+1&lt;Start!$H$18,E71&lt;Start!$H$18,(ISEVEN(E71)=TRUE))=TRUE,E71+1,(IF(AND(E71&gt;Start!$G$19,E71+1&lt;Start!$H$19,E71&lt;Start!$H$19,(ISEVEN(E71)=TRUE))=TRUE,E71+1,(IF(AND(E71&gt;Start!$G$20,E71+1&lt;Start!$H$20,E71&lt;Start!$H$20,(ISEVEN(E71)=TRUE))=TRUE,E71+1,(IF(AND(Start!$H$8=4,(ISODD(E71)=TRUE))=TRUE,E71-5,E71-7)))))))))))))))</f>
        <v>44</v>
      </c>
      <c r="G71" s="73">
        <f>IF(F71=" "," ",(IF(AND(F71&gt;Start!$G$18,F71+3&lt;Start!$H$18,F71&lt;Start!$H$18,(ISODD(F71)=TRUE))=TRUE,F71+3,(IF(AND(F71&gt;Start!$G$19,F71+3&lt;Start!$H$19,F71&lt;Start!$H$19,(ISODD(F71)=TRUE))=TRUE,F71+3,(IF(AND(F71&gt;Start!$G$20,F71+3&lt;Start!$H$20,F71&lt;Start!$H$20,(ISODD(F71)=TRUE))=TRUE,F71+3,(IF(AND(F71&gt;Start!$G$18,F71+1&lt;Start!$H$18,F71&lt;Start!$H$18,(ISEVEN(F71)=TRUE))=TRUE,F71+1,(IF(AND(F71&gt;Start!$G$19,F71+1&lt;Start!$H$19,F71&lt;Start!$H$19,(ISEVEN(F71)=TRUE))=TRUE,F71+1,(IF(AND(F71&gt;Start!$G$20,F71+1&lt;Start!$H$20,F71&lt;Start!$H$20,(ISEVEN(F71)=TRUE))=TRUE,F71+1,(IF(AND(Start!$H$8=4,(ISODD(F71)=TRUE))=TRUE,F71-5,F71-7)))))))))))))))</f>
        <v>45</v>
      </c>
    </row>
    <row r="72" spans="1:7" ht="18.75">
      <c r="A72" s="72" t="str">
        <f>Input!L56</f>
        <v>D</v>
      </c>
      <c r="B72" s="71" t="str">
        <f>Input!M56</f>
        <v>St. Clair Shores Lakeview</v>
      </c>
      <c r="C72" s="71" t="str">
        <f>Input!N56</f>
        <v>Lauren Suwalski</v>
      </c>
      <c r="D72" s="72">
        <f>Input!$K$56</f>
        <v>41</v>
      </c>
      <c r="E72" s="73">
        <f>IF(D72=" "," ",(IF(AND(D72&gt;Start!$G$18,D72+3&lt;Start!$H$18,D72&lt;Start!$H$18,(ISODD(D72)=TRUE))=TRUE,D72+3,(IF(AND(D72&gt;Start!$G$19,D72+3&lt;Start!$H$19,D72&lt;Start!$H$19,(ISODD(D72)=TRUE))=TRUE,D72+3,(IF(AND(D72&gt;Start!$G$20,D72+3&lt;Start!$H$20,D72&lt;Start!$H$20,(ISODD(D72)=TRUE))=TRUE,D72+3,(IF(AND(D72&gt;Start!$G$18,D72+1&lt;Start!$H$18,D72&lt;Start!$H$18,(ISEVEN(D72)=TRUE))=TRUE,D72+1,(IF(AND(D72&gt;Start!$G$19,D72+1&lt;Start!$H$19,D72&lt;Start!$H$19,(ISEVEN(D72)=TRUE))=TRUE,D72+1,(IF(AND(D72&gt;Start!$G$20,D72+1&lt;Start!$H$20,D72&lt;Start!$H$20,(ISEVEN(D72)=TRUE))=TRUE,D72+1,(IF(AND(Start!$H$8=4,(ISODD(D72)=TRUE))=TRUE,D72-5,D72-7)))))))))))))))</f>
        <v>44</v>
      </c>
      <c r="F72" s="73">
        <f>IF(E72=" "," ",(IF(AND(E72&gt;Start!$G$18,E72+3&lt;Start!$H$18,E72&lt;Start!$H$18,(ISODD(E72)=TRUE))=TRUE,E72+3,(IF(AND(E72&gt;Start!$G$19,E72+3&lt;Start!$H$19,E72&lt;Start!$H$19,(ISODD(E72)=TRUE))=TRUE,E72+3,(IF(AND(E72&gt;Start!$G$20,E72+3&lt;Start!$H$20,E72&lt;Start!$H$20,(ISODD(E72)=TRUE))=TRUE,E72+3,(IF(AND(E72&gt;Start!$G$18,E72+1&lt;Start!$H$18,E72&lt;Start!$H$18,(ISEVEN(E72)=TRUE))=TRUE,E72+1,(IF(AND(E72&gt;Start!$G$19,E72+1&lt;Start!$H$19,E72&lt;Start!$H$19,(ISEVEN(E72)=TRUE))=TRUE,E72+1,(IF(AND(E72&gt;Start!$G$20,E72+1&lt;Start!$H$20,E72&lt;Start!$H$20,(ISEVEN(E72)=TRUE))=TRUE,E72+1,(IF(AND(Start!$H$8=4,(ISODD(E72)=TRUE))=TRUE,E72-5,E72-7)))))))))))))))</f>
        <v>45</v>
      </c>
      <c r="G72" s="73">
        <f>IF(F72=" "," ",(IF(AND(F72&gt;Start!$G$18,F72+3&lt;Start!$H$18,F72&lt;Start!$H$18,(ISODD(F72)=TRUE))=TRUE,F72+3,(IF(AND(F72&gt;Start!$G$19,F72+3&lt;Start!$H$19,F72&lt;Start!$H$19,(ISODD(F72)=TRUE))=TRUE,F72+3,(IF(AND(F72&gt;Start!$G$20,F72+3&lt;Start!$H$20,F72&lt;Start!$H$20,(ISODD(F72)=TRUE))=TRUE,F72+3,(IF(AND(F72&gt;Start!$G$18,F72+1&lt;Start!$H$18,F72&lt;Start!$H$18,(ISEVEN(F72)=TRUE))=TRUE,F72+1,(IF(AND(F72&gt;Start!$G$19,F72+1&lt;Start!$H$19,F72&lt;Start!$H$19,(ISEVEN(F72)=TRUE))=TRUE,F72+1,(IF(AND(F72&gt;Start!$G$20,F72+1&lt;Start!$H$20,F72&lt;Start!$H$20,(ISEVEN(F72)=TRUE))=TRUE,F72+1,(IF(AND(Start!$H$8=4,(ISODD(F72)=TRUE))=TRUE,F72-5,F72-7)))))))))))))))</f>
        <v>38</v>
      </c>
    </row>
    <row r="73" spans="1:7" ht="18.75">
      <c r="A73" s="72" t="str">
        <f>Input!L61</f>
        <v>DD</v>
      </c>
      <c r="B73" s="71" t="str">
        <f>Input!M61</f>
        <v>St. Clair Shores Lakeview</v>
      </c>
      <c r="C73" s="71" t="str">
        <f>Input!N61</f>
        <v>Christina Thomas</v>
      </c>
      <c r="D73" s="72">
        <f>Input!$K$61</f>
        <v>42</v>
      </c>
      <c r="E73" s="73">
        <f>IF(D73=" "," ",(IF(AND(D73&gt;Start!$G$18,D73+3&lt;Start!$H$18,D73&lt;Start!$H$18,(ISODD(D73)=TRUE))=TRUE,D73+3,(IF(AND(D73&gt;Start!$G$19,D73+3&lt;Start!$H$19,D73&lt;Start!$H$19,(ISODD(D73)=TRUE))=TRUE,D73+3,(IF(AND(D73&gt;Start!$G$20,D73+3&lt;Start!$H$20,D73&lt;Start!$H$20,(ISODD(D73)=TRUE))=TRUE,D73+3,(IF(AND(D73&gt;Start!$G$18,D73+1&lt;Start!$H$18,D73&lt;Start!$H$18,(ISEVEN(D73)=TRUE))=TRUE,D73+1,(IF(AND(D73&gt;Start!$G$19,D73+1&lt;Start!$H$19,D73&lt;Start!$H$19,(ISEVEN(D73)=TRUE))=TRUE,D73+1,(IF(AND(D73&gt;Start!$G$20,D73+1&lt;Start!$H$20,D73&lt;Start!$H$20,(ISEVEN(D73)=TRUE))=TRUE,D73+1,(IF(AND(Start!$H$8=4,(ISODD(D73)=TRUE))=TRUE,D73-5,D73-7)))))))))))))))</f>
        <v>43</v>
      </c>
      <c r="F73" s="73">
        <f>IF(E73=" "," ",(IF(AND(E73&gt;Start!$G$18,E73+3&lt;Start!$H$18,E73&lt;Start!$H$18,(ISODD(E73)=TRUE))=TRUE,E73+3,(IF(AND(E73&gt;Start!$G$19,E73+3&lt;Start!$H$19,E73&lt;Start!$H$19,(ISODD(E73)=TRUE))=TRUE,E73+3,(IF(AND(E73&gt;Start!$G$20,E73+3&lt;Start!$H$20,E73&lt;Start!$H$20,(ISODD(E73)=TRUE))=TRUE,E73+3,(IF(AND(E73&gt;Start!$G$18,E73+1&lt;Start!$H$18,E73&lt;Start!$H$18,(ISEVEN(E73)=TRUE))=TRUE,E73+1,(IF(AND(E73&gt;Start!$G$19,E73+1&lt;Start!$H$19,E73&lt;Start!$H$19,(ISEVEN(E73)=TRUE))=TRUE,E73+1,(IF(AND(E73&gt;Start!$G$20,E73+1&lt;Start!$H$20,E73&lt;Start!$H$20,(ISEVEN(E73)=TRUE))=TRUE,E73+1,(IF(AND(Start!$H$8=4,(ISODD(E73)=TRUE))=TRUE,E73-5,E73-7)))))))))))))))</f>
        <v>46</v>
      </c>
      <c r="G73" s="73">
        <f>IF(F73=" "," ",(IF(AND(F73&gt;Start!$G$18,F73+3&lt;Start!$H$18,F73&lt;Start!$H$18,(ISODD(F73)=TRUE))=TRUE,F73+3,(IF(AND(F73&gt;Start!$G$19,F73+3&lt;Start!$H$19,F73&lt;Start!$H$19,(ISODD(F73)=TRUE))=TRUE,F73+3,(IF(AND(F73&gt;Start!$G$20,F73+3&lt;Start!$H$20,F73&lt;Start!$H$20,(ISODD(F73)=TRUE))=TRUE,F73+3,(IF(AND(F73&gt;Start!$G$18,F73+1&lt;Start!$H$18,F73&lt;Start!$H$18,(ISEVEN(F73)=TRUE))=TRUE,F73+1,(IF(AND(F73&gt;Start!$G$19,F73+1&lt;Start!$H$19,F73&lt;Start!$H$19,(ISEVEN(F73)=TRUE))=TRUE,F73+1,(IF(AND(F73&gt;Start!$G$20,F73+1&lt;Start!$H$20,F73&lt;Start!$H$20,(ISEVEN(F73)=TRUE))=TRUE,F73+1,(IF(AND(Start!$H$8=4,(ISODD(F73)=TRUE))=TRUE,F73-5,F73-7)))))))))))))))</f>
        <v>39</v>
      </c>
    </row>
    <row r="74" spans="1:7" ht="18.75">
      <c r="A74" s="72" t="str">
        <f>Input!L107</f>
        <v>E</v>
      </c>
      <c r="B74" s="71" t="str">
        <f>Input!M107</f>
        <v>St. Clair Shores South Lake</v>
      </c>
      <c r="C74" s="71" t="str">
        <f>Input!N107</f>
        <v>Jackie Cardno</v>
      </c>
      <c r="D74" s="72">
        <f>Input!$K$106</f>
        <v>51</v>
      </c>
      <c r="E74" s="73">
        <f>IF(D74=" "," ",(IF(AND(D74&gt;Start!$G$18,D74+3&lt;Start!$H$18,D74&lt;Start!$H$18,(ISODD(D74)=TRUE))=TRUE,D74+3,(IF(AND(D74&gt;Start!$G$19,D74+3&lt;Start!$H$19,D74&lt;Start!$H$19,(ISODD(D74)=TRUE))=TRUE,D74+3,(IF(AND(D74&gt;Start!$G$20,D74+3&lt;Start!$H$20,D74&lt;Start!$H$20,(ISODD(D74)=TRUE))=TRUE,D74+3,(IF(AND(D74&gt;Start!$G$18,D74+1&lt;Start!$H$18,D74&lt;Start!$H$18,(ISEVEN(D74)=TRUE))=TRUE,D74+1,(IF(AND(D74&gt;Start!$G$19,D74+1&lt;Start!$H$19,D74&lt;Start!$H$19,(ISEVEN(D74)=TRUE))=TRUE,D74+1,(IF(AND(D74&gt;Start!$G$20,D74+1&lt;Start!$H$20,D74&lt;Start!$H$20,(ISEVEN(D74)=TRUE))=TRUE,D74+1,(IF(AND(Start!$H$8=4,(ISODD(D74)=TRUE))=TRUE,D74-5,D74-7)))))))))))))))</f>
        <v>54</v>
      </c>
      <c r="F74" s="73">
        <f>IF(E74=" "," ",(IF(AND(E74&gt;Start!$G$18,E74+3&lt;Start!$H$18,E74&lt;Start!$H$18,(ISODD(E74)=TRUE))=TRUE,E74+3,(IF(AND(E74&gt;Start!$G$19,E74+3&lt;Start!$H$19,E74&lt;Start!$H$19,(ISODD(E74)=TRUE))=TRUE,E74+3,(IF(AND(E74&gt;Start!$G$20,E74+3&lt;Start!$H$20,E74&lt;Start!$H$20,(ISODD(E74)=TRUE))=TRUE,E74+3,(IF(AND(E74&gt;Start!$G$18,E74+1&lt;Start!$H$18,E74&lt;Start!$H$18,(ISEVEN(E74)=TRUE))=TRUE,E74+1,(IF(AND(E74&gt;Start!$G$19,E74+1&lt;Start!$H$19,E74&lt;Start!$H$19,(ISEVEN(E74)=TRUE))=TRUE,E74+1,(IF(AND(E74&gt;Start!$G$20,E74+1&lt;Start!$H$20,E74&lt;Start!$H$20,(ISEVEN(E74)=TRUE))=TRUE,E74+1,(IF(AND(Start!$H$8=4,(ISODD(E74)=TRUE))=TRUE,E74-5,E74-7)))))))))))))))</f>
        <v>47</v>
      </c>
      <c r="G74" s="73">
        <f>IF(F74=" "," ",(IF(AND(F74&gt;Start!$G$18,F74+3&lt;Start!$H$18,F74&lt;Start!$H$18,(ISODD(F74)=TRUE))=TRUE,F74+3,(IF(AND(F74&gt;Start!$G$19,F74+3&lt;Start!$H$19,F74&lt;Start!$H$19,(ISODD(F74)=TRUE))=TRUE,F74+3,(IF(AND(F74&gt;Start!$G$20,F74+3&lt;Start!$H$20,F74&lt;Start!$H$20,(ISODD(F74)=TRUE))=TRUE,F74+3,(IF(AND(F74&gt;Start!$G$18,F74+1&lt;Start!$H$18,F74&lt;Start!$H$18,(ISEVEN(F74)=TRUE))=TRUE,F74+1,(IF(AND(F74&gt;Start!$G$19,F74+1&lt;Start!$H$19,F74&lt;Start!$H$19,(ISEVEN(F74)=TRUE))=TRUE,F74+1,(IF(AND(F74&gt;Start!$G$20,F74+1&lt;Start!$H$20,F74&lt;Start!$H$20,(ISEVEN(F74)=TRUE))=TRUE,F74+1,(IF(AND(Start!$H$8=4,(ISODD(F74)=TRUE))=TRUE,F74-5,F74-7)))))))))))))))</f>
        <v>50</v>
      </c>
    </row>
    <row r="75" spans="1:7" ht="18.75">
      <c r="A75" s="72" t="str">
        <f>Input!L112</f>
        <v>EE</v>
      </c>
      <c r="B75" s="71" t="str">
        <f>Input!M112</f>
        <v>St. Clair Shores South Lake</v>
      </c>
      <c r="C75" s="71" t="str">
        <f>Input!N112</f>
        <v>Sarah Nelson</v>
      </c>
      <c r="D75" s="72">
        <f>Input!$K$111</f>
        <v>52</v>
      </c>
      <c r="E75" s="73">
        <f>IF(D75=" "," ",(IF(AND(D75&gt;Start!$G$18,D75+3&lt;Start!$H$18,D75&lt;Start!$H$18,(ISODD(D75)=TRUE))=TRUE,D75+3,(IF(AND(D75&gt;Start!$G$19,D75+3&lt;Start!$H$19,D75&lt;Start!$H$19,(ISODD(D75)=TRUE))=TRUE,D75+3,(IF(AND(D75&gt;Start!$G$20,D75+3&lt;Start!$H$20,D75&lt;Start!$H$20,(ISODD(D75)=TRUE))=TRUE,D75+3,(IF(AND(D75&gt;Start!$G$18,D75+1&lt;Start!$H$18,D75&lt;Start!$H$18,(ISEVEN(D75)=TRUE))=TRUE,D75+1,(IF(AND(D75&gt;Start!$G$19,D75+1&lt;Start!$H$19,D75&lt;Start!$H$19,(ISEVEN(D75)=TRUE))=TRUE,D75+1,(IF(AND(D75&gt;Start!$G$20,D75+1&lt;Start!$H$20,D75&lt;Start!$H$20,(ISEVEN(D75)=TRUE))=TRUE,D75+1,(IF(AND(Start!$H$8=4,(ISODD(D75)=TRUE))=TRUE,D75-5,D75-7)))))))))))))))</f>
        <v>53</v>
      </c>
      <c r="F75" s="73">
        <f>IF(E75=" "," ",(IF(AND(E75&gt;Start!$G$18,E75+3&lt;Start!$H$18,E75&lt;Start!$H$18,(ISODD(E75)=TRUE))=TRUE,E75+3,(IF(AND(E75&gt;Start!$G$19,E75+3&lt;Start!$H$19,E75&lt;Start!$H$19,(ISODD(E75)=TRUE))=TRUE,E75+3,(IF(AND(E75&gt;Start!$G$20,E75+3&lt;Start!$H$20,E75&lt;Start!$H$20,(ISODD(E75)=TRUE))=TRUE,E75+3,(IF(AND(E75&gt;Start!$G$18,E75+1&lt;Start!$H$18,E75&lt;Start!$H$18,(ISEVEN(E75)=TRUE))=TRUE,E75+1,(IF(AND(E75&gt;Start!$G$19,E75+1&lt;Start!$H$19,E75&lt;Start!$H$19,(ISEVEN(E75)=TRUE))=TRUE,E75+1,(IF(AND(E75&gt;Start!$G$20,E75+1&lt;Start!$H$20,E75&lt;Start!$H$20,(ISEVEN(E75)=TRUE))=TRUE,E75+1,(IF(AND(Start!$H$8=4,(ISODD(E75)=TRUE))=TRUE,E75-5,E75-7)))))))))))))))</f>
        <v>46</v>
      </c>
      <c r="G75" s="73">
        <f>IF(F75=" "," ",(IF(AND(F75&gt;Start!$G$18,F75+3&lt;Start!$H$18,F75&lt;Start!$H$18,(ISODD(F75)=TRUE))=TRUE,F75+3,(IF(AND(F75&gt;Start!$G$19,F75+3&lt;Start!$H$19,F75&lt;Start!$H$19,(ISODD(F75)=TRUE))=TRUE,F75+3,(IF(AND(F75&gt;Start!$G$20,F75+3&lt;Start!$H$20,F75&lt;Start!$H$20,(ISODD(F75)=TRUE))=TRUE,F75+3,(IF(AND(F75&gt;Start!$G$18,F75+1&lt;Start!$H$18,F75&lt;Start!$H$18,(ISEVEN(F75)=TRUE))=TRUE,F75+1,(IF(AND(F75&gt;Start!$G$19,F75+1&lt;Start!$H$19,F75&lt;Start!$H$19,(ISEVEN(F75)=TRUE))=TRUE,F75+1,(IF(AND(F75&gt;Start!$G$20,F75+1&lt;Start!$H$20,F75&lt;Start!$H$20,(ISEVEN(F75)=TRUE))=TRUE,F75+1,(IF(AND(Start!$H$8=4,(ISODD(F75)=TRUE))=TRUE,F75-5,F75-7)))))))))))))))</f>
        <v>39</v>
      </c>
    </row>
    <row r="76" spans="1:7" ht="18.75">
      <c r="A76" s="72" t="str">
        <f>Input!L117</f>
        <v>E</v>
      </c>
      <c r="B76" s="71" t="str">
        <f>Input!M117</f>
        <v>St. Clair Shores South Lake</v>
      </c>
      <c r="C76" s="71" t="str">
        <f>Input!N117</f>
        <v>Amyre Walker</v>
      </c>
      <c r="D76" s="72">
        <f>Input!$K$116</f>
        <v>53</v>
      </c>
      <c r="E76" s="73">
        <f>IF(D76=" "," ",(IF(AND(D76&gt;Start!$G$18,D76+3&lt;Start!$H$18,D76&lt;Start!$H$18,(ISODD(D76)=TRUE))=TRUE,D76+3,(IF(AND(D76&gt;Start!$G$19,D76+3&lt;Start!$H$19,D76&lt;Start!$H$19,(ISODD(D76)=TRUE))=TRUE,D76+3,(IF(AND(D76&gt;Start!$G$20,D76+3&lt;Start!$H$20,D76&lt;Start!$H$20,(ISODD(D76)=TRUE))=TRUE,D76+3,(IF(AND(D76&gt;Start!$G$18,D76+1&lt;Start!$H$18,D76&lt;Start!$H$18,(ISEVEN(D76)=TRUE))=TRUE,D76+1,(IF(AND(D76&gt;Start!$G$19,D76+1&lt;Start!$H$19,D76&lt;Start!$H$19,(ISEVEN(D76)=TRUE))=TRUE,D76+1,(IF(AND(D76&gt;Start!$G$20,D76+1&lt;Start!$H$20,D76&lt;Start!$H$20,(ISEVEN(D76)=TRUE))=TRUE,D76+1,(IF(AND(Start!$H$8=4,(ISODD(D76)=TRUE))=TRUE,D76-5,D76-7)))))))))))))))</f>
        <v>46</v>
      </c>
      <c r="F76" s="73">
        <f>IF(E76=" "," ",(IF(AND(E76&gt;Start!$G$18,E76+3&lt;Start!$H$18,E76&lt;Start!$H$18,(ISODD(E76)=TRUE))=TRUE,E76+3,(IF(AND(E76&gt;Start!$G$19,E76+3&lt;Start!$H$19,E76&lt;Start!$H$19,(ISODD(E76)=TRUE))=TRUE,E76+3,(IF(AND(E76&gt;Start!$G$20,E76+3&lt;Start!$H$20,E76&lt;Start!$H$20,(ISODD(E76)=TRUE))=TRUE,E76+3,(IF(AND(E76&gt;Start!$G$18,E76+1&lt;Start!$H$18,E76&lt;Start!$H$18,(ISEVEN(E76)=TRUE))=TRUE,E76+1,(IF(AND(E76&gt;Start!$G$19,E76+1&lt;Start!$H$19,E76&lt;Start!$H$19,(ISEVEN(E76)=TRUE))=TRUE,E76+1,(IF(AND(E76&gt;Start!$G$20,E76+1&lt;Start!$H$20,E76&lt;Start!$H$20,(ISEVEN(E76)=TRUE))=TRUE,E76+1,(IF(AND(Start!$H$8=4,(ISODD(E76)=TRUE))=TRUE,E76-5,E76-7)))))))))))))))</f>
        <v>39</v>
      </c>
      <c r="G76" s="73">
        <f>IF(F76=" "," ",(IF(AND(F76&gt;Start!$G$18,F76+3&lt;Start!$H$18,F76&lt;Start!$H$18,(ISODD(F76)=TRUE))=TRUE,F76+3,(IF(AND(F76&gt;Start!$G$19,F76+3&lt;Start!$H$19,F76&lt;Start!$H$19,(ISODD(F76)=TRUE))=TRUE,F76+3,(IF(AND(F76&gt;Start!$G$20,F76+3&lt;Start!$H$20,F76&lt;Start!$H$20,(ISODD(F76)=TRUE))=TRUE,F76+3,(IF(AND(F76&gt;Start!$G$18,F76+1&lt;Start!$H$18,F76&lt;Start!$H$18,(ISEVEN(F76)=TRUE))=TRUE,F76+1,(IF(AND(F76&gt;Start!$G$19,F76+1&lt;Start!$H$19,F76&lt;Start!$H$19,(ISEVEN(F76)=TRUE))=TRUE,F76+1,(IF(AND(F76&gt;Start!$G$20,F76+1&lt;Start!$H$20,F76&lt;Start!$H$20,(ISEVEN(F76)=TRUE))=TRUE,F76+1,(IF(AND(Start!$H$8=4,(ISODD(F76)=TRUE))=TRUE,F76-5,F76-7)))))))))))))))</f>
        <v>42</v>
      </c>
    </row>
    <row r="77" spans="1:7" ht="18.75">
      <c r="A77" s="72" t="str">
        <f>Input!L122</f>
        <v>EE</v>
      </c>
      <c r="B77" s="71" t="str">
        <f>Input!M122</f>
        <v>St. Clair Shores South Lake</v>
      </c>
      <c r="C77" s="71" t="str">
        <f>Input!N122</f>
        <v>Chasity Homer</v>
      </c>
      <c r="D77" s="72">
        <f>Input!$K$121</f>
        <v>54</v>
      </c>
      <c r="E77" s="73">
        <f>IF(D77=" "," ",(IF(AND(D77&gt;Start!$G$18,D77+3&lt;Start!$H$18,D77&lt;Start!$H$18,(ISODD(D77)=TRUE))=TRUE,D77+3,(IF(AND(D77&gt;Start!$G$19,D77+3&lt;Start!$H$19,D77&lt;Start!$H$19,(ISODD(D77)=TRUE))=TRUE,D77+3,(IF(AND(D77&gt;Start!$G$20,D77+3&lt;Start!$H$20,D77&lt;Start!$H$20,(ISODD(D77)=TRUE))=TRUE,D77+3,(IF(AND(D77&gt;Start!$G$18,D77+1&lt;Start!$H$18,D77&lt;Start!$H$18,(ISEVEN(D77)=TRUE))=TRUE,D77+1,(IF(AND(D77&gt;Start!$G$19,D77+1&lt;Start!$H$19,D77&lt;Start!$H$19,(ISEVEN(D77)=TRUE))=TRUE,D77+1,(IF(AND(D77&gt;Start!$G$20,D77+1&lt;Start!$H$20,D77&lt;Start!$H$20,(ISEVEN(D77)=TRUE))=TRUE,D77+1,(IF(AND(Start!$H$8=4,(ISODD(D77)=TRUE))=TRUE,D77-5,D77-7)))))))))))))))</f>
        <v>47</v>
      </c>
      <c r="F77" s="73">
        <f>IF(E77=" "," ",(IF(AND(E77&gt;Start!$G$18,E77+3&lt;Start!$H$18,E77&lt;Start!$H$18,(ISODD(E77)=TRUE))=TRUE,E77+3,(IF(AND(E77&gt;Start!$G$19,E77+3&lt;Start!$H$19,E77&lt;Start!$H$19,(ISODD(E77)=TRUE))=TRUE,E77+3,(IF(AND(E77&gt;Start!$G$20,E77+3&lt;Start!$H$20,E77&lt;Start!$H$20,(ISODD(E77)=TRUE))=TRUE,E77+3,(IF(AND(E77&gt;Start!$G$18,E77+1&lt;Start!$H$18,E77&lt;Start!$H$18,(ISEVEN(E77)=TRUE))=TRUE,E77+1,(IF(AND(E77&gt;Start!$G$19,E77+1&lt;Start!$H$19,E77&lt;Start!$H$19,(ISEVEN(E77)=TRUE))=TRUE,E77+1,(IF(AND(E77&gt;Start!$G$20,E77+1&lt;Start!$H$20,E77&lt;Start!$H$20,(ISEVEN(E77)=TRUE))=TRUE,E77+1,(IF(AND(Start!$H$8=4,(ISODD(E77)=TRUE))=TRUE,E77-5,E77-7)))))))))))))))</f>
        <v>50</v>
      </c>
      <c r="G77" s="73">
        <f>IF(F77=" "," ",(IF(AND(F77&gt;Start!$G$18,F77+3&lt;Start!$H$18,F77&lt;Start!$H$18,(ISODD(F77)=TRUE))=TRUE,F77+3,(IF(AND(F77&gt;Start!$G$19,F77+3&lt;Start!$H$19,F77&lt;Start!$H$19,(ISODD(F77)=TRUE))=TRUE,F77+3,(IF(AND(F77&gt;Start!$G$20,F77+3&lt;Start!$H$20,F77&lt;Start!$H$20,(ISODD(F77)=TRUE))=TRUE,F77+3,(IF(AND(F77&gt;Start!$G$18,F77+1&lt;Start!$H$18,F77&lt;Start!$H$18,(ISEVEN(F77)=TRUE))=TRUE,F77+1,(IF(AND(F77&gt;Start!$G$19,F77+1&lt;Start!$H$19,F77&lt;Start!$H$19,(ISEVEN(F77)=TRUE))=TRUE,F77+1,(IF(AND(F77&gt;Start!$G$20,F77+1&lt;Start!$H$20,F77&lt;Start!$H$20,(ISEVEN(F77)=TRUE))=TRUE,F77+1,(IF(AND(Start!$H$8=4,(ISODD(F77)=TRUE))=TRUE,F77-5,F77-7)))))))))))))))</f>
        <v>51</v>
      </c>
    </row>
    <row r="78" spans="1:7" ht="18.75">
      <c r="A78" s="72" t="str">
        <f>Input!L127</f>
        <v>E</v>
      </c>
      <c r="B78" s="71" t="str">
        <f>Input!M127</f>
        <v>St. Clair Shores South Lake</v>
      </c>
      <c r="C78" s="71" t="str">
        <f>Input!N127</f>
        <v>Lauren Cornett</v>
      </c>
      <c r="D78" s="72">
        <f>Input!$K$126</f>
        <v>55</v>
      </c>
      <c r="E78" s="73">
        <f>IF(D78=" "," ",(IF(AND(D78&gt;Start!$G$18,D78+3&lt;Start!$H$18,D78&lt;Start!$H$18,(ISODD(D78)=TRUE))=TRUE,D78+3,(IF(AND(D78&gt;Start!$G$19,D78+3&lt;Start!$H$19,D78&lt;Start!$H$19,(ISODD(D78)=TRUE))=TRUE,D78+3,(IF(AND(D78&gt;Start!$G$20,D78+3&lt;Start!$H$20,D78&lt;Start!$H$20,(ISODD(D78)=TRUE))=TRUE,D78+3,(IF(AND(D78&gt;Start!$G$18,D78+1&lt;Start!$H$18,D78&lt;Start!$H$18,(ISEVEN(D78)=TRUE))=TRUE,D78+1,(IF(AND(D78&gt;Start!$G$19,D78+1&lt;Start!$H$19,D78&lt;Start!$H$19,(ISEVEN(D78)=TRUE))=TRUE,D78+1,(IF(AND(D78&gt;Start!$G$20,D78+1&lt;Start!$H$20,D78&lt;Start!$H$20,(ISEVEN(D78)=TRUE))=TRUE,D78+1,(IF(AND(Start!$H$8=4,(ISODD(D78)=TRUE))=TRUE,D78-5,D78-7)))))))))))))))</f>
        <v>48</v>
      </c>
      <c r="F78" s="73">
        <f>IF(E78=" "," ",(IF(AND(E78&gt;Start!$G$18,E78+3&lt;Start!$H$18,E78&lt;Start!$H$18,(ISODD(E78)=TRUE))=TRUE,E78+3,(IF(AND(E78&gt;Start!$G$19,E78+3&lt;Start!$H$19,E78&lt;Start!$H$19,(ISODD(E78)=TRUE))=TRUE,E78+3,(IF(AND(E78&gt;Start!$G$20,E78+3&lt;Start!$H$20,E78&lt;Start!$H$20,(ISODD(E78)=TRUE))=TRUE,E78+3,(IF(AND(E78&gt;Start!$G$18,E78+1&lt;Start!$H$18,E78&lt;Start!$H$18,(ISEVEN(E78)=TRUE))=TRUE,E78+1,(IF(AND(E78&gt;Start!$G$19,E78+1&lt;Start!$H$19,E78&lt;Start!$H$19,(ISEVEN(E78)=TRUE))=TRUE,E78+1,(IF(AND(E78&gt;Start!$G$20,E78+1&lt;Start!$H$20,E78&lt;Start!$H$20,(ISEVEN(E78)=TRUE))=TRUE,E78+1,(IF(AND(Start!$H$8=4,(ISODD(E78)=TRUE))=TRUE,E78-5,E78-7)))))))))))))))</f>
        <v>49</v>
      </c>
      <c r="G78" s="73">
        <f>IF(F78=" "," ",(IF(AND(F78&gt;Start!$G$18,F78+3&lt;Start!$H$18,F78&lt;Start!$H$18,(ISODD(F78)=TRUE))=TRUE,F78+3,(IF(AND(F78&gt;Start!$G$19,F78+3&lt;Start!$H$19,F78&lt;Start!$H$19,(ISODD(F78)=TRUE))=TRUE,F78+3,(IF(AND(F78&gt;Start!$G$20,F78+3&lt;Start!$H$20,F78&lt;Start!$H$20,(ISODD(F78)=TRUE))=TRUE,F78+3,(IF(AND(F78&gt;Start!$G$18,F78+1&lt;Start!$H$18,F78&lt;Start!$H$18,(ISEVEN(F78)=TRUE))=TRUE,F78+1,(IF(AND(F78&gt;Start!$G$19,F78+1&lt;Start!$H$19,F78&lt;Start!$H$19,(ISEVEN(F78)=TRUE))=TRUE,F78+1,(IF(AND(F78&gt;Start!$G$20,F78+1&lt;Start!$H$20,F78&lt;Start!$H$20,(ISEVEN(F78)=TRUE))=TRUE,F78+1,(IF(AND(Start!$H$8=4,(ISODD(F78)=TRUE))=TRUE,F78-5,F78-7)))))))))))))))</f>
        <v>52</v>
      </c>
    </row>
    <row r="79" spans="1:7" ht="18.75">
      <c r="A79" s="72" t="str">
        <f>Input!L137</f>
        <v>E</v>
      </c>
      <c r="B79" s="71">
        <f>Input!M137</f>
        <v>0</v>
      </c>
      <c r="C79" s="71">
        <f>Input!N137</f>
        <v>0</v>
      </c>
      <c r="D79" s="72">
        <f>Input!$K$136</f>
        <v>57</v>
      </c>
      <c r="E79" s="73">
        <f>IF(D79=" "," ",(IF(AND(D79&gt;Start!$G$18,D79+3&lt;Start!$H$18,D79&lt;Start!$H$18,(ISODD(D79)=TRUE))=TRUE,D79+3,(IF(AND(D79&gt;Start!$G$19,D79+3&lt;Start!$H$19,D79&lt;Start!$H$19,(ISODD(D79)=TRUE))=TRUE,D79+3,(IF(AND(D79&gt;Start!$G$20,D79+3&lt;Start!$H$20,D79&lt;Start!$H$20,(ISODD(D79)=TRUE))=TRUE,D79+3,(IF(AND(D79&gt;Start!$G$18,D79+1&lt;Start!$H$18,D79&lt;Start!$H$18,(ISEVEN(D79)=TRUE))=TRUE,D79+1,(IF(AND(D79&gt;Start!$G$19,D79+1&lt;Start!$H$19,D79&lt;Start!$H$19,(ISEVEN(D79)=TRUE))=TRUE,D79+1,(IF(AND(D79&gt;Start!$G$20,D79+1&lt;Start!$H$20,D79&lt;Start!$H$20,(ISEVEN(D79)=TRUE))=TRUE,D79+1,(IF(AND(Start!$H$8=4,(ISODD(D79)=TRUE))=TRUE,D79-5,D79-7)))))))))))))))</f>
        <v>50</v>
      </c>
      <c r="F79" s="73">
        <f>IF(E79=" "," ",(IF(AND(E79&gt;Start!$G$18,E79+3&lt;Start!$H$18,E79&lt;Start!$H$18,(ISODD(E79)=TRUE))=TRUE,E79+3,(IF(AND(E79&gt;Start!$G$19,E79+3&lt;Start!$H$19,E79&lt;Start!$H$19,(ISODD(E79)=TRUE))=TRUE,E79+3,(IF(AND(E79&gt;Start!$G$20,E79+3&lt;Start!$H$20,E79&lt;Start!$H$20,(ISODD(E79)=TRUE))=TRUE,E79+3,(IF(AND(E79&gt;Start!$G$18,E79+1&lt;Start!$H$18,E79&lt;Start!$H$18,(ISEVEN(E79)=TRUE))=TRUE,E79+1,(IF(AND(E79&gt;Start!$G$19,E79+1&lt;Start!$H$19,E79&lt;Start!$H$19,(ISEVEN(E79)=TRUE))=TRUE,E79+1,(IF(AND(E79&gt;Start!$G$20,E79+1&lt;Start!$H$20,E79&lt;Start!$H$20,(ISEVEN(E79)=TRUE))=TRUE,E79+1,(IF(AND(Start!$H$8=4,(ISODD(E79)=TRUE))=TRUE,E79-5,E79-7)))))))))))))))</f>
        <v>51</v>
      </c>
      <c r="G79" s="73">
        <f>IF(F79=" "," ",(IF(AND(F79&gt;Start!$G$18,F79+3&lt;Start!$H$18,F79&lt;Start!$H$18,(ISODD(F79)=TRUE))=TRUE,F79+3,(IF(AND(F79&gt;Start!$G$19,F79+3&lt;Start!$H$19,F79&lt;Start!$H$19,(ISODD(F79)=TRUE))=TRUE,F79+3,(IF(AND(F79&gt;Start!$G$20,F79+3&lt;Start!$H$20,F79&lt;Start!$H$20,(ISODD(F79)=TRUE))=TRUE,F79+3,(IF(AND(F79&gt;Start!$G$18,F79+1&lt;Start!$H$18,F79&lt;Start!$H$18,(ISEVEN(F79)=TRUE))=TRUE,F79+1,(IF(AND(F79&gt;Start!$G$19,F79+1&lt;Start!$H$19,F79&lt;Start!$H$19,(ISEVEN(F79)=TRUE))=TRUE,F79+1,(IF(AND(F79&gt;Start!$G$20,F79+1&lt;Start!$H$20,F79&lt;Start!$H$20,(ISEVEN(F79)=TRUE))=TRUE,F79+1,(IF(AND(Start!$H$8=4,(ISODD(F79)=TRUE))=TRUE,F79-5,F79-7)))))))))))))))</f>
        <v>54</v>
      </c>
    </row>
    <row r="80" spans="1:7" ht="18.75">
      <c r="A80" s="72" t="str">
        <f>Input!L24</f>
        <v>B</v>
      </c>
      <c r="B80" s="71" t="str">
        <f>Input!M24</f>
        <v>Sterling Heights Stevenson</v>
      </c>
      <c r="C80" s="71" t="str">
        <f>Input!N24</f>
        <v>Renee Spicuzza</v>
      </c>
      <c r="D80" s="72">
        <f>Input!$K$26</f>
        <v>35</v>
      </c>
      <c r="E80" s="73">
        <f>IF(D80=" "," ",(IF(AND(D80&gt;Start!$G$18,D80+3&lt;Start!$H$18,D80&lt;Start!$H$18,(ISODD(D80)=TRUE))=TRUE,D80+3,(IF(AND(D80&gt;Start!$G$19,D80+3&lt;Start!$H$19,D80&lt;Start!$H$19,(ISODD(D80)=TRUE))=TRUE,D80+3,(IF(AND(D80&gt;Start!$G$20,D80+3&lt;Start!$H$20,D80&lt;Start!$H$20,(ISODD(D80)=TRUE))=TRUE,D80+3,(IF(AND(D80&gt;Start!$G$18,D80+1&lt;Start!$H$18,D80&lt;Start!$H$18,(ISEVEN(D80)=TRUE))=TRUE,D80+1,(IF(AND(D80&gt;Start!$G$19,D80+1&lt;Start!$H$19,D80&lt;Start!$H$19,(ISEVEN(D80)=TRUE))=TRUE,D80+1,(IF(AND(D80&gt;Start!$G$20,D80+1&lt;Start!$H$20,D80&lt;Start!$H$20,(ISEVEN(D80)=TRUE))=TRUE,D80+1,(IF(AND(Start!$H$8=4,(ISODD(D80)=TRUE))=TRUE,D80-5,D80-7)))))))))))))))</f>
        <v>38</v>
      </c>
      <c r="F80" s="73">
        <f>IF(E80=" "," ",(IF(AND(E80&gt;Start!$G$18,E80+3&lt;Start!$H$18,E80&lt;Start!$H$18,(ISODD(E80)=TRUE))=TRUE,E80+3,(IF(AND(E80&gt;Start!$G$19,E80+3&lt;Start!$H$19,E80&lt;Start!$H$19,(ISODD(E80)=TRUE))=TRUE,E80+3,(IF(AND(E80&gt;Start!$G$20,E80+3&lt;Start!$H$20,E80&lt;Start!$H$20,(ISODD(E80)=TRUE))=TRUE,E80+3,(IF(AND(E80&gt;Start!$G$18,E80+1&lt;Start!$H$18,E80&lt;Start!$H$18,(ISEVEN(E80)=TRUE))=TRUE,E80+1,(IF(AND(E80&gt;Start!$G$19,E80+1&lt;Start!$H$19,E80&lt;Start!$H$19,(ISEVEN(E80)=TRUE))=TRUE,E80+1,(IF(AND(E80&gt;Start!$G$20,E80+1&lt;Start!$H$20,E80&lt;Start!$H$20,(ISEVEN(E80)=TRUE))=TRUE,E80+1,(IF(AND(Start!$H$8=4,(ISODD(E80)=TRUE))=TRUE,E80-5,E80-7)))))))))))))))</f>
        <v>31</v>
      </c>
      <c r="G80" s="73">
        <f>IF(F80=" "," ",(IF(AND(F80&gt;Start!$G$18,F80+3&lt;Start!$H$18,F80&lt;Start!$H$18,(ISODD(F80)=TRUE))=TRUE,F80+3,(IF(AND(F80&gt;Start!$G$19,F80+3&lt;Start!$H$19,F80&lt;Start!$H$19,(ISODD(F80)=TRUE))=TRUE,F80+3,(IF(AND(F80&gt;Start!$G$20,F80+3&lt;Start!$H$20,F80&lt;Start!$H$20,(ISODD(F80)=TRUE))=TRUE,F80+3,(IF(AND(F80&gt;Start!$G$18,F80+1&lt;Start!$H$18,F80&lt;Start!$H$18,(ISEVEN(F80)=TRUE))=TRUE,F80+1,(IF(AND(F80&gt;Start!$G$19,F80+1&lt;Start!$H$19,F80&lt;Start!$H$19,(ISEVEN(F80)=TRUE))=TRUE,F80+1,(IF(AND(F80&gt;Start!$G$20,F80+1&lt;Start!$H$20,F80&lt;Start!$H$20,(ISEVEN(F80)=TRUE))=TRUE,F80+1,(IF(AND(Start!$H$8=4,(ISODD(F80)=TRUE))=TRUE,F80-5,F80-7)))))))))))))))</f>
        <v>34</v>
      </c>
    </row>
    <row r="81" spans="1:7" ht="18.75">
      <c r="A81" s="72" t="str">
        <f>Input!L29</f>
        <v>BB</v>
      </c>
      <c r="B81" s="71" t="str">
        <f>Input!M29</f>
        <v>Sterling Heights Stevenson</v>
      </c>
      <c r="C81" s="71" t="str">
        <f>Input!N29</f>
        <v>Catherine Pardington</v>
      </c>
      <c r="D81" s="72">
        <f>Input!$K$31</f>
        <v>36</v>
      </c>
      <c r="E81" s="73">
        <f>IF(D81=" "," ",(IF(AND(D81&gt;Start!$G$18,D81+3&lt;Start!$H$18,D81&lt;Start!$H$18,(ISODD(D81)=TRUE))=TRUE,D81+3,(IF(AND(D81&gt;Start!$G$19,D81+3&lt;Start!$H$19,D81&lt;Start!$H$19,(ISODD(D81)=TRUE))=TRUE,D81+3,(IF(AND(D81&gt;Start!$G$20,D81+3&lt;Start!$H$20,D81&lt;Start!$H$20,(ISODD(D81)=TRUE))=TRUE,D81+3,(IF(AND(D81&gt;Start!$G$18,D81+1&lt;Start!$H$18,D81&lt;Start!$H$18,(ISEVEN(D81)=TRUE))=TRUE,D81+1,(IF(AND(D81&gt;Start!$G$19,D81+1&lt;Start!$H$19,D81&lt;Start!$H$19,(ISEVEN(D81)=TRUE))=TRUE,D81+1,(IF(AND(D81&gt;Start!$G$20,D81+1&lt;Start!$H$20,D81&lt;Start!$H$20,(ISEVEN(D81)=TRUE))=TRUE,D81+1,(IF(AND(Start!$H$8=4,(ISODD(D81)=TRUE))=TRUE,D81-5,D81-7)))))))))))))))</f>
        <v>37</v>
      </c>
      <c r="F81" s="73">
        <f>IF(E81=" "," ",(IF(AND(E81&gt;Start!$G$18,E81+3&lt;Start!$H$18,E81&lt;Start!$H$18,(ISODD(E81)=TRUE))=TRUE,E81+3,(IF(AND(E81&gt;Start!$G$19,E81+3&lt;Start!$H$19,E81&lt;Start!$H$19,(ISODD(E81)=TRUE))=TRUE,E81+3,(IF(AND(E81&gt;Start!$G$20,E81+3&lt;Start!$H$20,E81&lt;Start!$H$20,(ISODD(E81)=TRUE))=TRUE,E81+3,(IF(AND(E81&gt;Start!$G$18,E81+1&lt;Start!$H$18,E81&lt;Start!$H$18,(ISEVEN(E81)=TRUE))=TRUE,E81+1,(IF(AND(E81&gt;Start!$G$19,E81+1&lt;Start!$H$19,E81&lt;Start!$H$19,(ISEVEN(E81)=TRUE))=TRUE,E81+1,(IF(AND(E81&gt;Start!$G$20,E81+1&lt;Start!$H$20,E81&lt;Start!$H$20,(ISEVEN(E81)=TRUE))=TRUE,E81+1,(IF(AND(Start!$H$8=4,(ISODD(E81)=TRUE))=TRUE,E81-5,E81-7)))))))))))))))</f>
        <v>30</v>
      </c>
      <c r="G81" s="73">
        <f>IF(F81=" "," ",(IF(AND(F81&gt;Start!$G$18,F81+3&lt;Start!$H$18,F81&lt;Start!$H$18,(ISODD(F81)=TRUE))=TRUE,F81+3,(IF(AND(F81&gt;Start!$G$19,F81+3&lt;Start!$H$19,F81&lt;Start!$H$19,(ISODD(F81)=TRUE))=TRUE,F81+3,(IF(AND(F81&gt;Start!$G$20,F81+3&lt;Start!$H$20,F81&lt;Start!$H$20,(ISODD(F81)=TRUE))=TRUE,F81+3,(IF(AND(F81&gt;Start!$G$18,F81+1&lt;Start!$H$18,F81&lt;Start!$H$18,(ISEVEN(F81)=TRUE))=TRUE,F81+1,(IF(AND(F81&gt;Start!$G$19,F81+1&lt;Start!$H$19,F81&lt;Start!$H$19,(ISEVEN(F81)=TRUE))=TRUE,F81+1,(IF(AND(F81&gt;Start!$G$20,F81+1&lt;Start!$H$20,F81&lt;Start!$H$20,(ISEVEN(F81)=TRUE))=TRUE,F81+1,(IF(AND(Start!$H$8=4,(ISODD(F81)=TRUE))=TRUE,F81-5,F81-7)))))))))))))))</f>
        <v>23</v>
      </c>
    </row>
    <row r="82" spans="1:7" ht="18.75">
      <c r="A82" s="72" t="str">
        <f>Input!L34</f>
        <v>B</v>
      </c>
      <c r="B82" s="71" t="str">
        <f>Input!M34</f>
        <v>Sterling Heights Stevenson</v>
      </c>
      <c r="C82" s="71" t="str">
        <f>Input!N34</f>
        <v>Ashley Krywy</v>
      </c>
      <c r="D82" s="72">
        <f>Input!$K$36</f>
        <v>37</v>
      </c>
      <c r="E82" s="73">
        <f>IF(D82=" "," ",(IF(AND(D82&gt;Start!$G$18,D82+3&lt;Start!$H$18,D82&lt;Start!$H$18,(ISODD(D82)=TRUE))=TRUE,D82+3,(IF(AND(D82&gt;Start!$G$19,D82+3&lt;Start!$H$19,D82&lt;Start!$H$19,(ISODD(D82)=TRUE))=TRUE,D82+3,(IF(AND(D82&gt;Start!$G$20,D82+3&lt;Start!$H$20,D82&lt;Start!$H$20,(ISODD(D82)=TRUE))=TRUE,D82+3,(IF(AND(D82&gt;Start!$G$18,D82+1&lt;Start!$H$18,D82&lt;Start!$H$18,(ISEVEN(D82)=TRUE))=TRUE,D82+1,(IF(AND(D82&gt;Start!$G$19,D82+1&lt;Start!$H$19,D82&lt;Start!$H$19,(ISEVEN(D82)=TRUE))=TRUE,D82+1,(IF(AND(D82&gt;Start!$G$20,D82+1&lt;Start!$H$20,D82&lt;Start!$H$20,(ISEVEN(D82)=TRUE))=TRUE,D82+1,(IF(AND(Start!$H$8=4,(ISODD(D82)=TRUE))=TRUE,D82-5,D82-7)))))))))))))))</f>
        <v>30</v>
      </c>
      <c r="F82" s="73">
        <f>IF(E82=" "," ",(IF(AND(E82&gt;Start!$G$18,E82+3&lt;Start!$H$18,E82&lt;Start!$H$18,(ISODD(E82)=TRUE))=TRUE,E82+3,(IF(AND(E82&gt;Start!$G$19,E82+3&lt;Start!$H$19,E82&lt;Start!$H$19,(ISODD(E82)=TRUE))=TRUE,E82+3,(IF(AND(E82&gt;Start!$G$20,E82+3&lt;Start!$H$20,E82&lt;Start!$H$20,(ISODD(E82)=TRUE))=TRUE,E82+3,(IF(AND(E82&gt;Start!$G$18,E82+1&lt;Start!$H$18,E82&lt;Start!$H$18,(ISEVEN(E82)=TRUE))=TRUE,E82+1,(IF(AND(E82&gt;Start!$G$19,E82+1&lt;Start!$H$19,E82&lt;Start!$H$19,(ISEVEN(E82)=TRUE))=TRUE,E82+1,(IF(AND(E82&gt;Start!$G$20,E82+1&lt;Start!$H$20,E82&lt;Start!$H$20,(ISEVEN(E82)=TRUE))=TRUE,E82+1,(IF(AND(Start!$H$8=4,(ISODD(E82)=TRUE))=TRUE,E82-5,E82-7)))))))))))))))</f>
        <v>23</v>
      </c>
      <c r="G82" s="73">
        <f>IF(F82=" "," ",(IF(AND(F82&gt;Start!$G$18,F82+3&lt;Start!$H$18,F82&lt;Start!$H$18,(ISODD(F82)=TRUE))=TRUE,F82+3,(IF(AND(F82&gt;Start!$G$19,F82+3&lt;Start!$H$19,F82&lt;Start!$H$19,(ISODD(F82)=TRUE))=TRUE,F82+3,(IF(AND(F82&gt;Start!$G$20,F82+3&lt;Start!$H$20,F82&lt;Start!$H$20,(ISODD(F82)=TRUE))=TRUE,F82+3,(IF(AND(F82&gt;Start!$G$18,F82+1&lt;Start!$H$18,F82&lt;Start!$H$18,(ISEVEN(F82)=TRUE))=TRUE,F82+1,(IF(AND(F82&gt;Start!$G$19,F82+1&lt;Start!$H$19,F82&lt;Start!$H$19,(ISEVEN(F82)=TRUE))=TRUE,F82+1,(IF(AND(F82&gt;Start!$G$20,F82+1&lt;Start!$H$20,F82&lt;Start!$H$20,(ISEVEN(F82)=TRUE))=TRUE,F82+1,(IF(AND(Start!$H$8=4,(ISODD(F82)=TRUE))=TRUE,F82-5,F82-7)))))))))))))))</f>
        <v>16</v>
      </c>
    </row>
    <row r="83" spans="1:7" ht="18.75">
      <c r="A83" s="72" t="str">
        <f>Input!L39</f>
        <v>BB</v>
      </c>
      <c r="B83" s="71" t="str">
        <f>Input!M39</f>
        <v>Sterling Heights Stevenson</v>
      </c>
      <c r="C83" s="71" t="str">
        <f>Input!N39</f>
        <v>Maria Osinski</v>
      </c>
      <c r="D83" s="72">
        <f>Input!$K$41</f>
        <v>38</v>
      </c>
      <c r="E83" s="73">
        <f>IF(D83=" "," ",(IF(AND(D83&gt;Start!$G$18,D83+3&lt;Start!$H$18,D83&lt;Start!$H$18,(ISODD(D83)=TRUE))=TRUE,D83+3,(IF(AND(D83&gt;Start!$G$19,D83+3&lt;Start!$H$19,D83&lt;Start!$H$19,(ISODD(D83)=TRUE))=TRUE,D83+3,(IF(AND(D83&gt;Start!$G$20,D83+3&lt;Start!$H$20,D83&lt;Start!$H$20,(ISODD(D83)=TRUE))=TRUE,D83+3,(IF(AND(D83&gt;Start!$G$18,D83+1&lt;Start!$H$18,D83&lt;Start!$H$18,(ISEVEN(D83)=TRUE))=TRUE,D83+1,(IF(AND(D83&gt;Start!$G$19,D83+1&lt;Start!$H$19,D83&lt;Start!$H$19,(ISEVEN(D83)=TRUE))=TRUE,D83+1,(IF(AND(D83&gt;Start!$G$20,D83+1&lt;Start!$H$20,D83&lt;Start!$H$20,(ISEVEN(D83)=TRUE))=TRUE,D83+1,(IF(AND(Start!$H$8=4,(ISODD(D83)=TRUE))=TRUE,D83-5,D83-7)))))))))))))))</f>
        <v>31</v>
      </c>
      <c r="F83" s="73">
        <f>IF(E83=" "," ",(IF(AND(E83&gt;Start!$G$18,E83+3&lt;Start!$H$18,E83&lt;Start!$H$18,(ISODD(E83)=TRUE))=TRUE,E83+3,(IF(AND(E83&gt;Start!$G$19,E83+3&lt;Start!$H$19,E83&lt;Start!$H$19,(ISODD(E83)=TRUE))=TRUE,E83+3,(IF(AND(E83&gt;Start!$G$20,E83+3&lt;Start!$H$20,E83&lt;Start!$H$20,(ISODD(E83)=TRUE))=TRUE,E83+3,(IF(AND(E83&gt;Start!$G$18,E83+1&lt;Start!$H$18,E83&lt;Start!$H$18,(ISEVEN(E83)=TRUE))=TRUE,E83+1,(IF(AND(E83&gt;Start!$G$19,E83+1&lt;Start!$H$19,E83&lt;Start!$H$19,(ISEVEN(E83)=TRUE))=TRUE,E83+1,(IF(AND(E83&gt;Start!$G$20,E83+1&lt;Start!$H$20,E83&lt;Start!$H$20,(ISEVEN(E83)=TRUE))=TRUE,E83+1,(IF(AND(Start!$H$8=4,(ISODD(E83)=TRUE))=TRUE,E83-5,E83-7)))))))))))))))</f>
        <v>34</v>
      </c>
      <c r="G83" s="73">
        <f>IF(F83=" "," ",(IF(AND(F83&gt;Start!$G$18,F83+3&lt;Start!$H$18,F83&lt;Start!$H$18,(ISODD(F83)=TRUE))=TRUE,F83+3,(IF(AND(F83&gt;Start!$G$19,F83+3&lt;Start!$H$19,F83&lt;Start!$H$19,(ISODD(F83)=TRUE))=TRUE,F83+3,(IF(AND(F83&gt;Start!$G$20,F83+3&lt;Start!$H$20,F83&lt;Start!$H$20,(ISODD(F83)=TRUE))=TRUE,F83+3,(IF(AND(F83&gt;Start!$G$18,F83+1&lt;Start!$H$18,F83&lt;Start!$H$18,(ISEVEN(F83)=TRUE))=TRUE,F83+1,(IF(AND(F83&gt;Start!$G$19,F83+1&lt;Start!$H$19,F83&lt;Start!$H$19,(ISEVEN(F83)=TRUE))=TRUE,F83+1,(IF(AND(F83&gt;Start!$G$20,F83+1&lt;Start!$H$20,F83&lt;Start!$H$20,(ISEVEN(F83)=TRUE))=TRUE,F83+1,(IF(AND(Start!$H$8=4,(ISODD(F83)=TRUE))=TRUE,F83-5,F83-7)))))))))))))))</f>
        <v>35</v>
      </c>
    </row>
    <row r="84" spans="1:7" ht="18.75">
      <c r="A84" s="72" t="str">
        <f>Input!L44</f>
        <v>B</v>
      </c>
      <c r="B84" s="71" t="str">
        <f>Input!M44</f>
        <v>Sterling Heights Stevenson</v>
      </c>
      <c r="C84" s="71" t="str">
        <f>Input!N44</f>
        <v>Tiffany Paraventi</v>
      </c>
      <c r="D84" s="72">
        <f>Input!$K$46</f>
        <v>39</v>
      </c>
      <c r="E84" s="73">
        <f>IF(D84=" "," ",(IF(AND(D84&gt;Start!$G$18,D84+3&lt;Start!$H$18,D84&lt;Start!$H$18,(ISODD(D84)=TRUE))=TRUE,D84+3,(IF(AND(D84&gt;Start!$G$19,D84+3&lt;Start!$H$19,D84&lt;Start!$H$19,(ISODD(D84)=TRUE))=TRUE,D84+3,(IF(AND(D84&gt;Start!$G$20,D84+3&lt;Start!$H$20,D84&lt;Start!$H$20,(ISODD(D84)=TRUE))=TRUE,D84+3,(IF(AND(D84&gt;Start!$G$18,D84+1&lt;Start!$H$18,D84&lt;Start!$H$18,(ISEVEN(D84)=TRUE))=TRUE,D84+1,(IF(AND(D84&gt;Start!$G$19,D84+1&lt;Start!$H$19,D84&lt;Start!$H$19,(ISEVEN(D84)=TRUE))=TRUE,D84+1,(IF(AND(D84&gt;Start!$G$20,D84+1&lt;Start!$H$20,D84&lt;Start!$H$20,(ISEVEN(D84)=TRUE))=TRUE,D84+1,(IF(AND(Start!$H$8=4,(ISODD(D84)=TRUE))=TRUE,D84-5,D84-7)))))))))))))))</f>
        <v>42</v>
      </c>
      <c r="F84" s="73">
        <f>IF(E84=" "," ",(IF(AND(E84&gt;Start!$G$18,E84+3&lt;Start!$H$18,E84&lt;Start!$H$18,(ISODD(E84)=TRUE))=TRUE,E84+3,(IF(AND(E84&gt;Start!$G$19,E84+3&lt;Start!$H$19,E84&lt;Start!$H$19,(ISODD(E84)=TRUE))=TRUE,E84+3,(IF(AND(E84&gt;Start!$G$20,E84+3&lt;Start!$H$20,E84&lt;Start!$H$20,(ISODD(E84)=TRUE))=TRUE,E84+3,(IF(AND(E84&gt;Start!$G$18,E84+1&lt;Start!$H$18,E84&lt;Start!$H$18,(ISEVEN(E84)=TRUE))=TRUE,E84+1,(IF(AND(E84&gt;Start!$G$19,E84+1&lt;Start!$H$19,E84&lt;Start!$H$19,(ISEVEN(E84)=TRUE))=TRUE,E84+1,(IF(AND(E84&gt;Start!$G$20,E84+1&lt;Start!$H$20,E84&lt;Start!$H$20,(ISEVEN(E84)=TRUE))=TRUE,E84+1,(IF(AND(Start!$H$8=4,(ISODD(E84)=TRUE))=TRUE,E84-5,E84-7)))))))))))))))</f>
        <v>43</v>
      </c>
      <c r="G84" s="73">
        <f>IF(F84=" "," ",(IF(AND(F84&gt;Start!$G$18,F84+3&lt;Start!$H$18,F84&lt;Start!$H$18,(ISODD(F84)=TRUE))=TRUE,F84+3,(IF(AND(F84&gt;Start!$G$19,F84+3&lt;Start!$H$19,F84&lt;Start!$H$19,(ISODD(F84)=TRUE))=TRUE,F84+3,(IF(AND(F84&gt;Start!$G$20,F84+3&lt;Start!$H$20,F84&lt;Start!$H$20,(ISODD(F84)=TRUE))=TRUE,F84+3,(IF(AND(F84&gt;Start!$G$18,F84+1&lt;Start!$H$18,F84&lt;Start!$H$18,(ISEVEN(F84)=TRUE))=TRUE,F84+1,(IF(AND(F84&gt;Start!$G$19,F84+1&lt;Start!$H$19,F84&lt;Start!$H$19,(ISEVEN(F84)=TRUE))=TRUE,F84+1,(IF(AND(F84&gt;Start!$G$20,F84+1&lt;Start!$H$20,F84&lt;Start!$H$20,(ISEVEN(F84)=TRUE))=TRUE,F84+1,(IF(AND(Start!$H$8=4,(ISODD(F84)=TRUE))=TRUE,F84-5,F84-7)))))))))))))))</f>
        <v>46</v>
      </c>
    </row>
    <row r="85" spans="1:7" ht="18.75">
      <c r="A85" s="72" t="str">
        <f>Input!L49</f>
        <v>BB</v>
      </c>
      <c r="B85" s="71" t="str">
        <f>Input!M49</f>
        <v>Sterling Heights Stevenson</v>
      </c>
      <c r="C85" s="71" t="str">
        <f>Input!N49</f>
        <v>Kalin McGee</v>
      </c>
      <c r="D85" s="72">
        <f>Input!$K$51</f>
        <v>40</v>
      </c>
      <c r="E85" s="73">
        <f>IF(D85=" "," ",(IF(AND(D85&gt;Start!$G$18,D85+3&lt;Start!$H$18,D85&lt;Start!$H$18,(ISODD(D85)=TRUE))=TRUE,D85+3,(IF(AND(D85&gt;Start!$G$19,D85+3&lt;Start!$H$19,D85&lt;Start!$H$19,(ISODD(D85)=TRUE))=TRUE,D85+3,(IF(AND(D85&gt;Start!$G$20,D85+3&lt;Start!$H$20,D85&lt;Start!$H$20,(ISODD(D85)=TRUE))=TRUE,D85+3,(IF(AND(D85&gt;Start!$G$18,D85+1&lt;Start!$H$18,D85&lt;Start!$H$18,(ISEVEN(D85)=TRUE))=TRUE,D85+1,(IF(AND(D85&gt;Start!$G$19,D85+1&lt;Start!$H$19,D85&lt;Start!$H$19,(ISEVEN(D85)=TRUE))=TRUE,D85+1,(IF(AND(D85&gt;Start!$G$20,D85+1&lt;Start!$H$20,D85&lt;Start!$H$20,(ISEVEN(D85)=TRUE))=TRUE,D85+1,(IF(AND(Start!$H$8=4,(ISODD(D85)=TRUE))=TRUE,D85-5,D85-7)))))))))))))))</f>
        <v>41</v>
      </c>
      <c r="F85" s="73">
        <f>IF(E85=" "," ",(IF(AND(E85&gt;Start!$G$18,E85+3&lt;Start!$H$18,E85&lt;Start!$H$18,(ISODD(E85)=TRUE))=TRUE,E85+3,(IF(AND(E85&gt;Start!$G$19,E85+3&lt;Start!$H$19,E85&lt;Start!$H$19,(ISODD(E85)=TRUE))=TRUE,E85+3,(IF(AND(E85&gt;Start!$G$20,E85+3&lt;Start!$H$20,E85&lt;Start!$H$20,(ISODD(E85)=TRUE))=TRUE,E85+3,(IF(AND(E85&gt;Start!$G$18,E85+1&lt;Start!$H$18,E85&lt;Start!$H$18,(ISEVEN(E85)=TRUE))=TRUE,E85+1,(IF(AND(E85&gt;Start!$G$19,E85+1&lt;Start!$H$19,E85&lt;Start!$H$19,(ISEVEN(E85)=TRUE))=TRUE,E85+1,(IF(AND(E85&gt;Start!$G$20,E85+1&lt;Start!$H$20,E85&lt;Start!$H$20,(ISEVEN(E85)=TRUE))=TRUE,E85+1,(IF(AND(Start!$H$8=4,(ISODD(E85)=TRUE))=TRUE,E85-5,E85-7)))))))))))))))</f>
        <v>44</v>
      </c>
      <c r="G85" s="73">
        <f>IF(F85=" "," ",(IF(AND(F85&gt;Start!$G$18,F85+3&lt;Start!$H$18,F85&lt;Start!$H$18,(ISODD(F85)=TRUE))=TRUE,F85+3,(IF(AND(F85&gt;Start!$G$19,F85+3&lt;Start!$H$19,F85&lt;Start!$H$19,(ISODD(F85)=TRUE))=TRUE,F85+3,(IF(AND(F85&gt;Start!$G$20,F85+3&lt;Start!$H$20,F85&lt;Start!$H$20,(ISODD(F85)=TRUE))=TRUE,F85+3,(IF(AND(F85&gt;Start!$G$18,F85+1&lt;Start!$H$18,F85&lt;Start!$H$18,(ISEVEN(F85)=TRUE))=TRUE,F85+1,(IF(AND(F85&gt;Start!$G$19,F85+1&lt;Start!$H$19,F85&lt;Start!$H$19,(ISEVEN(F85)=TRUE))=TRUE,F85+1,(IF(AND(F85&gt;Start!$G$20,F85+1&lt;Start!$H$20,F85&lt;Start!$H$20,(ISEVEN(F85)=TRUE))=TRUE,F85+1,(IF(AND(Start!$H$8=4,(ISODD(F85)=TRUE))=TRUE,F85-5,F85-7)))))))))))))))</f>
        <v>45</v>
      </c>
    </row>
    <row r="86" spans="1:7" ht="18.75">
      <c r="A86" s="72" t="str">
        <f>Input!L15</f>
        <v>C</v>
      </c>
      <c r="B86" s="71">
        <f>Input!M15</f>
        <v>0</v>
      </c>
      <c r="C86" s="71">
        <f>Input!N15</f>
        <v>0</v>
      </c>
      <c r="D86" s="72">
        <f>Input!$K$16</f>
        <v>33</v>
      </c>
      <c r="E86" s="73">
        <f>IF(D86=" "," ",(IF(AND(D86&gt;Start!$G$18,D86+3&lt;Start!$H$18,D86&lt;Start!$H$18,(ISODD(D86)=TRUE))=TRUE,D86+3,(IF(AND(D86&gt;Start!$G$19,D86+3&lt;Start!$H$19,D86&lt;Start!$H$19,(ISODD(D86)=TRUE))=TRUE,D86+3,(IF(AND(D86&gt;Start!$G$20,D86+3&lt;Start!$H$20,D86&lt;Start!$H$20,(ISODD(D86)=TRUE))=TRUE,D86+3,(IF(AND(D86&gt;Start!$G$18,D86+1&lt;Start!$H$18,D86&lt;Start!$H$18,(ISEVEN(D86)=TRUE))=TRUE,D86+1,(IF(AND(D86&gt;Start!$G$19,D86+1&lt;Start!$H$19,D86&lt;Start!$H$19,(ISEVEN(D86)=TRUE))=TRUE,D86+1,(IF(AND(D86&gt;Start!$G$20,D86+1&lt;Start!$H$20,D86&lt;Start!$H$20,(ISEVEN(D86)=TRUE))=TRUE,D86+1,(IF(AND(Start!$H$8=4,(ISODD(D86)=TRUE))=TRUE,D86-5,D86-7)))))))))))))))</f>
        <v>36</v>
      </c>
      <c r="F86" s="73">
        <f>IF(E86=" "," ",(IF(AND(E86&gt;Start!$G$18,E86+3&lt;Start!$H$18,E86&lt;Start!$H$18,(ISODD(E86)=TRUE))=TRUE,E86+3,(IF(AND(E86&gt;Start!$G$19,E86+3&lt;Start!$H$19,E86&lt;Start!$H$19,(ISODD(E86)=TRUE))=TRUE,E86+3,(IF(AND(E86&gt;Start!$G$20,E86+3&lt;Start!$H$20,E86&lt;Start!$H$20,(ISODD(E86)=TRUE))=TRUE,E86+3,(IF(AND(E86&gt;Start!$G$18,E86+1&lt;Start!$H$18,E86&lt;Start!$H$18,(ISEVEN(E86)=TRUE))=TRUE,E86+1,(IF(AND(E86&gt;Start!$G$19,E86+1&lt;Start!$H$19,E86&lt;Start!$H$19,(ISEVEN(E86)=TRUE))=TRUE,E86+1,(IF(AND(E86&gt;Start!$G$20,E86+1&lt;Start!$H$20,E86&lt;Start!$H$20,(ISEVEN(E86)=TRUE))=TRUE,E86+1,(IF(AND(Start!$H$8=4,(ISODD(E86)=TRUE))=TRUE,E86-5,E86-7)))))))))))))))</f>
        <v>37</v>
      </c>
      <c r="G86" s="73">
        <f>IF(F86=" "," ",(IF(AND(F86&gt;Start!$G$18,F86+3&lt;Start!$H$18,F86&lt;Start!$H$18,(ISODD(F86)=TRUE))=TRUE,F86+3,(IF(AND(F86&gt;Start!$G$19,F86+3&lt;Start!$H$19,F86&lt;Start!$H$19,(ISODD(F86)=TRUE))=TRUE,F86+3,(IF(AND(F86&gt;Start!$G$20,F86+3&lt;Start!$H$20,F86&lt;Start!$H$20,(ISODD(F86)=TRUE))=TRUE,F86+3,(IF(AND(F86&gt;Start!$G$18,F86+1&lt;Start!$H$18,F86&lt;Start!$H$18,(ISEVEN(F86)=TRUE))=TRUE,F86+1,(IF(AND(F86&gt;Start!$G$19,F86+1&lt;Start!$H$19,F86&lt;Start!$H$19,(ISEVEN(F86)=TRUE))=TRUE,F86+1,(IF(AND(F86&gt;Start!$G$20,F86+1&lt;Start!$H$20,F86&lt;Start!$H$20,(ISEVEN(F86)=TRUE))=TRUE,F86+1,(IF(AND(Start!$H$8=4,(ISODD(F86)=TRUE))=TRUE,F86-5,F86-7)))))))))))))))</f>
        <v>30</v>
      </c>
    </row>
    <row r="87" spans="1:7" ht="18.75">
      <c r="A87" s="72" t="str">
        <f>Input!L20</f>
        <v>CC</v>
      </c>
      <c r="B87" s="71" t="str">
        <f>Input!M20</f>
        <v>Utica</v>
      </c>
      <c r="C87" s="71" t="str">
        <f>Input!N20</f>
        <v>Megan Baranski</v>
      </c>
      <c r="D87" s="72">
        <f>Input!$K$21</f>
        <v>34</v>
      </c>
      <c r="E87" s="73">
        <f>IF(D87=" "," ",(IF(AND(D87&gt;Start!$G$18,D87+3&lt;Start!$H$18,D87&lt;Start!$H$18,(ISODD(D87)=TRUE))=TRUE,D87+3,(IF(AND(D87&gt;Start!$G$19,D87+3&lt;Start!$H$19,D87&lt;Start!$H$19,(ISODD(D87)=TRUE))=TRUE,D87+3,(IF(AND(D87&gt;Start!$G$20,D87+3&lt;Start!$H$20,D87&lt;Start!$H$20,(ISODD(D87)=TRUE))=TRUE,D87+3,(IF(AND(D87&gt;Start!$G$18,D87+1&lt;Start!$H$18,D87&lt;Start!$H$18,(ISEVEN(D87)=TRUE))=TRUE,D87+1,(IF(AND(D87&gt;Start!$G$19,D87+1&lt;Start!$H$19,D87&lt;Start!$H$19,(ISEVEN(D87)=TRUE))=TRUE,D87+1,(IF(AND(D87&gt;Start!$G$20,D87+1&lt;Start!$H$20,D87&lt;Start!$H$20,(ISEVEN(D87)=TRUE))=TRUE,D87+1,(IF(AND(Start!$H$8=4,(ISODD(D87)=TRUE))=TRUE,D87-5,D87-7)))))))))))))))</f>
        <v>35</v>
      </c>
      <c r="F87" s="73">
        <f>IF(E87=" "," ",(IF(AND(E87&gt;Start!$G$18,E87+3&lt;Start!$H$18,E87&lt;Start!$H$18,(ISODD(E87)=TRUE))=TRUE,E87+3,(IF(AND(E87&gt;Start!$G$19,E87+3&lt;Start!$H$19,E87&lt;Start!$H$19,(ISODD(E87)=TRUE))=TRUE,E87+3,(IF(AND(E87&gt;Start!$G$20,E87+3&lt;Start!$H$20,E87&lt;Start!$H$20,(ISODD(E87)=TRUE))=TRUE,E87+3,(IF(AND(E87&gt;Start!$G$18,E87+1&lt;Start!$H$18,E87&lt;Start!$H$18,(ISEVEN(E87)=TRUE))=TRUE,E87+1,(IF(AND(E87&gt;Start!$G$19,E87+1&lt;Start!$H$19,E87&lt;Start!$H$19,(ISEVEN(E87)=TRUE))=TRUE,E87+1,(IF(AND(E87&gt;Start!$G$20,E87+1&lt;Start!$H$20,E87&lt;Start!$H$20,(ISEVEN(E87)=TRUE))=TRUE,E87+1,(IF(AND(Start!$H$8=4,(ISODD(E87)=TRUE))=TRUE,E87-5,E87-7)))))))))))))))</f>
        <v>38</v>
      </c>
      <c r="G87" s="73">
        <f>IF(F87=" "," ",(IF(AND(F87&gt;Start!$G$18,F87+3&lt;Start!$H$18,F87&lt;Start!$H$18,(ISODD(F87)=TRUE))=TRUE,F87+3,(IF(AND(F87&gt;Start!$G$19,F87+3&lt;Start!$H$19,F87&lt;Start!$H$19,(ISODD(F87)=TRUE))=TRUE,F87+3,(IF(AND(F87&gt;Start!$G$20,F87+3&lt;Start!$H$20,F87&lt;Start!$H$20,(ISODD(F87)=TRUE))=TRUE,F87+3,(IF(AND(F87&gt;Start!$G$18,F87+1&lt;Start!$H$18,F87&lt;Start!$H$18,(ISEVEN(F87)=TRUE))=TRUE,F87+1,(IF(AND(F87&gt;Start!$G$19,F87+1&lt;Start!$H$19,F87&lt;Start!$H$19,(ISEVEN(F87)=TRUE))=TRUE,F87+1,(IF(AND(F87&gt;Start!$G$20,F87+1&lt;Start!$H$20,F87&lt;Start!$H$20,(ISEVEN(F87)=TRUE))=TRUE,F87+1,(IF(AND(Start!$H$8=4,(ISODD(F87)=TRUE))=TRUE,F87-5,F87-7)))))))))))))))</f>
        <v>31</v>
      </c>
    </row>
    <row r="88" spans="1:7" ht="18.75">
      <c r="A88" s="72" t="str">
        <f>Input!L25</f>
        <v>C</v>
      </c>
      <c r="B88" s="71" t="str">
        <f>Input!M25</f>
        <v>Utica</v>
      </c>
      <c r="C88" s="71" t="str">
        <f>Input!N25</f>
        <v>Makayla Barthlow</v>
      </c>
      <c r="D88" s="72">
        <f>Input!$K$26</f>
        <v>35</v>
      </c>
      <c r="E88" s="73">
        <f>IF(D88=" "," ",(IF(AND(D88&gt;Start!$G$18,D88+3&lt;Start!$H$18,D88&lt;Start!$H$18,(ISODD(D88)=TRUE))=TRUE,D88+3,(IF(AND(D88&gt;Start!$G$19,D88+3&lt;Start!$H$19,D88&lt;Start!$H$19,(ISODD(D88)=TRUE))=TRUE,D88+3,(IF(AND(D88&gt;Start!$G$20,D88+3&lt;Start!$H$20,D88&lt;Start!$H$20,(ISODD(D88)=TRUE))=TRUE,D88+3,(IF(AND(D88&gt;Start!$G$18,D88+1&lt;Start!$H$18,D88&lt;Start!$H$18,(ISEVEN(D88)=TRUE))=TRUE,D88+1,(IF(AND(D88&gt;Start!$G$19,D88+1&lt;Start!$H$19,D88&lt;Start!$H$19,(ISEVEN(D88)=TRUE))=TRUE,D88+1,(IF(AND(D88&gt;Start!$G$20,D88+1&lt;Start!$H$20,D88&lt;Start!$H$20,(ISEVEN(D88)=TRUE))=TRUE,D88+1,(IF(AND(Start!$H$8=4,(ISODD(D88)=TRUE))=TRUE,D88-5,D88-7)))))))))))))))</f>
        <v>38</v>
      </c>
      <c r="F88" s="73">
        <f>IF(E88=" "," ",(IF(AND(E88&gt;Start!$G$18,E88+3&lt;Start!$H$18,E88&lt;Start!$H$18,(ISODD(E88)=TRUE))=TRUE,E88+3,(IF(AND(E88&gt;Start!$G$19,E88+3&lt;Start!$H$19,E88&lt;Start!$H$19,(ISODD(E88)=TRUE))=TRUE,E88+3,(IF(AND(E88&gt;Start!$G$20,E88+3&lt;Start!$H$20,E88&lt;Start!$H$20,(ISODD(E88)=TRUE))=TRUE,E88+3,(IF(AND(E88&gt;Start!$G$18,E88+1&lt;Start!$H$18,E88&lt;Start!$H$18,(ISEVEN(E88)=TRUE))=TRUE,E88+1,(IF(AND(E88&gt;Start!$G$19,E88+1&lt;Start!$H$19,E88&lt;Start!$H$19,(ISEVEN(E88)=TRUE))=TRUE,E88+1,(IF(AND(E88&gt;Start!$G$20,E88+1&lt;Start!$H$20,E88&lt;Start!$H$20,(ISEVEN(E88)=TRUE))=TRUE,E88+1,(IF(AND(Start!$H$8=4,(ISODD(E88)=TRUE))=TRUE,E88-5,E88-7)))))))))))))))</f>
        <v>31</v>
      </c>
      <c r="G88" s="73">
        <f>IF(F88=" "," ",(IF(AND(F88&gt;Start!$G$18,F88+3&lt;Start!$H$18,F88&lt;Start!$H$18,(ISODD(F88)=TRUE))=TRUE,F88+3,(IF(AND(F88&gt;Start!$G$19,F88+3&lt;Start!$H$19,F88&lt;Start!$H$19,(ISODD(F88)=TRUE))=TRUE,F88+3,(IF(AND(F88&gt;Start!$G$20,F88+3&lt;Start!$H$20,F88&lt;Start!$H$20,(ISODD(F88)=TRUE))=TRUE,F88+3,(IF(AND(F88&gt;Start!$G$18,F88+1&lt;Start!$H$18,F88&lt;Start!$H$18,(ISEVEN(F88)=TRUE))=TRUE,F88+1,(IF(AND(F88&gt;Start!$G$19,F88+1&lt;Start!$H$19,F88&lt;Start!$H$19,(ISEVEN(F88)=TRUE))=TRUE,F88+1,(IF(AND(F88&gt;Start!$G$20,F88+1&lt;Start!$H$20,F88&lt;Start!$H$20,(ISEVEN(F88)=TRUE))=TRUE,F88+1,(IF(AND(Start!$H$8=4,(ISODD(F88)=TRUE))=TRUE,F88-5,F88-7)))))))))))))))</f>
        <v>34</v>
      </c>
    </row>
    <row r="89" spans="1:7" ht="18.75">
      <c r="A89" s="72" t="str">
        <f>Input!L30</f>
        <v>CC</v>
      </c>
      <c r="B89" s="71" t="str">
        <f>Input!M30</f>
        <v>utica</v>
      </c>
      <c r="C89" s="71" t="str">
        <f>Input!N30</f>
        <v>Cynda Molina</v>
      </c>
      <c r="D89" s="72">
        <f>Input!$K$31</f>
        <v>36</v>
      </c>
      <c r="E89" s="73">
        <f>IF(D89=" "," ",(IF(AND(D89&gt;Start!$G$18,D89+3&lt;Start!$H$18,D89&lt;Start!$H$18,(ISODD(D89)=TRUE))=TRUE,D89+3,(IF(AND(D89&gt;Start!$G$19,D89+3&lt;Start!$H$19,D89&lt;Start!$H$19,(ISODD(D89)=TRUE))=TRUE,D89+3,(IF(AND(D89&gt;Start!$G$20,D89+3&lt;Start!$H$20,D89&lt;Start!$H$20,(ISODD(D89)=TRUE))=TRUE,D89+3,(IF(AND(D89&gt;Start!$G$18,D89+1&lt;Start!$H$18,D89&lt;Start!$H$18,(ISEVEN(D89)=TRUE))=TRUE,D89+1,(IF(AND(D89&gt;Start!$G$19,D89+1&lt;Start!$H$19,D89&lt;Start!$H$19,(ISEVEN(D89)=TRUE))=TRUE,D89+1,(IF(AND(D89&gt;Start!$G$20,D89+1&lt;Start!$H$20,D89&lt;Start!$H$20,(ISEVEN(D89)=TRUE))=TRUE,D89+1,(IF(AND(Start!$H$8=4,(ISODD(D89)=TRUE))=TRUE,D89-5,D89-7)))))))))))))))</f>
        <v>37</v>
      </c>
      <c r="F89" s="73">
        <f>IF(E89=" "," ",(IF(AND(E89&gt;Start!$G$18,E89+3&lt;Start!$H$18,E89&lt;Start!$H$18,(ISODD(E89)=TRUE))=TRUE,E89+3,(IF(AND(E89&gt;Start!$G$19,E89+3&lt;Start!$H$19,E89&lt;Start!$H$19,(ISODD(E89)=TRUE))=TRUE,E89+3,(IF(AND(E89&gt;Start!$G$20,E89+3&lt;Start!$H$20,E89&lt;Start!$H$20,(ISODD(E89)=TRUE))=TRUE,E89+3,(IF(AND(E89&gt;Start!$G$18,E89+1&lt;Start!$H$18,E89&lt;Start!$H$18,(ISEVEN(E89)=TRUE))=TRUE,E89+1,(IF(AND(E89&gt;Start!$G$19,E89+1&lt;Start!$H$19,E89&lt;Start!$H$19,(ISEVEN(E89)=TRUE))=TRUE,E89+1,(IF(AND(E89&gt;Start!$G$20,E89+1&lt;Start!$H$20,E89&lt;Start!$H$20,(ISEVEN(E89)=TRUE))=TRUE,E89+1,(IF(AND(Start!$H$8=4,(ISODD(E89)=TRUE))=TRUE,E89-5,E89-7)))))))))))))))</f>
        <v>30</v>
      </c>
      <c r="G89" s="73">
        <f>IF(F89=" "," ",(IF(AND(F89&gt;Start!$G$18,F89+3&lt;Start!$H$18,F89&lt;Start!$H$18,(ISODD(F89)=TRUE))=TRUE,F89+3,(IF(AND(F89&gt;Start!$G$19,F89+3&lt;Start!$H$19,F89&lt;Start!$H$19,(ISODD(F89)=TRUE))=TRUE,F89+3,(IF(AND(F89&gt;Start!$G$20,F89+3&lt;Start!$H$20,F89&lt;Start!$H$20,(ISODD(F89)=TRUE))=TRUE,F89+3,(IF(AND(F89&gt;Start!$G$18,F89+1&lt;Start!$H$18,F89&lt;Start!$H$18,(ISEVEN(F89)=TRUE))=TRUE,F89+1,(IF(AND(F89&gt;Start!$G$19,F89+1&lt;Start!$H$19,F89&lt;Start!$H$19,(ISEVEN(F89)=TRUE))=TRUE,F89+1,(IF(AND(F89&gt;Start!$G$20,F89+1&lt;Start!$H$20,F89&lt;Start!$H$20,(ISEVEN(F89)=TRUE))=TRUE,F89+1,(IF(AND(Start!$H$8=4,(ISODD(F89)=TRUE))=TRUE,F89-5,F89-7)))))))))))))))</f>
        <v>23</v>
      </c>
    </row>
    <row r="90" spans="1:7" ht="18.75">
      <c r="A90" s="72" t="str">
        <f>Input!L35</f>
        <v>C</v>
      </c>
      <c r="B90" s="71" t="str">
        <f>Input!M35</f>
        <v>Utica</v>
      </c>
      <c r="C90" s="71" t="str">
        <f>Input!N35</f>
        <v>Collette Beno</v>
      </c>
      <c r="D90" s="72">
        <f>Input!$K$36</f>
        <v>37</v>
      </c>
      <c r="E90" s="73">
        <f>IF(D90=" "," ",(IF(AND(D90&gt;Start!$G$18,D90+3&lt;Start!$H$18,D90&lt;Start!$H$18,(ISODD(D90)=TRUE))=TRUE,D90+3,(IF(AND(D90&gt;Start!$G$19,D90+3&lt;Start!$H$19,D90&lt;Start!$H$19,(ISODD(D90)=TRUE))=TRUE,D90+3,(IF(AND(D90&gt;Start!$G$20,D90+3&lt;Start!$H$20,D90&lt;Start!$H$20,(ISODD(D90)=TRUE))=TRUE,D90+3,(IF(AND(D90&gt;Start!$G$18,D90+1&lt;Start!$H$18,D90&lt;Start!$H$18,(ISEVEN(D90)=TRUE))=TRUE,D90+1,(IF(AND(D90&gt;Start!$G$19,D90+1&lt;Start!$H$19,D90&lt;Start!$H$19,(ISEVEN(D90)=TRUE))=TRUE,D90+1,(IF(AND(D90&gt;Start!$G$20,D90+1&lt;Start!$H$20,D90&lt;Start!$H$20,(ISEVEN(D90)=TRUE))=TRUE,D90+1,(IF(AND(Start!$H$8=4,(ISODD(D90)=TRUE))=TRUE,D90-5,D90-7)))))))))))))))</f>
        <v>30</v>
      </c>
      <c r="F90" s="73">
        <f>IF(E90=" "," ",(IF(AND(E90&gt;Start!$G$18,E90+3&lt;Start!$H$18,E90&lt;Start!$H$18,(ISODD(E90)=TRUE))=TRUE,E90+3,(IF(AND(E90&gt;Start!$G$19,E90+3&lt;Start!$H$19,E90&lt;Start!$H$19,(ISODD(E90)=TRUE))=TRUE,E90+3,(IF(AND(E90&gt;Start!$G$20,E90+3&lt;Start!$H$20,E90&lt;Start!$H$20,(ISODD(E90)=TRUE))=TRUE,E90+3,(IF(AND(E90&gt;Start!$G$18,E90+1&lt;Start!$H$18,E90&lt;Start!$H$18,(ISEVEN(E90)=TRUE))=TRUE,E90+1,(IF(AND(E90&gt;Start!$G$19,E90+1&lt;Start!$H$19,E90&lt;Start!$H$19,(ISEVEN(E90)=TRUE))=TRUE,E90+1,(IF(AND(E90&gt;Start!$G$20,E90+1&lt;Start!$H$20,E90&lt;Start!$H$20,(ISEVEN(E90)=TRUE))=TRUE,E90+1,(IF(AND(Start!$H$8=4,(ISODD(E90)=TRUE))=TRUE,E90-5,E90-7)))))))))))))))</f>
        <v>23</v>
      </c>
      <c r="G90" s="73">
        <f>IF(F90=" "," ",(IF(AND(F90&gt;Start!$G$18,F90+3&lt;Start!$H$18,F90&lt;Start!$H$18,(ISODD(F90)=TRUE))=TRUE,F90+3,(IF(AND(F90&gt;Start!$G$19,F90+3&lt;Start!$H$19,F90&lt;Start!$H$19,(ISODD(F90)=TRUE))=TRUE,F90+3,(IF(AND(F90&gt;Start!$G$20,F90+3&lt;Start!$H$20,F90&lt;Start!$H$20,(ISODD(F90)=TRUE))=TRUE,F90+3,(IF(AND(F90&gt;Start!$G$18,F90+1&lt;Start!$H$18,F90&lt;Start!$H$18,(ISEVEN(F90)=TRUE))=TRUE,F90+1,(IF(AND(F90&gt;Start!$G$19,F90+1&lt;Start!$H$19,F90&lt;Start!$H$19,(ISEVEN(F90)=TRUE))=TRUE,F90+1,(IF(AND(F90&gt;Start!$G$20,F90+1&lt;Start!$H$20,F90&lt;Start!$H$20,(ISEVEN(F90)=TRUE))=TRUE,F90+1,(IF(AND(Start!$H$8=4,(ISODD(F90)=TRUE))=TRUE,F90-5,F90-7)))))))))))))))</f>
        <v>16</v>
      </c>
    </row>
    <row r="91" spans="1:7" ht="18.75">
      <c r="A91" s="72" t="str">
        <f>Input!L40</f>
        <v>CC</v>
      </c>
      <c r="B91" s="71" t="str">
        <f>Input!M40</f>
        <v>Utica</v>
      </c>
      <c r="C91" s="71" t="str">
        <f>Input!N40</f>
        <v>Angel Colden</v>
      </c>
      <c r="D91" s="72">
        <f>Input!$K$41</f>
        <v>38</v>
      </c>
      <c r="E91" s="73">
        <f>IF(D91=" "," ",(IF(AND(D91&gt;Start!$G$18,D91+3&lt;Start!$H$18,D91&lt;Start!$H$18,(ISODD(D91)=TRUE))=TRUE,D91+3,(IF(AND(D91&gt;Start!$G$19,D91+3&lt;Start!$H$19,D91&lt;Start!$H$19,(ISODD(D91)=TRUE))=TRUE,D91+3,(IF(AND(D91&gt;Start!$G$20,D91+3&lt;Start!$H$20,D91&lt;Start!$H$20,(ISODD(D91)=TRUE))=TRUE,D91+3,(IF(AND(D91&gt;Start!$G$18,D91+1&lt;Start!$H$18,D91&lt;Start!$H$18,(ISEVEN(D91)=TRUE))=TRUE,D91+1,(IF(AND(D91&gt;Start!$G$19,D91+1&lt;Start!$H$19,D91&lt;Start!$H$19,(ISEVEN(D91)=TRUE))=TRUE,D91+1,(IF(AND(D91&gt;Start!$G$20,D91+1&lt;Start!$H$20,D91&lt;Start!$H$20,(ISEVEN(D91)=TRUE))=TRUE,D91+1,(IF(AND(Start!$H$8=4,(ISODD(D91)=TRUE))=TRUE,D91-5,D91-7)))))))))))))))</f>
        <v>31</v>
      </c>
      <c r="F91" s="73">
        <f>IF(E91=" "," ",(IF(AND(E91&gt;Start!$G$18,E91+3&lt;Start!$H$18,E91&lt;Start!$H$18,(ISODD(E91)=TRUE))=TRUE,E91+3,(IF(AND(E91&gt;Start!$G$19,E91+3&lt;Start!$H$19,E91&lt;Start!$H$19,(ISODD(E91)=TRUE))=TRUE,E91+3,(IF(AND(E91&gt;Start!$G$20,E91+3&lt;Start!$H$20,E91&lt;Start!$H$20,(ISODD(E91)=TRUE))=TRUE,E91+3,(IF(AND(E91&gt;Start!$G$18,E91+1&lt;Start!$H$18,E91&lt;Start!$H$18,(ISEVEN(E91)=TRUE))=TRUE,E91+1,(IF(AND(E91&gt;Start!$G$19,E91+1&lt;Start!$H$19,E91&lt;Start!$H$19,(ISEVEN(E91)=TRUE))=TRUE,E91+1,(IF(AND(E91&gt;Start!$G$20,E91+1&lt;Start!$H$20,E91&lt;Start!$H$20,(ISEVEN(E91)=TRUE))=TRUE,E91+1,(IF(AND(Start!$H$8=4,(ISODD(E91)=TRUE))=TRUE,E91-5,E91-7)))))))))))))))</f>
        <v>34</v>
      </c>
      <c r="G91" s="73">
        <f>IF(F91=" "," ",(IF(AND(F91&gt;Start!$G$18,F91+3&lt;Start!$H$18,F91&lt;Start!$H$18,(ISODD(F91)=TRUE))=TRUE,F91+3,(IF(AND(F91&gt;Start!$G$19,F91+3&lt;Start!$H$19,F91&lt;Start!$H$19,(ISODD(F91)=TRUE))=TRUE,F91+3,(IF(AND(F91&gt;Start!$G$20,F91+3&lt;Start!$H$20,F91&lt;Start!$H$20,(ISODD(F91)=TRUE))=TRUE,F91+3,(IF(AND(F91&gt;Start!$G$18,F91+1&lt;Start!$H$18,F91&lt;Start!$H$18,(ISEVEN(F91)=TRUE))=TRUE,F91+1,(IF(AND(F91&gt;Start!$G$19,F91+1&lt;Start!$H$19,F91&lt;Start!$H$19,(ISEVEN(F91)=TRUE))=TRUE,F91+1,(IF(AND(F91&gt;Start!$G$20,F91+1&lt;Start!$H$20,F91&lt;Start!$H$20,(ISEVEN(F91)=TRUE))=TRUE,F91+1,(IF(AND(Start!$H$8=4,(ISODD(F91)=TRUE))=TRUE,F91-5,F91-7)))))))))))))))</f>
        <v>35</v>
      </c>
    </row>
    <row r="92" spans="1:7" ht="18.75">
      <c r="A92" s="72" t="str">
        <f>Input!L27</f>
        <v>E</v>
      </c>
      <c r="B92" s="71" t="str">
        <f>Input!M27</f>
        <v>Utica Eisenhower</v>
      </c>
      <c r="C92" s="71" t="str">
        <f>Input!N27</f>
        <v>Madison McNamnra</v>
      </c>
      <c r="D92" s="72">
        <f>Input!$K$26</f>
        <v>35</v>
      </c>
      <c r="E92" s="73">
        <f>IF(D92=" "," ",(IF(AND(D92&gt;Start!$G$18,D92+3&lt;Start!$H$18,D92&lt;Start!$H$18,(ISODD(D92)=TRUE))=TRUE,D92+3,(IF(AND(D92&gt;Start!$G$19,D92+3&lt;Start!$H$19,D92&lt;Start!$H$19,(ISODD(D92)=TRUE))=TRUE,D92+3,(IF(AND(D92&gt;Start!$G$20,D92+3&lt;Start!$H$20,D92&lt;Start!$H$20,(ISODD(D92)=TRUE))=TRUE,D92+3,(IF(AND(D92&gt;Start!$G$18,D92+1&lt;Start!$H$18,D92&lt;Start!$H$18,(ISEVEN(D92)=TRUE))=TRUE,D92+1,(IF(AND(D92&gt;Start!$G$19,D92+1&lt;Start!$H$19,D92&lt;Start!$H$19,(ISEVEN(D92)=TRUE))=TRUE,D92+1,(IF(AND(D92&gt;Start!$G$20,D92+1&lt;Start!$H$20,D92&lt;Start!$H$20,(ISEVEN(D92)=TRUE))=TRUE,D92+1,(IF(AND(Start!$H$8=4,(ISODD(D92)=TRUE))=TRUE,D92-5,D92-7)))))))))))))))</f>
        <v>38</v>
      </c>
      <c r="F92" s="73">
        <f>IF(E92=" "," ",(IF(AND(E92&gt;Start!$G$18,E92+3&lt;Start!$H$18,E92&lt;Start!$H$18,(ISODD(E92)=TRUE))=TRUE,E92+3,(IF(AND(E92&gt;Start!$G$19,E92+3&lt;Start!$H$19,E92&lt;Start!$H$19,(ISODD(E92)=TRUE))=TRUE,E92+3,(IF(AND(E92&gt;Start!$G$20,E92+3&lt;Start!$H$20,E92&lt;Start!$H$20,(ISODD(E92)=TRUE))=TRUE,E92+3,(IF(AND(E92&gt;Start!$G$18,E92+1&lt;Start!$H$18,E92&lt;Start!$H$18,(ISEVEN(E92)=TRUE))=TRUE,E92+1,(IF(AND(E92&gt;Start!$G$19,E92+1&lt;Start!$H$19,E92&lt;Start!$H$19,(ISEVEN(E92)=TRUE))=TRUE,E92+1,(IF(AND(E92&gt;Start!$G$20,E92+1&lt;Start!$H$20,E92&lt;Start!$H$20,(ISEVEN(E92)=TRUE))=TRUE,E92+1,(IF(AND(Start!$H$8=4,(ISODD(E92)=TRUE))=TRUE,E92-5,E92-7)))))))))))))))</f>
        <v>31</v>
      </c>
      <c r="G92" s="73">
        <f>IF(F92=" "," ",(IF(AND(F92&gt;Start!$G$18,F92+3&lt;Start!$H$18,F92&lt;Start!$H$18,(ISODD(F92)=TRUE))=TRUE,F92+3,(IF(AND(F92&gt;Start!$G$19,F92+3&lt;Start!$H$19,F92&lt;Start!$H$19,(ISODD(F92)=TRUE))=TRUE,F92+3,(IF(AND(F92&gt;Start!$G$20,F92+3&lt;Start!$H$20,F92&lt;Start!$H$20,(ISODD(F92)=TRUE))=TRUE,F92+3,(IF(AND(F92&gt;Start!$G$18,F92+1&lt;Start!$H$18,F92&lt;Start!$H$18,(ISEVEN(F92)=TRUE))=TRUE,F92+1,(IF(AND(F92&gt;Start!$G$19,F92+1&lt;Start!$H$19,F92&lt;Start!$H$19,(ISEVEN(F92)=TRUE))=TRUE,F92+1,(IF(AND(F92&gt;Start!$G$20,F92+1&lt;Start!$H$20,F92&lt;Start!$H$20,(ISEVEN(F92)=TRUE))=TRUE,F92+1,(IF(AND(Start!$H$8=4,(ISODD(F92)=TRUE))=TRUE,F92-5,F92-7)))))))))))))))</f>
        <v>34</v>
      </c>
    </row>
    <row r="93" spans="1:7" ht="18.75">
      <c r="A93" s="72" t="str">
        <f>Input!L32</f>
        <v>EE</v>
      </c>
      <c r="B93" s="71" t="str">
        <f>Input!M32</f>
        <v>Utica Eisenhower</v>
      </c>
      <c r="C93" s="71" t="str">
        <f>Input!N32</f>
        <v>Nicole Yakimovich</v>
      </c>
      <c r="D93" s="72">
        <f>Input!$K$31</f>
        <v>36</v>
      </c>
      <c r="E93" s="73">
        <f>IF(D93=" "," ",(IF(AND(D93&gt;Start!$G$18,D93+3&lt;Start!$H$18,D93&lt;Start!$H$18,(ISODD(D93)=TRUE))=TRUE,D93+3,(IF(AND(D93&gt;Start!$G$19,D93+3&lt;Start!$H$19,D93&lt;Start!$H$19,(ISODD(D93)=TRUE))=TRUE,D93+3,(IF(AND(D93&gt;Start!$G$20,D93+3&lt;Start!$H$20,D93&lt;Start!$H$20,(ISODD(D93)=TRUE))=TRUE,D93+3,(IF(AND(D93&gt;Start!$G$18,D93+1&lt;Start!$H$18,D93&lt;Start!$H$18,(ISEVEN(D93)=TRUE))=TRUE,D93+1,(IF(AND(D93&gt;Start!$G$19,D93+1&lt;Start!$H$19,D93&lt;Start!$H$19,(ISEVEN(D93)=TRUE))=TRUE,D93+1,(IF(AND(D93&gt;Start!$G$20,D93+1&lt;Start!$H$20,D93&lt;Start!$H$20,(ISEVEN(D93)=TRUE))=TRUE,D93+1,(IF(AND(Start!$H$8=4,(ISODD(D93)=TRUE))=TRUE,D93-5,D93-7)))))))))))))))</f>
        <v>37</v>
      </c>
      <c r="F93" s="73">
        <f>IF(E93=" "," ",(IF(AND(E93&gt;Start!$G$18,E93+3&lt;Start!$H$18,E93&lt;Start!$H$18,(ISODD(E93)=TRUE))=TRUE,E93+3,(IF(AND(E93&gt;Start!$G$19,E93+3&lt;Start!$H$19,E93&lt;Start!$H$19,(ISODD(E93)=TRUE))=TRUE,E93+3,(IF(AND(E93&gt;Start!$G$20,E93+3&lt;Start!$H$20,E93&lt;Start!$H$20,(ISODD(E93)=TRUE))=TRUE,E93+3,(IF(AND(E93&gt;Start!$G$18,E93+1&lt;Start!$H$18,E93&lt;Start!$H$18,(ISEVEN(E93)=TRUE))=TRUE,E93+1,(IF(AND(E93&gt;Start!$G$19,E93+1&lt;Start!$H$19,E93&lt;Start!$H$19,(ISEVEN(E93)=TRUE))=TRUE,E93+1,(IF(AND(E93&gt;Start!$G$20,E93+1&lt;Start!$H$20,E93&lt;Start!$H$20,(ISEVEN(E93)=TRUE))=TRUE,E93+1,(IF(AND(Start!$H$8=4,(ISODD(E93)=TRUE))=TRUE,E93-5,E93-7)))))))))))))))</f>
        <v>30</v>
      </c>
      <c r="G93" s="73">
        <f>IF(F93=" "," ",(IF(AND(F93&gt;Start!$G$18,F93+3&lt;Start!$H$18,F93&lt;Start!$H$18,(ISODD(F93)=TRUE))=TRUE,F93+3,(IF(AND(F93&gt;Start!$G$19,F93+3&lt;Start!$H$19,F93&lt;Start!$H$19,(ISODD(F93)=TRUE))=TRUE,F93+3,(IF(AND(F93&gt;Start!$G$20,F93+3&lt;Start!$H$20,F93&lt;Start!$H$20,(ISODD(F93)=TRUE))=TRUE,F93+3,(IF(AND(F93&gt;Start!$G$18,F93+1&lt;Start!$H$18,F93&lt;Start!$H$18,(ISEVEN(F93)=TRUE))=TRUE,F93+1,(IF(AND(F93&gt;Start!$G$19,F93+1&lt;Start!$H$19,F93&lt;Start!$H$19,(ISEVEN(F93)=TRUE))=TRUE,F93+1,(IF(AND(F93&gt;Start!$G$20,F93+1&lt;Start!$H$20,F93&lt;Start!$H$20,(ISEVEN(F93)=TRUE))=TRUE,F93+1,(IF(AND(Start!$H$8=4,(ISODD(F93)=TRUE))=TRUE,F93-5,F93-7)))))))))))))))</f>
        <v>23</v>
      </c>
    </row>
    <row r="94" spans="1:7" ht="18.75">
      <c r="A94" s="72" t="str">
        <f>Input!L37</f>
        <v>E</v>
      </c>
      <c r="B94" s="71" t="str">
        <f>Input!M37</f>
        <v>Utica Eisenhower</v>
      </c>
      <c r="C94" s="71" t="str">
        <f>Input!N37</f>
        <v>Haley Zynda</v>
      </c>
      <c r="D94" s="72">
        <f>Input!$K$36</f>
        <v>37</v>
      </c>
      <c r="E94" s="73">
        <f>IF(D94=" "," ",(IF(AND(D94&gt;Start!$G$18,D94+3&lt;Start!$H$18,D94&lt;Start!$H$18,(ISODD(D94)=TRUE))=TRUE,D94+3,(IF(AND(D94&gt;Start!$G$19,D94+3&lt;Start!$H$19,D94&lt;Start!$H$19,(ISODD(D94)=TRUE))=TRUE,D94+3,(IF(AND(D94&gt;Start!$G$20,D94+3&lt;Start!$H$20,D94&lt;Start!$H$20,(ISODD(D94)=TRUE))=TRUE,D94+3,(IF(AND(D94&gt;Start!$G$18,D94+1&lt;Start!$H$18,D94&lt;Start!$H$18,(ISEVEN(D94)=TRUE))=TRUE,D94+1,(IF(AND(D94&gt;Start!$G$19,D94+1&lt;Start!$H$19,D94&lt;Start!$H$19,(ISEVEN(D94)=TRUE))=TRUE,D94+1,(IF(AND(D94&gt;Start!$G$20,D94+1&lt;Start!$H$20,D94&lt;Start!$H$20,(ISEVEN(D94)=TRUE))=TRUE,D94+1,(IF(AND(Start!$H$8=4,(ISODD(D94)=TRUE))=TRUE,D94-5,D94-7)))))))))))))))</f>
        <v>30</v>
      </c>
      <c r="F94" s="73">
        <f>IF(E94=" "," ",(IF(AND(E94&gt;Start!$G$18,E94+3&lt;Start!$H$18,E94&lt;Start!$H$18,(ISODD(E94)=TRUE))=TRUE,E94+3,(IF(AND(E94&gt;Start!$G$19,E94+3&lt;Start!$H$19,E94&lt;Start!$H$19,(ISODD(E94)=TRUE))=TRUE,E94+3,(IF(AND(E94&gt;Start!$G$20,E94+3&lt;Start!$H$20,E94&lt;Start!$H$20,(ISODD(E94)=TRUE))=TRUE,E94+3,(IF(AND(E94&gt;Start!$G$18,E94+1&lt;Start!$H$18,E94&lt;Start!$H$18,(ISEVEN(E94)=TRUE))=TRUE,E94+1,(IF(AND(E94&gt;Start!$G$19,E94+1&lt;Start!$H$19,E94&lt;Start!$H$19,(ISEVEN(E94)=TRUE))=TRUE,E94+1,(IF(AND(E94&gt;Start!$G$20,E94+1&lt;Start!$H$20,E94&lt;Start!$H$20,(ISEVEN(E94)=TRUE))=TRUE,E94+1,(IF(AND(Start!$H$8=4,(ISODD(E94)=TRUE))=TRUE,E94-5,E94-7)))))))))))))))</f>
        <v>23</v>
      </c>
      <c r="G94" s="73">
        <f>IF(F94=" "," ",(IF(AND(F94&gt;Start!$G$18,F94+3&lt;Start!$H$18,F94&lt;Start!$H$18,(ISODD(F94)=TRUE))=TRUE,F94+3,(IF(AND(F94&gt;Start!$G$19,F94+3&lt;Start!$H$19,F94&lt;Start!$H$19,(ISODD(F94)=TRUE))=TRUE,F94+3,(IF(AND(F94&gt;Start!$G$20,F94+3&lt;Start!$H$20,F94&lt;Start!$H$20,(ISODD(F94)=TRUE))=TRUE,F94+3,(IF(AND(F94&gt;Start!$G$18,F94+1&lt;Start!$H$18,F94&lt;Start!$H$18,(ISEVEN(F94)=TRUE))=TRUE,F94+1,(IF(AND(F94&gt;Start!$G$19,F94+1&lt;Start!$H$19,F94&lt;Start!$H$19,(ISEVEN(F94)=TRUE))=TRUE,F94+1,(IF(AND(F94&gt;Start!$G$20,F94+1&lt;Start!$H$20,F94&lt;Start!$H$20,(ISEVEN(F94)=TRUE))=TRUE,F94+1,(IF(AND(Start!$H$8=4,(ISODD(F94)=TRUE))=TRUE,F94-5,F94-7)))))))))))))))</f>
        <v>16</v>
      </c>
    </row>
    <row r="95" spans="1:7" ht="18.75">
      <c r="A95" s="72" t="str">
        <f>Input!L47</f>
        <v>E</v>
      </c>
      <c r="B95" s="71" t="str">
        <f>Input!M47</f>
        <v>Utica Eisenhower</v>
      </c>
      <c r="C95" s="71" t="str">
        <f>Input!N47</f>
        <v>Carly Schiner</v>
      </c>
      <c r="D95" s="72">
        <f>Input!$K$46</f>
        <v>39</v>
      </c>
      <c r="E95" s="73">
        <f>IF(D95=" "," ",(IF(AND(D95&gt;Start!$G$18,D95+3&lt;Start!$H$18,D95&lt;Start!$H$18,(ISODD(D95)=TRUE))=TRUE,D95+3,(IF(AND(D95&gt;Start!$G$19,D95+3&lt;Start!$H$19,D95&lt;Start!$H$19,(ISODD(D95)=TRUE))=TRUE,D95+3,(IF(AND(D95&gt;Start!$G$20,D95+3&lt;Start!$H$20,D95&lt;Start!$H$20,(ISODD(D95)=TRUE))=TRUE,D95+3,(IF(AND(D95&gt;Start!$G$18,D95+1&lt;Start!$H$18,D95&lt;Start!$H$18,(ISEVEN(D95)=TRUE))=TRUE,D95+1,(IF(AND(D95&gt;Start!$G$19,D95+1&lt;Start!$H$19,D95&lt;Start!$H$19,(ISEVEN(D95)=TRUE))=TRUE,D95+1,(IF(AND(D95&gt;Start!$G$20,D95+1&lt;Start!$H$20,D95&lt;Start!$H$20,(ISEVEN(D95)=TRUE))=TRUE,D95+1,(IF(AND(Start!$H$8=4,(ISODD(D95)=TRUE))=TRUE,D95-5,D95-7)))))))))))))))</f>
        <v>42</v>
      </c>
      <c r="F95" s="73">
        <f>IF(E95=" "," ",(IF(AND(E95&gt;Start!$G$18,E95+3&lt;Start!$H$18,E95&lt;Start!$H$18,(ISODD(E95)=TRUE))=TRUE,E95+3,(IF(AND(E95&gt;Start!$G$19,E95+3&lt;Start!$H$19,E95&lt;Start!$H$19,(ISODD(E95)=TRUE))=TRUE,E95+3,(IF(AND(E95&gt;Start!$G$20,E95+3&lt;Start!$H$20,E95&lt;Start!$H$20,(ISODD(E95)=TRUE))=TRUE,E95+3,(IF(AND(E95&gt;Start!$G$18,E95+1&lt;Start!$H$18,E95&lt;Start!$H$18,(ISEVEN(E95)=TRUE))=TRUE,E95+1,(IF(AND(E95&gt;Start!$G$19,E95+1&lt;Start!$H$19,E95&lt;Start!$H$19,(ISEVEN(E95)=TRUE))=TRUE,E95+1,(IF(AND(E95&gt;Start!$G$20,E95+1&lt;Start!$H$20,E95&lt;Start!$H$20,(ISEVEN(E95)=TRUE))=TRUE,E95+1,(IF(AND(Start!$H$8=4,(ISODD(E95)=TRUE))=TRUE,E95-5,E95-7)))))))))))))))</f>
        <v>43</v>
      </c>
      <c r="G95" s="73">
        <f>IF(F95=" "," ",(IF(AND(F95&gt;Start!$G$18,F95+3&lt;Start!$H$18,F95&lt;Start!$H$18,(ISODD(F95)=TRUE))=TRUE,F95+3,(IF(AND(F95&gt;Start!$G$19,F95+3&lt;Start!$H$19,F95&lt;Start!$H$19,(ISODD(F95)=TRUE))=TRUE,F95+3,(IF(AND(F95&gt;Start!$G$20,F95+3&lt;Start!$H$20,F95&lt;Start!$H$20,(ISODD(F95)=TRUE))=TRUE,F95+3,(IF(AND(F95&gt;Start!$G$18,F95+1&lt;Start!$H$18,F95&lt;Start!$H$18,(ISEVEN(F95)=TRUE))=TRUE,F95+1,(IF(AND(F95&gt;Start!$G$19,F95+1&lt;Start!$H$19,F95&lt;Start!$H$19,(ISEVEN(F95)=TRUE))=TRUE,F95+1,(IF(AND(F95&gt;Start!$G$20,F95+1&lt;Start!$H$20,F95&lt;Start!$H$20,(ISEVEN(F95)=TRUE))=TRUE,F95+1,(IF(AND(Start!$H$8=4,(ISODD(F95)=TRUE))=TRUE,F95-5,F95-7)))))))))))))))</f>
        <v>46</v>
      </c>
    </row>
    <row r="96" spans="1:7" ht="18.75">
      <c r="A96" s="72" t="str">
        <f>Input!L57</f>
        <v>E</v>
      </c>
      <c r="B96" s="71" t="str">
        <f>Input!M57</f>
        <v>Utica Eisenhower</v>
      </c>
      <c r="C96" s="71" t="str">
        <f>Input!N57</f>
        <v>Elizabeth Ireland</v>
      </c>
      <c r="D96" s="72">
        <f>Input!$K$56</f>
        <v>41</v>
      </c>
      <c r="E96" s="73">
        <f>IF(D96=" "," ",(IF(AND(D96&gt;Start!$G$18,D96+3&lt;Start!$H$18,D96&lt;Start!$H$18,(ISODD(D96)=TRUE))=TRUE,D96+3,(IF(AND(D96&gt;Start!$G$19,D96+3&lt;Start!$H$19,D96&lt;Start!$H$19,(ISODD(D96)=TRUE))=TRUE,D96+3,(IF(AND(D96&gt;Start!$G$20,D96+3&lt;Start!$H$20,D96&lt;Start!$H$20,(ISODD(D96)=TRUE))=TRUE,D96+3,(IF(AND(D96&gt;Start!$G$18,D96+1&lt;Start!$H$18,D96&lt;Start!$H$18,(ISEVEN(D96)=TRUE))=TRUE,D96+1,(IF(AND(D96&gt;Start!$G$19,D96+1&lt;Start!$H$19,D96&lt;Start!$H$19,(ISEVEN(D96)=TRUE))=TRUE,D96+1,(IF(AND(D96&gt;Start!$G$20,D96+1&lt;Start!$H$20,D96&lt;Start!$H$20,(ISEVEN(D96)=TRUE))=TRUE,D96+1,(IF(AND(Start!$H$8=4,(ISODD(D96)=TRUE))=TRUE,D96-5,D96-7)))))))))))))))</f>
        <v>44</v>
      </c>
      <c r="F96" s="73">
        <f>IF(E96=" "," ",(IF(AND(E96&gt;Start!$G$18,E96+3&lt;Start!$H$18,E96&lt;Start!$H$18,(ISODD(E96)=TRUE))=TRUE,E96+3,(IF(AND(E96&gt;Start!$G$19,E96+3&lt;Start!$H$19,E96&lt;Start!$H$19,(ISODD(E96)=TRUE))=TRUE,E96+3,(IF(AND(E96&gt;Start!$G$20,E96+3&lt;Start!$H$20,E96&lt;Start!$H$20,(ISODD(E96)=TRUE))=TRUE,E96+3,(IF(AND(E96&gt;Start!$G$18,E96+1&lt;Start!$H$18,E96&lt;Start!$H$18,(ISEVEN(E96)=TRUE))=TRUE,E96+1,(IF(AND(E96&gt;Start!$G$19,E96+1&lt;Start!$H$19,E96&lt;Start!$H$19,(ISEVEN(E96)=TRUE))=TRUE,E96+1,(IF(AND(E96&gt;Start!$G$20,E96+1&lt;Start!$H$20,E96&lt;Start!$H$20,(ISEVEN(E96)=TRUE))=TRUE,E96+1,(IF(AND(Start!$H$8=4,(ISODD(E96)=TRUE))=TRUE,E96-5,E96-7)))))))))))))))</f>
        <v>45</v>
      </c>
      <c r="G96" s="73">
        <f>IF(F96=" "," ",(IF(AND(F96&gt;Start!$G$18,F96+3&lt;Start!$H$18,F96&lt;Start!$H$18,(ISODD(F96)=TRUE))=TRUE,F96+3,(IF(AND(F96&gt;Start!$G$19,F96+3&lt;Start!$H$19,F96&lt;Start!$H$19,(ISODD(F96)=TRUE))=TRUE,F96+3,(IF(AND(F96&gt;Start!$G$20,F96+3&lt;Start!$H$20,F96&lt;Start!$H$20,(ISODD(F96)=TRUE))=TRUE,F96+3,(IF(AND(F96&gt;Start!$G$18,F96+1&lt;Start!$H$18,F96&lt;Start!$H$18,(ISEVEN(F96)=TRUE))=TRUE,F96+1,(IF(AND(F96&gt;Start!$G$19,F96+1&lt;Start!$H$19,F96&lt;Start!$H$19,(ISEVEN(F96)=TRUE))=TRUE,F96+1,(IF(AND(F96&gt;Start!$G$20,F96+1&lt;Start!$H$20,F96&lt;Start!$H$20,(ISEVEN(F96)=TRUE))=TRUE,F96+1,(IF(AND(Start!$H$8=4,(ISODD(F96)=TRUE))=TRUE,F96-5,F96-7)))))))))))))))</f>
        <v>38</v>
      </c>
    </row>
    <row r="97" spans="1:7" ht="18.75">
      <c r="A97" s="72" t="str">
        <f>Input!L67</f>
        <v>E</v>
      </c>
      <c r="B97" s="71" t="str">
        <f>Input!M67</f>
        <v>Utica Eisenhower</v>
      </c>
      <c r="C97" s="71" t="str">
        <f>Input!N67</f>
        <v>Mackenzie Janssen</v>
      </c>
      <c r="D97" s="72">
        <f>Input!$K$66</f>
        <v>43</v>
      </c>
      <c r="E97" s="73">
        <f>IF(D97=" "," ",(IF(AND(D97&gt;Start!$G$18,D97+3&lt;Start!$H$18,D97&lt;Start!$H$18,(ISODD(D97)=TRUE))=TRUE,D97+3,(IF(AND(D97&gt;Start!$G$19,D97+3&lt;Start!$H$19,D97&lt;Start!$H$19,(ISODD(D97)=TRUE))=TRUE,D97+3,(IF(AND(D97&gt;Start!$G$20,D97+3&lt;Start!$H$20,D97&lt;Start!$H$20,(ISODD(D97)=TRUE))=TRUE,D97+3,(IF(AND(D97&gt;Start!$G$18,D97+1&lt;Start!$H$18,D97&lt;Start!$H$18,(ISEVEN(D97)=TRUE))=TRUE,D97+1,(IF(AND(D97&gt;Start!$G$19,D97+1&lt;Start!$H$19,D97&lt;Start!$H$19,(ISEVEN(D97)=TRUE))=TRUE,D97+1,(IF(AND(D97&gt;Start!$G$20,D97+1&lt;Start!$H$20,D97&lt;Start!$H$20,(ISEVEN(D97)=TRUE))=TRUE,D97+1,(IF(AND(Start!$H$8=4,(ISODD(D97)=TRUE))=TRUE,D97-5,D97-7)))))))))))))))</f>
        <v>46</v>
      </c>
      <c r="F97" s="73">
        <f>IF(E97=" "," ",(IF(AND(E97&gt;Start!$G$18,E97+3&lt;Start!$H$18,E97&lt;Start!$H$18,(ISODD(E97)=TRUE))=TRUE,E97+3,(IF(AND(E97&gt;Start!$G$19,E97+3&lt;Start!$H$19,E97&lt;Start!$H$19,(ISODD(E97)=TRUE))=TRUE,E97+3,(IF(AND(E97&gt;Start!$G$20,E97+3&lt;Start!$H$20,E97&lt;Start!$H$20,(ISODD(E97)=TRUE))=TRUE,E97+3,(IF(AND(E97&gt;Start!$G$18,E97+1&lt;Start!$H$18,E97&lt;Start!$H$18,(ISEVEN(E97)=TRUE))=TRUE,E97+1,(IF(AND(E97&gt;Start!$G$19,E97+1&lt;Start!$H$19,E97&lt;Start!$H$19,(ISEVEN(E97)=TRUE))=TRUE,E97+1,(IF(AND(E97&gt;Start!$G$20,E97+1&lt;Start!$H$20,E97&lt;Start!$H$20,(ISEVEN(E97)=TRUE))=TRUE,E97+1,(IF(AND(Start!$H$8=4,(ISODD(E97)=TRUE))=TRUE,E97-5,E97-7)))))))))))))))</f>
        <v>39</v>
      </c>
      <c r="G97" s="73">
        <f>IF(F97=" "," ",(IF(AND(F97&gt;Start!$G$18,F97+3&lt;Start!$H$18,F97&lt;Start!$H$18,(ISODD(F97)=TRUE))=TRUE,F97+3,(IF(AND(F97&gt;Start!$G$19,F97+3&lt;Start!$H$19,F97&lt;Start!$H$19,(ISODD(F97)=TRUE))=TRUE,F97+3,(IF(AND(F97&gt;Start!$G$20,F97+3&lt;Start!$H$20,F97&lt;Start!$H$20,(ISODD(F97)=TRUE))=TRUE,F97+3,(IF(AND(F97&gt;Start!$G$18,F97+1&lt;Start!$H$18,F97&lt;Start!$H$18,(ISEVEN(F97)=TRUE))=TRUE,F97+1,(IF(AND(F97&gt;Start!$G$19,F97+1&lt;Start!$H$19,F97&lt;Start!$H$19,(ISEVEN(F97)=TRUE))=TRUE,F97+1,(IF(AND(F97&gt;Start!$G$20,F97+1&lt;Start!$H$20,F97&lt;Start!$H$20,(ISEVEN(F97)=TRUE))=TRUE,F97+1,(IF(AND(Start!$H$8=4,(ISODD(F97)=TRUE))=TRUE,F97-5,F97-7)))))))))))))))</f>
        <v>42</v>
      </c>
    </row>
    <row r="98" spans="1:7" ht="18.75">
      <c r="A98" s="72" t="str">
        <f>Input!L3</f>
        <v>A</v>
      </c>
      <c r="B98" s="71" t="str">
        <f>Input!M3</f>
        <v>Utica Henry Ford II</v>
      </c>
      <c r="C98" s="71" t="str">
        <f>Input!N3</f>
        <v>Victoria Giardina</v>
      </c>
      <c r="D98" s="72">
        <f>Input!$K$6</f>
        <v>31</v>
      </c>
      <c r="E98" s="73">
        <f>IF(D98=" "," ",(IF(AND(D98&gt;Start!$G$18,D98+3&lt;Start!$H$18,D98&lt;Start!$H$18,(ISODD(D98)=TRUE))=TRUE,D98+3,(IF(AND(D98&gt;Start!$G$19,D98+3&lt;Start!$H$19,D98&lt;Start!$H$19,(ISODD(D98)=TRUE))=TRUE,D98+3,(IF(AND(D98&gt;Start!$G$20,D98+3&lt;Start!$H$20,D98&lt;Start!$H$20,(ISODD(D98)=TRUE))=TRUE,D98+3,(IF(AND(D98&gt;Start!$G$18,D98+1&lt;Start!$H$18,D98&lt;Start!$H$18,(ISEVEN(D98)=TRUE))=TRUE,D98+1,(IF(AND(D98&gt;Start!$G$19,D98+1&lt;Start!$H$19,D98&lt;Start!$H$19,(ISEVEN(D98)=TRUE))=TRUE,D98+1,(IF(AND(D98&gt;Start!$G$20,D98+1&lt;Start!$H$20,D98&lt;Start!$H$20,(ISEVEN(D98)=TRUE))=TRUE,D98+1,(IF(AND(Start!$H$8=4,(ISODD(D98)=TRUE))=TRUE,D98-5,D98-7)))))))))))))))</f>
        <v>34</v>
      </c>
      <c r="F98" s="73">
        <f>IF(E98=" "," ",(IF(AND(E98&gt;Start!$G$18,E98+3&lt;Start!$H$18,E98&lt;Start!$H$18,(ISODD(E98)=TRUE))=TRUE,E98+3,(IF(AND(E98&gt;Start!$G$19,E98+3&lt;Start!$H$19,E98&lt;Start!$H$19,(ISODD(E98)=TRUE))=TRUE,E98+3,(IF(AND(E98&gt;Start!$G$20,E98+3&lt;Start!$H$20,E98&lt;Start!$H$20,(ISODD(E98)=TRUE))=TRUE,E98+3,(IF(AND(E98&gt;Start!$G$18,E98+1&lt;Start!$H$18,E98&lt;Start!$H$18,(ISEVEN(E98)=TRUE))=TRUE,E98+1,(IF(AND(E98&gt;Start!$G$19,E98+1&lt;Start!$H$19,E98&lt;Start!$H$19,(ISEVEN(E98)=TRUE))=TRUE,E98+1,(IF(AND(E98&gt;Start!$G$20,E98+1&lt;Start!$H$20,E98&lt;Start!$H$20,(ISEVEN(E98)=TRUE))=TRUE,E98+1,(IF(AND(Start!$H$8=4,(ISODD(E98)=TRUE))=TRUE,E98-5,E98-7)))))))))))))))</f>
        <v>35</v>
      </c>
      <c r="G98" s="73">
        <f>IF(F98=" "," ",(IF(AND(F98&gt;Start!$G$18,F98+3&lt;Start!$H$18,F98&lt;Start!$H$18,(ISODD(F98)=TRUE))=TRUE,F98+3,(IF(AND(F98&gt;Start!$G$19,F98+3&lt;Start!$H$19,F98&lt;Start!$H$19,(ISODD(F98)=TRUE))=TRUE,F98+3,(IF(AND(F98&gt;Start!$G$20,F98+3&lt;Start!$H$20,F98&lt;Start!$H$20,(ISODD(F98)=TRUE))=TRUE,F98+3,(IF(AND(F98&gt;Start!$G$18,F98+1&lt;Start!$H$18,F98&lt;Start!$H$18,(ISEVEN(F98)=TRUE))=TRUE,F98+1,(IF(AND(F98&gt;Start!$G$19,F98+1&lt;Start!$H$19,F98&lt;Start!$H$19,(ISEVEN(F98)=TRUE))=TRUE,F98+1,(IF(AND(F98&gt;Start!$G$20,F98+1&lt;Start!$H$20,F98&lt;Start!$H$20,(ISEVEN(F98)=TRUE))=TRUE,F98+1,(IF(AND(Start!$H$8=4,(ISODD(F98)=TRUE))=TRUE,F98-5,F98-7)))))))))))))))</f>
        <v>38</v>
      </c>
    </row>
    <row r="99" spans="1:7" ht="18.75">
      <c r="A99" s="72" t="str">
        <f>Input!L8</f>
        <v>AA</v>
      </c>
      <c r="B99" s="71" t="str">
        <f>Input!M8</f>
        <v>Utica Henry Ford II</v>
      </c>
      <c r="C99" s="71" t="str">
        <f>Input!N8</f>
        <v>Jessica McCreary</v>
      </c>
      <c r="D99" s="72">
        <f>Input!$K$11</f>
        <v>32</v>
      </c>
      <c r="E99" s="73">
        <f>IF(D99=" "," ",(IF(AND(D99&gt;Start!$G$18,D99+3&lt;Start!$H$18,D99&lt;Start!$H$18,(ISODD(D99)=TRUE))=TRUE,D99+3,(IF(AND(D99&gt;Start!$G$19,D99+3&lt;Start!$H$19,D99&lt;Start!$H$19,(ISODD(D99)=TRUE))=TRUE,D99+3,(IF(AND(D99&gt;Start!$G$20,D99+3&lt;Start!$H$20,D99&lt;Start!$H$20,(ISODD(D99)=TRUE))=TRUE,D99+3,(IF(AND(D99&gt;Start!$G$18,D99+1&lt;Start!$H$18,D99&lt;Start!$H$18,(ISEVEN(D99)=TRUE))=TRUE,D99+1,(IF(AND(D99&gt;Start!$G$19,D99+1&lt;Start!$H$19,D99&lt;Start!$H$19,(ISEVEN(D99)=TRUE))=TRUE,D99+1,(IF(AND(D99&gt;Start!$G$20,D99+1&lt;Start!$H$20,D99&lt;Start!$H$20,(ISEVEN(D99)=TRUE))=TRUE,D99+1,(IF(AND(Start!$H$8=4,(ISODD(D99)=TRUE))=TRUE,D99-5,D99-7)))))))))))))))</f>
        <v>33</v>
      </c>
      <c r="F99" s="73">
        <f>IF(E99=" "," ",(IF(AND(E99&gt;Start!$G$18,E99+3&lt;Start!$H$18,E99&lt;Start!$H$18,(ISODD(E99)=TRUE))=TRUE,E99+3,(IF(AND(E99&gt;Start!$G$19,E99+3&lt;Start!$H$19,E99&lt;Start!$H$19,(ISODD(E99)=TRUE))=TRUE,E99+3,(IF(AND(E99&gt;Start!$G$20,E99+3&lt;Start!$H$20,E99&lt;Start!$H$20,(ISODD(E99)=TRUE))=TRUE,E99+3,(IF(AND(E99&gt;Start!$G$18,E99+1&lt;Start!$H$18,E99&lt;Start!$H$18,(ISEVEN(E99)=TRUE))=TRUE,E99+1,(IF(AND(E99&gt;Start!$G$19,E99+1&lt;Start!$H$19,E99&lt;Start!$H$19,(ISEVEN(E99)=TRUE))=TRUE,E99+1,(IF(AND(E99&gt;Start!$G$20,E99+1&lt;Start!$H$20,E99&lt;Start!$H$20,(ISEVEN(E99)=TRUE))=TRUE,E99+1,(IF(AND(Start!$H$8=4,(ISODD(E99)=TRUE))=TRUE,E99-5,E99-7)))))))))))))))</f>
        <v>36</v>
      </c>
      <c r="G99" s="73">
        <f>IF(F99=" "," ",(IF(AND(F99&gt;Start!$G$18,F99+3&lt;Start!$H$18,F99&lt;Start!$H$18,(ISODD(F99)=TRUE))=TRUE,F99+3,(IF(AND(F99&gt;Start!$G$19,F99+3&lt;Start!$H$19,F99&lt;Start!$H$19,(ISODD(F99)=TRUE))=TRUE,F99+3,(IF(AND(F99&gt;Start!$G$20,F99+3&lt;Start!$H$20,F99&lt;Start!$H$20,(ISODD(F99)=TRUE))=TRUE,F99+3,(IF(AND(F99&gt;Start!$G$18,F99+1&lt;Start!$H$18,F99&lt;Start!$H$18,(ISEVEN(F99)=TRUE))=TRUE,F99+1,(IF(AND(F99&gt;Start!$G$19,F99+1&lt;Start!$H$19,F99&lt;Start!$H$19,(ISEVEN(F99)=TRUE))=TRUE,F99+1,(IF(AND(F99&gt;Start!$G$20,F99+1&lt;Start!$H$20,F99&lt;Start!$H$20,(ISEVEN(F99)=TRUE))=TRUE,F99+1,(IF(AND(Start!$H$8=4,(ISODD(F99)=TRUE))=TRUE,F99-5,F99-7)))))))))))))))</f>
        <v>37</v>
      </c>
    </row>
    <row r="100" spans="1:7" ht="18.75">
      <c r="A100" s="72" t="str">
        <f>Input!L13</f>
        <v>A</v>
      </c>
      <c r="B100" s="71" t="str">
        <f>Input!M13</f>
        <v>Utica Henry Ford II</v>
      </c>
      <c r="C100" s="71" t="str">
        <f>Input!N13</f>
        <v>Emily Parkin</v>
      </c>
      <c r="D100" s="72">
        <f>Input!$K$16</f>
        <v>33</v>
      </c>
      <c r="E100" s="73">
        <f>IF(D100=" "," ",(IF(AND(D100&gt;Start!$G$18,D100+3&lt;Start!$H$18,D100&lt;Start!$H$18,(ISODD(D100)=TRUE))=TRUE,D100+3,(IF(AND(D100&gt;Start!$G$19,D100+3&lt;Start!$H$19,D100&lt;Start!$H$19,(ISODD(D100)=TRUE))=TRUE,D100+3,(IF(AND(D100&gt;Start!$G$20,D100+3&lt;Start!$H$20,D100&lt;Start!$H$20,(ISODD(D100)=TRUE))=TRUE,D100+3,(IF(AND(D100&gt;Start!$G$18,D100+1&lt;Start!$H$18,D100&lt;Start!$H$18,(ISEVEN(D100)=TRUE))=TRUE,D100+1,(IF(AND(D100&gt;Start!$G$19,D100+1&lt;Start!$H$19,D100&lt;Start!$H$19,(ISEVEN(D100)=TRUE))=TRUE,D100+1,(IF(AND(D100&gt;Start!$G$20,D100+1&lt;Start!$H$20,D100&lt;Start!$H$20,(ISEVEN(D100)=TRUE))=TRUE,D100+1,(IF(AND(Start!$H$8=4,(ISODD(D100)=TRUE))=TRUE,D100-5,D100-7)))))))))))))))</f>
        <v>36</v>
      </c>
      <c r="F100" s="73">
        <f>IF(E100=" "," ",(IF(AND(E100&gt;Start!$G$18,E100+3&lt;Start!$H$18,E100&lt;Start!$H$18,(ISODD(E100)=TRUE))=TRUE,E100+3,(IF(AND(E100&gt;Start!$G$19,E100+3&lt;Start!$H$19,E100&lt;Start!$H$19,(ISODD(E100)=TRUE))=TRUE,E100+3,(IF(AND(E100&gt;Start!$G$20,E100+3&lt;Start!$H$20,E100&lt;Start!$H$20,(ISODD(E100)=TRUE))=TRUE,E100+3,(IF(AND(E100&gt;Start!$G$18,E100+1&lt;Start!$H$18,E100&lt;Start!$H$18,(ISEVEN(E100)=TRUE))=TRUE,E100+1,(IF(AND(E100&gt;Start!$G$19,E100+1&lt;Start!$H$19,E100&lt;Start!$H$19,(ISEVEN(E100)=TRUE))=TRUE,E100+1,(IF(AND(E100&gt;Start!$G$20,E100+1&lt;Start!$H$20,E100&lt;Start!$H$20,(ISEVEN(E100)=TRUE))=TRUE,E100+1,(IF(AND(Start!$H$8=4,(ISODD(E100)=TRUE))=TRUE,E100-5,E100-7)))))))))))))))</f>
        <v>37</v>
      </c>
      <c r="G100" s="73">
        <f>IF(F100=" "," ",(IF(AND(F100&gt;Start!$G$18,F100+3&lt;Start!$H$18,F100&lt;Start!$H$18,(ISODD(F100)=TRUE))=TRUE,F100+3,(IF(AND(F100&gt;Start!$G$19,F100+3&lt;Start!$H$19,F100&lt;Start!$H$19,(ISODD(F100)=TRUE))=TRUE,F100+3,(IF(AND(F100&gt;Start!$G$20,F100+3&lt;Start!$H$20,F100&lt;Start!$H$20,(ISODD(F100)=TRUE))=TRUE,F100+3,(IF(AND(F100&gt;Start!$G$18,F100+1&lt;Start!$H$18,F100&lt;Start!$H$18,(ISEVEN(F100)=TRUE))=TRUE,F100+1,(IF(AND(F100&gt;Start!$G$19,F100+1&lt;Start!$H$19,F100&lt;Start!$H$19,(ISEVEN(F100)=TRUE))=TRUE,F100+1,(IF(AND(F100&gt;Start!$G$20,F100+1&lt;Start!$H$20,F100&lt;Start!$H$20,(ISEVEN(F100)=TRUE))=TRUE,F100+1,(IF(AND(Start!$H$8=4,(ISODD(F100)=TRUE))=TRUE,F100-5,F100-7)))))))))))))))</f>
        <v>30</v>
      </c>
    </row>
    <row r="101" spans="1:7" ht="18.75">
      <c r="A101" s="72" t="str">
        <f>Input!L18</f>
        <v>AA</v>
      </c>
      <c r="B101" s="71" t="str">
        <f>Input!M18</f>
        <v>Utica Henry Ford II</v>
      </c>
      <c r="C101" s="71" t="str">
        <f>Input!N18</f>
        <v>Madison Polsinelli</v>
      </c>
      <c r="D101" s="72">
        <f>Input!$K$21</f>
        <v>34</v>
      </c>
      <c r="E101" s="73">
        <f>IF(D101=" "," ",(IF(AND(D101&gt;Start!$G$18,D101+3&lt;Start!$H$18,D101&lt;Start!$H$18,(ISODD(D101)=TRUE))=TRUE,D101+3,(IF(AND(D101&gt;Start!$G$19,D101+3&lt;Start!$H$19,D101&lt;Start!$H$19,(ISODD(D101)=TRUE))=TRUE,D101+3,(IF(AND(D101&gt;Start!$G$20,D101+3&lt;Start!$H$20,D101&lt;Start!$H$20,(ISODD(D101)=TRUE))=TRUE,D101+3,(IF(AND(D101&gt;Start!$G$18,D101+1&lt;Start!$H$18,D101&lt;Start!$H$18,(ISEVEN(D101)=TRUE))=TRUE,D101+1,(IF(AND(D101&gt;Start!$G$19,D101+1&lt;Start!$H$19,D101&lt;Start!$H$19,(ISEVEN(D101)=TRUE))=TRUE,D101+1,(IF(AND(D101&gt;Start!$G$20,D101+1&lt;Start!$H$20,D101&lt;Start!$H$20,(ISEVEN(D101)=TRUE))=TRUE,D101+1,(IF(AND(Start!$H$8=4,(ISODD(D101)=TRUE))=TRUE,D101-5,D101-7)))))))))))))))</f>
        <v>35</v>
      </c>
      <c r="F101" s="73">
        <f>IF(E101=" "," ",(IF(AND(E101&gt;Start!$G$18,E101+3&lt;Start!$H$18,E101&lt;Start!$H$18,(ISODD(E101)=TRUE))=TRUE,E101+3,(IF(AND(E101&gt;Start!$G$19,E101+3&lt;Start!$H$19,E101&lt;Start!$H$19,(ISODD(E101)=TRUE))=TRUE,E101+3,(IF(AND(E101&gt;Start!$G$20,E101+3&lt;Start!$H$20,E101&lt;Start!$H$20,(ISODD(E101)=TRUE))=TRUE,E101+3,(IF(AND(E101&gt;Start!$G$18,E101+1&lt;Start!$H$18,E101&lt;Start!$H$18,(ISEVEN(E101)=TRUE))=TRUE,E101+1,(IF(AND(E101&gt;Start!$G$19,E101+1&lt;Start!$H$19,E101&lt;Start!$H$19,(ISEVEN(E101)=TRUE))=TRUE,E101+1,(IF(AND(E101&gt;Start!$G$20,E101+1&lt;Start!$H$20,E101&lt;Start!$H$20,(ISEVEN(E101)=TRUE))=TRUE,E101+1,(IF(AND(Start!$H$8=4,(ISODD(E101)=TRUE))=TRUE,E101-5,E101-7)))))))))))))))</f>
        <v>38</v>
      </c>
      <c r="G101" s="73">
        <f>IF(F101=" "," ",(IF(AND(F101&gt;Start!$G$18,F101+3&lt;Start!$H$18,F101&lt;Start!$H$18,(ISODD(F101)=TRUE))=TRUE,F101+3,(IF(AND(F101&gt;Start!$G$19,F101+3&lt;Start!$H$19,F101&lt;Start!$H$19,(ISODD(F101)=TRUE))=TRUE,F101+3,(IF(AND(F101&gt;Start!$G$20,F101+3&lt;Start!$H$20,F101&lt;Start!$H$20,(ISODD(F101)=TRUE))=TRUE,F101+3,(IF(AND(F101&gt;Start!$G$18,F101+1&lt;Start!$H$18,F101&lt;Start!$H$18,(ISEVEN(F101)=TRUE))=TRUE,F101+1,(IF(AND(F101&gt;Start!$G$19,F101+1&lt;Start!$H$19,F101&lt;Start!$H$19,(ISEVEN(F101)=TRUE))=TRUE,F101+1,(IF(AND(F101&gt;Start!$G$20,F101+1&lt;Start!$H$20,F101&lt;Start!$H$20,(ISEVEN(F101)=TRUE))=TRUE,F101+1,(IF(AND(Start!$H$8=4,(ISODD(F101)=TRUE))=TRUE,F101-5,F101-7)))))))))))))))</f>
        <v>31</v>
      </c>
    </row>
    <row r="102" spans="1:7" ht="18.75">
      <c r="A102" s="72" t="str">
        <f>Input!L23</f>
        <v>A</v>
      </c>
      <c r="B102" s="71" t="str">
        <f>Input!M23</f>
        <v>Utica Henry Ford II</v>
      </c>
      <c r="C102" s="71" t="str">
        <f>Input!N23</f>
        <v>Bailey Duke</v>
      </c>
      <c r="D102" s="72">
        <f>Input!$K$26</f>
        <v>35</v>
      </c>
      <c r="E102" s="73">
        <f>IF(D102=" "," ",(IF(AND(D102&gt;Start!$G$18,D102+3&lt;Start!$H$18,D102&lt;Start!$H$18,(ISODD(D102)=TRUE))=TRUE,D102+3,(IF(AND(D102&gt;Start!$G$19,D102+3&lt;Start!$H$19,D102&lt;Start!$H$19,(ISODD(D102)=TRUE))=TRUE,D102+3,(IF(AND(D102&gt;Start!$G$20,D102+3&lt;Start!$H$20,D102&lt;Start!$H$20,(ISODD(D102)=TRUE))=TRUE,D102+3,(IF(AND(D102&gt;Start!$G$18,D102+1&lt;Start!$H$18,D102&lt;Start!$H$18,(ISEVEN(D102)=TRUE))=TRUE,D102+1,(IF(AND(D102&gt;Start!$G$19,D102+1&lt;Start!$H$19,D102&lt;Start!$H$19,(ISEVEN(D102)=TRUE))=TRUE,D102+1,(IF(AND(D102&gt;Start!$G$20,D102+1&lt;Start!$H$20,D102&lt;Start!$H$20,(ISEVEN(D102)=TRUE))=TRUE,D102+1,(IF(AND(Start!$H$8=4,(ISODD(D102)=TRUE))=TRUE,D102-5,D102-7)))))))))))))))</f>
        <v>38</v>
      </c>
      <c r="F102" s="73">
        <f>IF(E102=" "," ",(IF(AND(E102&gt;Start!$G$18,E102+3&lt;Start!$H$18,E102&lt;Start!$H$18,(ISODD(E102)=TRUE))=TRUE,E102+3,(IF(AND(E102&gt;Start!$G$19,E102+3&lt;Start!$H$19,E102&lt;Start!$H$19,(ISODD(E102)=TRUE))=TRUE,E102+3,(IF(AND(E102&gt;Start!$G$20,E102+3&lt;Start!$H$20,E102&lt;Start!$H$20,(ISODD(E102)=TRUE))=TRUE,E102+3,(IF(AND(E102&gt;Start!$G$18,E102+1&lt;Start!$H$18,E102&lt;Start!$H$18,(ISEVEN(E102)=TRUE))=TRUE,E102+1,(IF(AND(E102&gt;Start!$G$19,E102+1&lt;Start!$H$19,E102&lt;Start!$H$19,(ISEVEN(E102)=TRUE))=TRUE,E102+1,(IF(AND(E102&gt;Start!$G$20,E102+1&lt;Start!$H$20,E102&lt;Start!$H$20,(ISEVEN(E102)=TRUE))=TRUE,E102+1,(IF(AND(Start!$H$8=4,(ISODD(E102)=TRUE))=TRUE,E102-5,E102-7)))))))))))))))</f>
        <v>31</v>
      </c>
      <c r="G102" s="73">
        <f>IF(F102=" "," ",(IF(AND(F102&gt;Start!$G$18,F102+3&lt;Start!$H$18,F102&lt;Start!$H$18,(ISODD(F102)=TRUE))=TRUE,F102+3,(IF(AND(F102&gt;Start!$G$19,F102+3&lt;Start!$H$19,F102&lt;Start!$H$19,(ISODD(F102)=TRUE))=TRUE,F102+3,(IF(AND(F102&gt;Start!$G$20,F102+3&lt;Start!$H$20,F102&lt;Start!$H$20,(ISODD(F102)=TRUE))=TRUE,F102+3,(IF(AND(F102&gt;Start!$G$18,F102+1&lt;Start!$H$18,F102&lt;Start!$H$18,(ISEVEN(F102)=TRUE))=TRUE,F102+1,(IF(AND(F102&gt;Start!$G$19,F102+1&lt;Start!$H$19,F102&lt;Start!$H$19,(ISEVEN(F102)=TRUE))=TRUE,F102+1,(IF(AND(F102&gt;Start!$G$20,F102+1&lt;Start!$H$20,F102&lt;Start!$H$20,(ISEVEN(F102)=TRUE))=TRUE,F102+1,(IF(AND(Start!$H$8=4,(ISODD(F102)=TRUE))=TRUE,F102-5,F102-7)))))))))))))))</f>
        <v>34</v>
      </c>
    </row>
    <row r="103" spans="1:7" ht="18.75">
      <c r="A103" s="72" t="str">
        <f>Input!L28</f>
        <v>AA</v>
      </c>
      <c r="B103" s="71" t="str">
        <f>Input!M28</f>
        <v>Utica Henry Ford II</v>
      </c>
      <c r="C103" s="71" t="str">
        <f>Input!N28</f>
        <v>Brianne Hudgens</v>
      </c>
      <c r="D103" s="72">
        <f>Input!$K$31</f>
        <v>36</v>
      </c>
      <c r="E103" s="73">
        <f>IF(D103=" "," ",(IF(AND(D103&gt;Start!$G$18,D103+3&lt;Start!$H$18,D103&lt;Start!$H$18,(ISODD(D103)=TRUE))=TRUE,D103+3,(IF(AND(D103&gt;Start!$G$19,D103+3&lt;Start!$H$19,D103&lt;Start!$H$19,(ISODD(D103)=TRUE))=TRUE,D103+3,(IF(AND(D103&gt;Start!$G$20,D103+3&lt;Start!$H$20,D103&lt;Start!$H$20,(ISODD(D103)=TRUE))=TRUE,D103+3,(IF(AND(D103&gt;Start!$G$18,D103+1&lt;Start!$H$18,D103&lt;Start!$H$18,(ISEVEN(D103)=TRUE))=TRUE,D103+1,(IF(AND(D103&gt;Start!$G$19,D103+1&lt;Start!$H$19,D103&lt;Start!$H$19,(ISEVEN(D103)=TRUE))=TRUE,D103+1,(IF(AND(D103&gt;Start!$G$20,D103+1&lt;Start!$H$20,D103&lt;Start!$H$20,(ISEVEN(D103)=TRUE))=TRUE,D103+1,(IF(AND(Start!$H$8=4,(ISODD(D103)=TRUE))=TRUE,D103-5,D103-7)))))))))))))))</f>
        <v>37</v>
      </c>
      <c r="F103" s="73">
        <f>IF(E103=" "," ",(IF(AND(E103&gt;Start!$G$18,E103+3&lt;Start!$H$18,E103&lt;Start!$H$18,(ISODD(E103)=TRUE))=TRUE,E103+3,(IF(AND(E103&gt;Start!$G$19,E103+3&lt;Start!$H$19,E103&lt;Start!$H$19,(ISODD(E103)=TRUE))=TRUE,E103+3,(IF(AND(E103&gt;Start!$G$20,E103+3&lt;Start!$H$20,E103&lt;Start!$H$20,(ISODD(E103)=TRUE))=TRUE,E103+3,(IF(AND(E103&gt;Start!$G$18,E103+1&lt;Start!$H$18,E103&lt;Start!$H$18,(ISEVEN(E103)=TRUE))=TRUE,E103+1,(IF(AND(E103&gt;Start!$G$19,E103+1&lt;Start!$H$19,E103&lt;Start!$H$19,(ISEVEN(E103)=TRUE))=TRUE,E103+1,(IF(AND(E103&gt;Start!$G$20,E103+1&lt;Start!$H$20,E103&lt;Start!$H$20,(ISEVEN(E103)=TRUE))=TRUE,E103+1,(IF(AND(Start!$H$8=4,(ISODD(E103)=TRUE))=TRUE,E103-5,E103-7)))))))))))))))</f>
        <v>30</v>
      </c>
      <c r="G103" s="73">
        <f>IF(F103=" "," ",(IF(AND(F103&gt;Start!$G$18,F103+3&lt;Start!$H$18,F103&lt;Start!$H$18,(ISODD(F103)=TRUE))=TRUE,F103+3,(IF(AND(F103&gt;Start!$G$19,F103+3&lt;Start!$H$19,F103&lt;Start!$H$19,(ISODD(F103)=TRUE))=TRUE,F103+3,(IF(AND(F103&gt;Start!$G$20,F103+3&lt;Start!$H$20,F103&lt;Start!$H$20,(ISODD(F103)=TRUE))=TRUE,F103+3,(IF(AND(F103&gt;Start!$G$18,F103+1&lt;Start!$H$18,F103&lt;Start!$H$18,(ISEVEN(F103)=TRUE))=TRUE,F103+1,(IF(AND(F103&gt;Start!$G$19,F103+1&lt;Start!$H$19,F103&lt;Start!$H$19,(ISEVEN(F103)=TRUE))=TRUE,F103+1,(IF(AND(F103&gt;Start!$G$20,F103+1&lt;Start!$H$20,F103&lt;Start!$H$20,(ISEVEN(F103)=TRUE))=TRUE,F103+1,(IF(AND(Start!$H$8=4,(ISODD(F103)=TRUE))=TRUE,F103-5,F103-7)))))))))))))))</f>
        <v>23</v>
      </c>
    </row>
    <row r="104" spans="1:7" ht="18.75">
      <c r="A104" s="72" t="str">
        <f>Input!L4</f>
        <v>B</v>
      </c>
      <c r="B104" s="71" t="str">
        <f>Input!M4</f>
        <v>Warren Cousino</v>
      </c>
      <c r="C104" s="71" t="str">
        <f>Input!N4</f>
        <v>Cortney Mourello</v>
      </c>
      <c r="D104" s="72">
        <f>Input!$K$6</f>
        <v>31</v>
      </c>
      <c r="E104" s="73">
        <f>IF(D104=" "," ",(IF(AND(D104&gt;Start!$G$18,D104+3&lt;Start!$H$18,D104&lt;Start!$H$18,(ISODD(D104)=TRUE))=TRUE,D104+3,(IF(AND(D104&gt;Start!$G$19,D104+3&lt;Start!$H$19,D104&lt;Start!$H$19,(ISODD(D104)=TRUE))=TRUE,D104+3,(IF(AND(D104&gt;Start!$G$20,D104+3&lt;Start!$H$20,D104&lt;Start!$H$20,(ISODD(D104)=TRUE))=TRUE,D104+3,(IF(AND(D104&gt;Start!$G$18,D104+1&lt;Start!$H$18,D104&lt;Start!$H$18,(ISEVEN(D104)=TRUE))=TRUE,D104+1,(IF(AND(D104&gt;Start!$G$19,D104+1&lt;Start!$H$19,D104&lt;Start!$H$19,(ISEVEN(D104)=TRUE))=TRUE,D104+1,(IF(AND(D104&gt;Start!$G$20,D104+1&lt;Start!$H$20,D104&lt;Start!$H$20,(ISEVEN(D104)=TRUE))=TRUE,D104+1,(IF(AND(Start!$H$8=4,(ISODD(D104)=TRUE))=TRUE,D104-5,D104-7)))))))))))))))</f>
        <v>34</v>
      </c>
      <c r="F104" s="73">
        <f>IF(E104=" "," ",(IF(AND(E104&gt;Start!$G$18,E104+3&lt;Start!$H$18,E104&lt;Start!$H$18,(ISODD(E104)=TRUE))=TRUE,E104+3,(IF(AND(E104&gt;Start!$G$19,E104+3&lt;Start!$H$19,E104&lt;Start!$H$19,(ISODD(E104)=TRUE))=TRUE,E104+3,(IF(AND(E104&gt;Start!$G$20,E104+3&lt;Start!$H$20,E104&lt;Start!$H$20,(ISODD(E104)=TRUE))=TRUE,E104+3,(IF(AND(E104&gt;Start!$G$18,E104+1&lt;Start!$H$18,E104&lt;Start!$H$18,(ISEVEN(E104)=TRUE))=TRUE,E104+1,(IF(AND(E104&gt;Start!$G$19,E104+1&lt;Start!$H$19,E104&lt;Start!$H$19,(ISEVEN(E104)=TRUE))=TRUE,E104+1,(IF(AND(E104&gt;Start!$G$20,E104+1&lt;Start!$H$20,E104&lt;Start!$H$20,(ISEVEN(E104)=TRUE))=TRUE,E104+1,(IF(AND(Start!$H$8=4,(ISODD(E104)=TRUE))=TRUE,E104-5,E104-7)))))))))))))))</f>
        <v>35</v>
      </c>
      <c r="G104" s="73">
        <f>IF(F104=" "," ",(IF(AND(F104&gt;Start!$G$18,F104+3&lt;Start!$H$18,F104&lt;Start!$H$18,(ISODD(F104)=TRUE))=TRUE,F104+3,(IF(AND(F104&gt;Start!$G$19,F104+3&lt;Start!$H$19,F104&lt;Start!$H$19,(ISODD(F104)=TRUE))=TRUE,F104+3,(IF(AND(F104&gt;Start!$G$20,F104+3&lt;Start!$H$20,F104&lt;Start!$H$20,(ISODD(F104)=TRUE))=TRUE,F104+3,(IF(AND(F104&gt;Start!$G$18,F104+1&lt;Start!$H$18,F104&lt;Start!$H$18,(ISEVEN(F104)=TRUE))=TRUE,F104+1,(IF(AND(F104&gt;Start!$G$19,F104+1&lt;Start!$H$19,F104&lt;Start!$H$19,(ISEVEN(F104)=TRUE))=TRUE,F104+1,(IF(AND(F104&gt;Start!$G$20,F104+1&lt;Start!$H$20,F104&lt;Start!$H$20,(ISEVEN(F104)=TRUE))=TRUE,F104+1,(IF(AND(Start!$H$8=4,(ISODD(F104)=TRUE))=TRUE,F104-5,F104-7)))))))))))))))</f>
        <v>38</v>
      </c>
    </row>
    <row r="105" spans="1:7" ht="18.75">
      <c r="A105" s="72" t="str">
        <f>Input!L9</f>
        <v>BB</v>
      </c>
      <c r="B105" s="71" t="str">
        <f>Input!M9</f>
        <v>Warren Cousino</v>
      </c>
      <c r="C105" s="71" t="str">
        <f>Input!N9</f>
        <v>Ashley Smith</v>
      </c>
      <c r="D105" s="72">
        <f>Input!$K$11</f>
        <v>32</v>
      </c>
      <c r="E105" s="73">
        <f>IF(D105=" "," ",(IF(AND(D105&gt;Start!$G$18,D105+3&lt;Start!$H$18,D105&lt;Start!$H$18,(ISODD(D105)=TRUE))=TRUE,D105+3,(IF(AND(D105&gt;Start!$G$19,D105+3&lt;Start!$H$19,D105&lt;Start!$H$19,(ISODD(D105)=TRUE))=TRUE,D105+3,(IF(AND(D105&gt;Start!$G$20,D105+3&lt;Start!$H$20,D105&lt;Start!$H$20,(ISODD(D105)=TRUE))=TRUE,D105+3,(IF(AND(D105&gt;Start!$G$18,D105+1&lt;Start!$H$18,D105&lt;Start!$H$18,(ISEVEN(D105)=TRUE))=TRUE,D105+1,(IF(AND(D105&gt;Start!$G$19,D105+1&lt;Start!$H$19,D105&lt;Start!$H$19,(ISEVEN(D105)=TRUE))=TRUE,D105+1,(IF(AND(D105&gt;Start!$G$20,D105+1&lt;Start!$H$20,D105&lt;Start!$H$20,(ISEVEN(D105)=TRUE))=TRUE,D105+1,(IF(AND(Start!$H$8=4,(ISODD(D105)=TRUE))=TRUE,D105-5,D105-7)))))))))))))))</f>
        <v>33</v>
      </c>
      <c r="F105" s="73">
        <f>IF(E105=" "," ",(IF(AND(E105&gt;Start!$G$18,E105+3&lt;Start!$H$18,E105&lt;Start!$H$18,(ISODD(E105)=TRUE))=TRUE,E105+3,(IF(AND(E105&gt;Start!$G$19,E105+3&lt;Start!$H$19,E105&lt;Start!$H$19,(ISODD(E105)=TRUE))=TRUE,E105+3,(IF(AND(E105&gt;Start!$G$20,E105+3&lt;Start!$H$20,E105&lt;Start!$H$20,(ISODD(E105)=TRUE))=TRUE,E105+3,(IF(AND(E105&gt;Start!$G$18,E105+1&lt;Start!$H$18,E105&lt;Start!$H$18,(ISEVEN(E105)=TRUE))=TRUE,E105+1,(IF(AND(E105&gt;Start!$G$19,E105+1&lt;Start!$H$19,E105&lt;Start!$H$19,(ISEVEN(E105)=TRUE))=TRUE,E105+1,(IF(AND(E105&gt;Start!$G$20,E105+1&lt;Start!$H$20,E105&lt;Start!$H$20,(ISEVEN(E105)=TRUE))=TRUE,E105+1,(IF(AND(Start!$H$8=4,(ISODD(E105)=TRUE))=TRUE,E105-5,E105-7)))))))))))))))</f>
        <v>36</v>
      </c>
      <c r="G105" s="73">
        <f>IF(F105=" "," ",(IF(AND(F105&gt;Start!$G$18,F105+3&lt;Start!$H$18,F105&lt;Start!$H$18,(ISODD(F105)=TRUE))=TRUE,F105+3,(IF(AND(F105&gt;Start!$G$19,F105+3&lt;Start!$H$19,F105&lt;Start!$H$19,(ISODD(F105)=TRUE))=TRUE,F105+3,(IF(AND(F105&gt;Start!$G$20,F105+3&lt;Start!$H$20,F105&lt;Start!$H$20,(ISODD(F105)=TRUE))=TRUE,F105+3,(IF(AND(F105&gt;Start!$G$18,F105+1&lt;Start!$H$18,F105&lt;Start!$H$18,(ISEVEN(F105)=TRUE))=TRUE,F105+1,(IF(AND(F105&gt;Start!$G$19,F105+1&lt;Start!$H$19,F105&lt;Start!$H$19,(ISEVEN(F105)=TRUE))=TRUE,F105+1,(IF(AND(F105&gt;Start!$G$20,F105+1&lt;Start!$H$20,F105&lt;Start!$H$20,(ISEVEN(F105)=TRUE))=TRUE,F105+1,(IF(AND(Start!$H$8=4,(ISODD(F105)=TRUE))=TRUE,F105-5,F105-7)))))))))))))))</f>
        <v>37</v>
      </c>
    </row>
    <row r="106" spans="1:7" ht="18.75">
      <c r="A106" s="72" t="str">
        <f>Input!L14</f>
        <v>B</v>
      </c>
      <c r="B106" s="71" t="str">
        <f>Input!M14</f>
        <v>Warren Cousino</v>
      </c>
      <c r="C106" s="71" t="str">
        <f>Input!N14</f>
        <v>Taylor Miller</v>
      </c>
      <c r="D106" s="72">
        <f>Input!$K$16</f>
        <v>33</v>
      </c>
      <c r="E106" s="73">
        <f>IF(D106=" "," ",(IF(AND(D106&gt;Start!$G$18,D106+3&lt;Start!$H$18,D106&lt;Start!$H$18,(ISODD(D106)=TRUE))=TRUE,D106+3,(IF(AND(D106&gt;Start!$G$19,D106+3&lt;Start!$H$19,D106&lt;Start!$H$19,(ISODD(D106)=TRUE))=TRUE,D106+3,(IF(AND(D106&gt;Start!$G$20,D106+3&lt;Start!$H$20,D106&lt;Start!$H$20,(ISODD(D106)=TRUE))=TRUE,D106+3,(IF(AND(D106&gt;Start!$G$18,D106+1&lt;Start!$H$18,D106&lt;Start!$H$18,(ISEVEN(D106)=TRUE))=TRUE,D106+1,(IF(AND(D106&gt;Start!$G$19,D106+1&lt;Start!$H$19,D106&lt;Start!$H$19,(ISEVEN(D106)=TRUE))=TRUE,D106+1,(IF(AND(D106&gt;Start!$G$20,D106+1&lt;Start!$H$20,D106&lt;Start!$H$20,(ISEVEN(D106)=TRUE))=TRUE,D106+1,(IF(AND(Start!$H$8=4,(ISODD(D106)=TRUE))=TRUE,D106-5,D106-7)))))))))))))))</f>
        <v>36</v>
      </c>
      <c r="F106" s="73">
        <f>IF(E106=" "," ",(IF(AND(E106&gt;Start!$G$18,E106+3&lt;Start!$H$18,E106&lt;Start!$H$18,(ISODD(E106)=TRUE))=TRUE,E106+3,(IF(AND(E106&gt;Start!$G$19,E106+3&lt;Start!$H$19,E106&lt;Start!$H$19,(ISODD(E106)=TRUE))=TRUE,E106+3,(IF(AND(E106&gt;Start!$G$20,E106+3&lt;Start!$H$20,E106&lt;Start!$H$20,(ISODD(E106)=TRUE))=TRUE,E106+3,(IF(AND(E106&gt;Start!$G$18,E106+1&lt;Start!$H$18,E106&lt;Start!$H$18,(ISEVEN(E106)=TRUE))=TRUE,E106+1,(IF(AND(E106&gt;Start!$G$19,E106+1&lt;Start!$H$19,E106&lt;Start!$H$19,(ISEVEN(E106)=TRUE))=TRUE,E106+1,(IF(AND(E106&gt;Start!$G$20,E106+1&lt;Start!$H$20,E106&lt;Start!$H$20,(ISEVEN(E106)=TRUE))=TRUE,E106+1,(IF(AND(Start!$H$8=4,(ISODD(E106)=TRUE))=TRUE,E106-5,E106-7)))))))))))))))</f>
        <v>37</v>
      </c>
      <c r="G106" s="73">
        <f>IF(F106=" "," ",(IF(AND(F106&gt;Start!$G$18,F106+3&lt;Start!$H$18,F106&lt;Start!$H$18,(ISODD(F106)=TRUE))=TRUE,F106+3,(IF(AND(F106&gt;Start!$G$19,F106+3&lt;Start!$H$19,F106&lt;Start!$H$19,(ISODD(F106)=TRUE))=TRUE,F106+3,(IF(AND(F106&gt;Start!$G$20,F106+3&lt;Start!$H$20,F106&lt;Start!$H$20,(ISODD(F106)=TRUE))=TRUE,F106+3,(IF(AND(F106&gt;Start!$G$18,F106+1&lt;Start!$H$18,F106&lt;Start!$H$18,(ISEVEN(F106)=TRUE))=TRUE,F106+1,(IF(AND(F106&gt;Start!$G$19,F106+1&lt;Start!$H$19,F106&lt;Start!$H$19,(ISEVEN(F106)=TRUE))=TRUE,F106+1,(IF(AND(F106&gt;Start!$G$20,F106+1&lt;Start!$H$20,F106&lt;Start!$H$20,(ISEVEN(F106)=TRUE))=TRUE,F106+1,(IF(AND(Start!$H$8=4,(ISODD(F106)=TRUE))=TRUE,F106-5,F106-7)))))))))))))))</f>
        <v>30</v>
      </c>
    </row>
    <row r="107" spans="1:7" ht="18.75">
      <c r="A107" s="72" t="str">
        <f>Input!L19</f>
        <v>BB</v>
      </c>
      <c r="B107" s="71" t="str">
        <f>Input!M19</f>
        <v>Warren Cousino</v>
      </c>
      <c r="C107" s="71" t="str">
        <f>Input!N19</f>
        <v>Amanda Ziegler</v>
      </c>
      <c r="D107" s="72">
        <f>Input!$K$21</f>
        <v>34</v>
      </c>
      <c r="E107" s="73">
        <f>IF(D107=" "," ",(IF(AND(D107&gt;Start!$G$18,D107+3&lt;Start!$H$18,D107&lt;Start!$H$18,(ISODD(D107)=TRUE))=TRUE,D107+3,(IF(AND(D107&gt;Start!$G$19,D107+3&lt;Start!$H$19,D107&lt;Start!$H$19,(ISODD(D107)=TRUE))=TRUE,D107+3,(IF(AND(D107&gt;Start!$G$20,D107+3&lt;Start!$H$20,D107&lt;Start!$H$20,(ISODD(D107)=TRUE))=TRUE,D107+3,(IF(AND(D107&gt;Start!$G$18,D107+1&lt;Start!$H$18,D107&lt;Start!$H$18,(ISEVEN(D107)=TRUE))=TRUE,D107+1,(IF(AND(D107&gt;Start!$G$19,D107+1&lt;Start!$H$19,D107&lt;Start!$H$19,(ISEVEN(D107)=TRUE))=TRUE,D107+1,(IF(AND(D107&gt;Start!$G$20,D107+1&lt;Start!$H$20,D107&lt;Start!$H$20,(ISEVEN(D107)=TRUE))=TRUE,D107+1,(IF(AND(Start!$H$8=4,(ISODD(D107)=TRUE))=TRUE,D107-5,D107-7)))))))))))))))</f>
        <v>35</v>
      </c>
      <c r="F107" s="73">
        <f>IF(E107=" "," ",(IF(AND(E107&gt;Start!$G$18,E107+3&lt;Start!$H$18,E107&lt;Start!$H$18,(ISODD(E107)=TRUE))=TRUE,E107+3,(IF(AND(E107&gt;Start!$G$19,E107+3&lt;Start!$H$19,E107&lt;Start!$H$19,(ISODD(E107)=TRUE))=TRUE,E107+3,(IF(AND(E107&gt;Start!$G$20,E107+3&lt;Start!$H$20,E107&lt;Start!$H$20,(ISODD(E107)=TRUE))=TRUE,E107+3,(IF(AND(E107&gt;Start!$G$18,E107+1&lt;Start!$H$18,E107&lt;Start!$H$18,(ISEVEN(E107)=TRUE))=TRUE,E107+1,(IF(AND(E107&gt;Start!$G$19,E107+1&lt;Start!$H$19,E107&lt;Start!$H$19,(ISEVEN(E107)=TRUE))=TRUE,E107+1,(IF(AND(E107&gt;Start!$G$20,E107+1&lt;Start!$H$20,E107&lt;Start!$H$20,(ISEVEN(E107)=TRUE))=TRUE,E107+1,(IF(AND(Start!$H$8=4,(ISODD(E107)=TRUE))=TRUE,E107-5,E107-7)))))))))))))))</f>
        <v>38</v>
      </c>
      <c r="G107" s="73">
        <f>IF(F107=" "," ",(IF(AND(F107&gt;Start!$G$18,F107+3&lt;Start!$H$18,F107&lt;Start!$H$18,(ISODD(F107)=TRUE))=TRUE,F107+3,(IF(AND(F107&gt;Start!$G$19,F107+3&lt;Start!$H$19,F107&lt;Start!$H$19,(ISODD(F107)=TRUE))=TRUE,F107+3,(IF(AND(F107&gt;Start!$G$20,F107+3&lt;Start!$H$20,F107&lt;Start!$H$20,(ISODD(F107)=TRUE))=TRUE,F107+3,(IF(AND(F107&gt;Start!$G$18,F107+1&lt;Start!$H$18,F107&lt;Start!$H$18,(ISEVEN(F107)=TRUE))=TRUE,F107+1,(IF(AND(F107&gt;Start!$G$19,F107+1&lt;Start!$H$19,F107&lt;Start!$H$19,(ISEVEN(F107)=TRUE))=TRUE,F107+1,(IF(AND(F107&gt;Start!$G$20,F107+1&lt;Start!$H$20,F107&lt;Start!$H$20,(ISEVEN(F107)=TRUE))=TRUE,F107+1,(IF(AND(Start!$H$8=4,(ISODD(F107)=TRUE))=TRUE,F107-5,F107-7)))))))))))))))</f>
        <v>31</v>
      </c>
    </row>
    <row r="108" spans="1:7" ht="18.75">
      <c r="A108" s="72" t="str">
        <f>Input!L63</f>
        <v>A</v>
      </c>
      <c r="B108" s="71" t="str">
        <f>Input!M63</f>
        <v>Warren Cousino</v>
      </c>
      <c r="C108" s="71" t="str">
        <f>Input!N63</f>
        <v>Hannah Guider</v>
      </c>
      <c r="D108" s="72">
        <f>Input!$K$66</f>
        <v>43</v>
      </c>
      <c r="E108" s="73">
        <f>IF(D108=" "," ",(IF(AND(D108&gt;Start!$G$18,D108+3&lt;Start!$H$18,D108&lt;Start!$H$18,(ISODD(D108)=TRUE))=TRUE,D108+3,(IF(AND(D108&gt;Start!$G$19,D108+3&lt;Start!$H$19,D108&lt;Start!$H$19,(ISODD(D108)=TRUE))=TRUE,D108+3,(IF(AND(D108&gt;Start!$G$20,D108+3&lt;Start!$H$20,D108&lt;Start!$H$20,(ISODD(D108)=TRUE))=TRUE,D108+3,(IF(AND(D108&gt;Start!$G$18,D108+1&lt;Start!$H$18,D108&lt;Start!$H$18,(ISEVEN(D108)=TRUE))=TRUE,D108+1,(IF(AND(D108&gt;Start!$G$19,D108+1&lt;Start!$H$19,D108&lt;Start!$H$19,(ISEVEN(D108)=TRUE))=TRUE,D108+1,(IF(AND(D108&gt;Start!$G$20,D108+1&lt;Start!$H$20,D108&lt;Start!$H$20,(ISEVEN(D108)=TRUE))=TRUE,D108+1,(IF(AND(Start!$H$8=4,(ISODD(D108)=TRUE))=TRUE,D108-5,D108-7)))))))))))))))</f>
        <v>46</v>
      </c>
      <c r="F108" s="73">
        <f>IF(E108=" "," ",(IF(AND(E108&gt;Start!$G$18,E108+3&lt;Start!$H$18,E108&lt;Start!$H$18,(ISODD(E108)=TRUE))=TRUE,E108+3,(IF(AND(E108&gt;Start!$G$19,E108+3&lt;Start!$H$19,E108&lt;Start!$H$19,(ISODD(E108)=TRUE))=TRUE,E108+3,(IF(AND(E108&gt;Start!$G$20,E108+3&lt;Start!$H$20,E108&lt;Start!$H$20,(ISODD(E108)=TRUE))=TRUE,E108+3,(IF(AND(E108&gt;Start!$G$18,E108+1&lt;Start!$H$18,E108&lt;Start!$H$18,(ISEVEN(E108)=TRUE))=TRUE,E108+1,(IF(AND(E108&gt;Start!$G$19,E108+1&lt;Start!$H$19,E108&lt;Start!$H$19,(ISEVEN(E108)=TRUE))=TRUE,E108+1,(IF(AND(E108&gt;Start!$G$20,E108+1&lt;Start!$H$20,E108&lt;Start!$H$20,(ISEVEN(E108)=TRUE))=TRUE,E108+1,(IF(AND(Start!$H$8=4,(ISODD(E108)=TRUE))=TRUE,E108-5,E108-7)))))))))))))))</f>
        <v>39</v>
      </c>
      <c r="G108" s="73">
        <f>IF(F108=" "," ",(IF(AND(F108&gt;Start!$G$18,F108+3&lt;Start!$H$18,F108&lt;Start!$H$18,(ISODD(F108)=TRUE))=TRUE,F108+3,(IF(AND(F108&gt;Start!$G$19,F108+3&lt;Start!$H$19,F108&lt;Start!$H$19,(ISODD(F108)=TRUE))=TRUE,F108+3,(IF(AND(F108&gt;Start!$G$20,F108+3&lt;Start!$H$20,F108&lt;Start!$H$20,(ISODD(F108)=TRUE))=TRUE,F108+3,(IF(AND(F108&gt;Start!$G$18,F108+1&lt;Start!$H$18,F108&lt;Start!$H$18,(ISEVEN(F108)=TRUE))=TRUE,F108+1,(IF(AND(F108&gt;Start!$G$19,F108+1&lt;Start!$H$19,F108&lt;Start!$H$19,(ISEVEN(F108)=TRUE))=TRUE,F108+1,(IF(AND(F108&gt;Start!$G$20,F108+1&lt;Start!$H$20,F108&lt;Start!$H$20,(ISEVEN(F108)=TRUE))=TRUE,F108+1,(IF(AND(Start!$H$8=4,(ISODD(F108)=TRUE))=TRUE,F108-5,F108-7)))))))))))))))</f>
        <v>42</v>
      </c>
    </row>
    <row r="109" spans="1:7" ht="18.75">
      <c r="A109" s="72" t="str">
        <f>Input!L68</f>
        <v>AA</v>
      </c>
      <c r="B109" s="71" t="str">
        <f>Input!M68</f>
        <v>Warren Cousino</v>
      </c>
      <c r="C109" s="71" t="str">
        <f>Input!N68</f>
        <v>Madison Paoletti</v>
      </c>
      <c r="D109" s="72">
        <f>Input!$K$71</f>
        <v>44</v>
      </c>
      <c r="E109" s="73">
        <f>IF(D109=" "," ",(IF(AND(D109&gt;Start!$G$18,D109+3&lt;Start!$H$18,D109&lt;Start!$H$18,(ISODD(D109)=TRUE))=TRUE,D109+3,(IF(AND(D109&gt;Start!$G$19,D109+3&lt;Start!$H$19,D109&lt;Start!$H$19,(ISODD(D109)=TRUE))=TRUE,D109+3,(IF(AND(D109&gt;Start!$G$20,D109+3&lt;Start!$H$20,D109&lt;Start!$H$20,(ISODD(D109)=TRUE))=TRUE,D109+3,(IF(AND(D109&gt;Start!$G$18,D109+1&lt;Start!$H$18,D109&lt;Start!$H$18,(ISEVEN(D109)=TRUE))=TRUE,D109+1,(IF(AND(D109&gt;Start!$G$19,D109+1&lt;Start!$H$19,D109&lt;Start!$H$19,(ISEVEN(D109)=TRUE))=TRUE,D109+1,(IF(AND(D109&gt;Start!$G$20,D109+1&lt;Start!$H$20,D109&lt;Start!$H$20,(ISEVEN(D109)=TRUE))=TRUE,D109+1,(IF(AND(Start!$H$8=4,(ISODD(D109)=TRUE))=TRUE,D109-5,D109-7)))))))))))))))</f>
        <v>45</v>
      </c>
      <c r="F109" s="73">
        <f>IF(E109=" "," ",(IF(AND(E109&gt;Start!$G$18,E109+3&lt;Start!$H$18,E109&lt;Start!$H$18,(ISODD(E109)=TRUE))=TRUE,E109+3,(IF(AND(E109&gt;Start!$G$19,E109+3&lt;Start!$H$19,E109&lt;Start!$H$19,(ISODD(E109)=TRUE))=TRUE,E109+3,(IF(AND(E109&gt;Start!$G$20,E109+3&lt;Start!$H$20,E109&lt;Start!$H$20,(ISODD(E109)=TRUE))=TRUE,E109+3,(IF(AND(E109&gt;Start!$G$18,E109+1&lt;Start!$H$18,E109&lt;Start!$H$18,(ISEVEN(E109)=TRUE))=TRUE,E109+1,(IF(AND(E109&gt;Start!$G$19,E109+1&lt;Start!$H$19,E109&lt;Start!$H$19,(ISEVEN(E109)=TRUE))=TRUE,E109+1,(IF(AND(E109&gt;Start!$G$20,E109+1&lt;Start!$H$20,E109&lt;Start!$H$20,(ISEVEN(E109)=TRUE))=TRUE,E109+1,(IF(AND(Start!$H$8=4,(ISODD(E109)=TRUE))=TRUE,E109-5,E109-7)))))))))))))))</f>
        <v>38</v>
      </c>
      <c r="G109" s="73">
        <f>IF(F109=" "," ",(IF(AND(F109&gt;Start!$G$18,F109+3&lt;Start!$H$18,F109&lt;Start!$H$18,(ISODD(F109)=TRUE))=TRUE,F109+3,(IF(AND(F109&gt;Start!$G$19,F109+3&lt;Start!$H$19,F109&lt;Start!$H$19,(ISODD(F109)=TRUE))=TRUE,F109+3,(IF(AND(F109&gt;Start!$G$20,F109+3&lt;Start!$H$20,F109&lt;Start!$H$20,(ISODD(F109)=TRUE))=TRUE,F109+3,(IF(AND(F109&gt;Start!$G$18,F109+1&lt;Start!$H$18,F109&lt;Start!$H$18,(ISEVEN(F109)=TRUE))=TRUE,F109+1,(IF(AND(F109&gt;Start!$G$19,F109+1&lt;Start!$H$19,F109&lt;Start!$H$19,(ISEVEN(F109)=TRUE))=TRUE,F109+1,(IF(AND(F109&gt;Start!$G$20,F109+1&lt;Start!$H$20,F109&lt;Start!$H$20,(ISEVEN(F109)=TRUE))=TRUE,F109+1,(IF(AND(Start!$H$8=4,(ISODD(F109)=TRUE))=TRUE,F109-5,F109-7)))))))))))))))</f>
        <v>31</v>
      </c>
    </row>
    <row r="110" spans="1:7" ht="18.75">
      <c r="A110" s="72" t="str">
        <f>Input!L106</f>
        <v>D</v>
      </c>
      <c r="B110" s="71" t="str">
        <f>Input!M106</f>
        <v>Warren Fitzgerald</v>
      </c>
      <c r="C110" s="71" t="str">
        <f>Input!N106</f>
        <v>Rebecca Richards</v>
      </c>
      <c r="D110" s="72">
        <f>Input!$K$106</f>
        <v>51</v>
      </c>
      <c r="E110" s="73">
        <f>IF(D110=" "," ",(IF(AND(D110&gt;Start!$G$18,D110+3&lt;Start!$H$18,D110&lt;Start!$H$18,(ISODD(D110)=TRUE))=TRUE,D110+3,(IF(AND(D110&gt;Start!$G$19,D110+3&lt;Start!$H$19,D110&lt;Start!$H$19,(ISODD(D110)=TRUE))=TRUE,D110+3,(IF(AND(D110&gt;Start!$G$20,D110+3&lt;Start!$H$20,D110&lt;Start!$H$20,(ISODD(D110)=TRUE))=TRUE,D110+3,(IF(AND(D110&gt;Start!$G$18,D110+1&lt;Start!$H$18,D110&lt;Start!$H$18,(ISEVEN(D110)=TRUE))=TRUE,D110+1,(IF(AND(D110&gt;Start!$G$19,D110+1&lt;Start!$H$19,D110&lt;Start!$H$19,(ISEVEN(D110)=TRUE))=TRUE,D110+1,(IF(AND(D110&gt;Start!$G$20,D110+1&lt;Start!$H$20,D110&lt;Start!$H$20,(ISEVEN(D110)=TRUE))=TRUE,D110+1,(IF(AND(Start!$H$8=4,(ISODD(D110)=TRUE))=TRUE,D110-5,D110-7)))))))))))))))</f>
        <v>54</v>
      </c>
      <c r="F110" s="73">
        <f>IF(E110=" "," ",(IF(AND(E110&gt;Start!$G$18,E110+3&lt;Start!$H$18,E110&lt;Start!$H$18,(ISODD(E110)=TRUE))=TRUE,E110+3,(IF(AND(E110&gt;Start!$G$19,E110+3&lt;Start!$H$19,E110&lt;Start!$H$19,(ISODD(E110)=TRUE))=TRUE,E110+3,(IF(AND(E110&gt;Start!$G$20,E110+3&lt;Start!$H$20,E110&lt;Start!$H$20,(ISODD(E110)=TRUE))=TRUE,E110+3,(IF(AND(E110&gt;Start!$G$18,E110+1&lt;Start!$H$18,E110&lt;Start!$H$18,(ISEVEN(E110)=TRUE))=TRUE,E110+1,(IF(AND(E110&gt;Start!$G$19,E110+1&lt;Start!$H$19,E110&lt;Start!$H$19,(ISEVEN(E110)=TRUE))=TRUE,E110+1,(IF(AND(E110&gt;Start!$G$20,E110+1&lt;Start!$H$20,E110&lt;Start!$H$20,(ISEVEN(E110)=TRUE))=TRUE,E110+1,(IF(AND(Start!$H$8=4,(ISODD(E110)=TRUE))=TRUE,E110-5,E110-7)))))))))))))))</f>
        <v>47</v>
      </c>
      <c r="G110" s="73">
        <f>IF(F110=" "," ",(IF(AND(F110&gt;Start!$G$18,F110+3&lt;Start!$H$18,F110&lt;Start!$H$18,(ISODD(F110)=TRUE))=TRUE,F110+3,(IF(AND(F110&gt;Start!$G$19,F110+3&lt;Start!$H$19,F110&lt;Start!$H$19,(ISODD(F110)=TRUE))=TRUE,F110+3,(IF(AND(F110&gt;Start!$G$20,F110+3&lt;Start!$H$20,F110&lt;Start!$H$20,(ISODD(F110)=TRUE))=TRUE,F110+3,(IF(AND(F110&gt;Start!$G$18,F110+1&lt;Start!$H$18,F110&lt;Start!$H$18,(ISEVEN(F110)=TRUE))=TRUE,F110+1,(IF(AND(F110&gt;Start!$G$19,F110+1&lt;Start!$H$19,F110&lt;Start!$H$19,(ISEVEN(F110)=TRUE))=TRUE,F110+1,(IF(AND(F110&gt;Start!$G$20,F110+1&lt;Start!$H$20,F110&lt;Start!$H$20,(ISEVEN(F110)=TRUE))=TRUE,F110+1,(IF(AND(Start!$H$8=4,(ISODD(F110)=TRUE))=TRUE,F110-5,F110-7)))))))))))))))</f>
        <v>50</v>
      </c>
    </row>
    <row r="111" spans="1:7" ht="18.75">
      <c r="A111" s="72" t="str">
        <f>Input!L111</f>
        <v>DD</v>
      </c>
      <c r="B111" s="71" t="str">
        <f>Input!M111</f>
        <v>Warren Fitzgerald</v>
      </c>
      <c r="C111" s="71" t="str">
        <f>Input!N111</f>
        <v>Angela Bondon</v>
      </c>
      <c r="D111" s="72">
        <f>Input!$K$111</f>
        <v>52</v>
      </c>
      <c r="E111" s="73">
        <f>IF(D111=" "," ",(IF(AND(D111&gt;Start!$G$18,D111+3&lt;Start!$H$18,D111&lt;Start!$H$18,(ISODD(D111)=TRUE))=TRUE,D111+3,(IF(AND(D111&gt;Start!$G$19,D111+3&lt;Start!$H$19,D111&lt;Start!$H$19,(ISODD(D111)=TRUE))=TRUE,D111+3,(IF(AND(D111&gt;Start!$G$20,D111+3&lt;Start!$H$20,D111&lt;Start!$H$20,(ISODD(D111)=TRUE))=TRUE,D111+3,(IF(AND(D111&gt;Start!$G$18,D111+1&lt;Start!$H$18,D111&lt;Start!$H$18,(ISEVEN(D111)=TRUE))=TRUE,D111+1,(IF(AND(D111&gt;Start!$G$19,D111+1&lt;Start!$H$19,D111&lt;Start!$H$19,(ISEVEN(D111)=TRUE))=TRUE,D111+1,(IF(AND(D111&gt;Start!$G$20,D111+1&lt;Start!$H$20,D111&lt;Start!$H$20,(ISEVEN(D111)=TRUE))=TRUE,D111+1,(IF(AND(Start!$H$8=4,(ISODD(D111)=TRUE))=TRUE,D111-5,D111-7)))))))))))))))</f>
        <v>53</v>
      </c>
      <c r="F111" s="73">
        <f>IF(E111=" "," ",(IF(AND(E111&gt;Start!$G$18,E111+3&lt;Start!$H$18,E111&lt;Start!$H$18,(ISODD(E111)=TRUE))=TRUE,E111+3,(IF(AND(E111&gt;Start!$G$19,E111+3&lt;Start!$H$19,E111&lt;Start!$H$19,(ISODD(E111)=TRUE))=TRUE,E111+3,(IF(AND(E111&gt;Start!$G$20,E111+3&lt;Start!$H$20,E111&lt;Start!$H$20,(ISODD(E111)=TRUE))=TRUE,E111+3,(IF(AND(E111&gt;Start!$G$18,E111+1&lt;Start!$H$18,E111&lt;Start!$H$18,(ISEVEN(E111)=TRUE))=TRUE,E111+1,(IF(AND(E111&gt;Start!$G$19,E111+1&lt;Start!$H$19,E111&lt;Start!$H$19,(ISEVEN(E111)=TRUE))=TRUE,E111+1,(IF(AND(E111&gt;Start!$G$20,E111+1&lt;Start!$H$20,E111&lt;Start!$H$20,(ISEVEN(E111)=TRUE))=TRUE,E111+1,(IF(AND(Start!$H$8=4,(ISODD(E111)=TRUE))=TRUE,E111-5,E111-7)))))))))))))))</f>
        <v>46</v>
      </c>
      <c r="G111" s="73">
        <f>IF(F111=" "," ",(IF(AND(F111&gt;Start!$G$18,F111+3&lt;Start!$H$18,F111&lt;Start!$H$18,(ISODD(F111)=TRUE))=TRUE,F111+3,(IF(AND(F111&gt;Start!$G$19,F111+3&lt;Start!$H$19,F111&lt;Start!$H$19,(ISODD(F111)=TRUE))=TRUE,F111+3,(IF(AND(F111&gt;Start!$G$20,F111+3&lt;Start!$H$20,F111&lt;Start!$H$20,(ISODD(F111)=TRUE))=TRUE,F111+3,(IF(AND(F111&gt;Start!$G$18,F111+1&lt;Start!$H$18,F111&lt;Start!$H$18,(ISEVEN(F111)=TRUE))=TRUE,F111+1,(IF(AND(F111&gt;Start!$G$19,F111+1&lt;Start!$H$19,F111&lt;Start!$H$19,(ISEVEN(F111)=TRUE))=TRUE,F111+1,(IF(AND(F111&gt;Start!$G$20,F111+1&lt;Start!$H$20,F111&lt;Start!$H$20,(ISEVEN(F111)=TRUE))=TRUE,F111+1,(IF(AND(Start!$H$8=4,(ISODD(F111)=TRUE))=TRUE,F111-5,F111-7)))))))))))))))</f>
        <v>39</v>
      </c>
    </row>
    <row r="112" spans="1:7" ht="18.75">
      <c r="A112" s="72" t="str">
        <f>Input!L116</f>
        <v>D</v>
      </c>
      <c r="B112" s="71" t="str">
        <f>Input!M116</f>
        <v>Warren Fitzgerald</v>
      </c>
      <c r="C112" s="71" t="str">
        <f>Input!N116</f>
        <v>Cierra Fitzgerald</v>
      </c>
      <c r="D112" s="72">
        <f>Input!$K$116</f>
        <v>53</v>
      </c>
      <c r="E112" s="73">
        <f>IF(D112=" "," ",(IF(AND(D112&gt;Start!$G$18,D112+3&lt;Start!$H$18,D112&lt;Start!$H$18,(ISODD(D112)=TRUE))=TRUE,D112+3,(IF(AND(D112&gt;Start!$G$19,D112+3&lt;Start!$H$19,D112&lt;Start!$H$19,(ISODD(D112)=TRUE))=TRUE,D112+3,(IF(AND(D112&gt;Start!$G$20,D112+3&lt;Start!$H$20,D112&lt;Start!$H$20,(ISODD(D112)=TRUE))=TRUE,D112+3,(IF(AND(D112&gt;Start!$G$18,D112+1&lt;Start!$H$18,D112&lt;Start!$H$18,(ISEVEN(D112)=TRUE))=TRUE,D112+1,(IF(AND(D112&gt;Start!$G$19,D112+1&lt;Start!$H$19,D112&lt;Start!$H$19,(ISEVEN(D112)=TRUE))=TRUE,D112+1,(IF(AND(D112&gt;Start!$G$20,D112+1&lt;Start!$H$20,D112&lt;Start!$H$20,(ISEVEN(D112)=TRUE))=TRUE,D112+1,(IF(AND(Start!$H$8=4,(ISODD(D112)=TRUE))=TRUE,D112-5,D112-7)))))))))))))))</f>
        <v>46</v>
      </c>
      <c r="F112" s="73">
        <f>IF(E112=" "," ",(IF(AND(E112&gt;Start!$G$18,E112+3&lt;Start!$H$18,E112&lt;Start!$H$18,(ISODD(E112)=TRUE))=TRUE,E112+3,(IF(AND(E112&gt;Start!$G$19,E112+3&lt;Start!$H$19,E112&lt;Start!$H$19,(ISODD(E112)=TRUE))=TRUE,E112+3,(IF(AND(E112&gt;Start!$G$20,E112+3&lt;Start!$H$20,E112&lt;Start!$H$20,(ISODD(E112)=TRUE))=TRUE,E112+3,(IF(AND(E112&gt;Start!$G$18,E112+1&lt;Start!$H$18,E112&lt;Start!$H$18,(ISEVEN(E112)=TRUE))=TRUE,E112+1,(IF(AND(E112&gt;Start!$G$19,E112+1&lt;Start!$H$19,E112&lt;Start!$H$19,(ISEVEN(E112)=TRUE))=TRUE,E112+1,(IF(AND(E112&gt;Start!$G$20,E112+1&lt;Start!$H$20,E112&lt;Start!$H$20,(ISEVEN(E112)=TRUE))=TRUE,E112+1,(IF(AND(Start!$H$8=4,(ISODD(E112)=TRUE))=TRUE,E112-5,E112-7)))))))))))))))</f>
        <v>39</v>
      </c>
      <c r="G112" s="73">
        <f>IF(F112=" "," ",(IF(AND(F112&gt;Start!$G$18,F112+3&lt;Start!$H$18,F112&lt;Start!$H$18,(ISODD(F112)=TRUE))=TRUE,F112+3,(IF(AND(F112&gt;Start!$G$19,F112+3&lt;Start!$H$19,F112&lt;Start!$H$19,(ISODD(F112)=TRUE))=TRUE,F112+3,(IF(AND(F112&gt;Start!$G$20,F112+3&lt;Start!$H$20,F112&lt;Start!$H$20,(ISODD(F112)=TRUE))=TRUE,F112+3,(IF(AND(F112&gt;Start!$G$18,F112+1&lt;Start!$H$18,F112&lt;Start!$H$18,(ISEVEN(F112)=TRUE))=TRUE,F112+1,(IF(AND(F112&gt;Start!$G$19,F112+1&lt;Start!$H$19,F112&lt;Start!$H$19,(ISEVEN(F112)=TRUE))=TRUE,F112+1,(IF(AND(F112&gt;Start!$G$20,F112+1&lt;Start!$H$20,F112&lt;Start!$H$20,(ISEVEN(F112)=TRUE))=TRUE,F112+1,(IF(AND(Start!$H$8=4,(ISODD(F112)=TRUE))=TRUE,F112-5,F112-7)))))))))))))))</f>
        <v>42</v>
      </c>
    </row>
    <row r="113" spans="1:7" ht="18.75">
      <c r="A113" s="72" t="str">
        <f>Input!L121</f>
        <v>DD</v>
      </c>
      <c r="B113" s="71" t="str">
        <f>Input!M121</f>
        <v>Warren Fitzgerald</v>
      </c>
      <c r="C113" s="71" t="str">
        <f>Input!N121</f>
        <v>Alicia Nunn</v>
      </c>
      <c r="D113" s="72">
        <f>Input!$K$121</f>
        <v>54</v>
      </c>
      <c r="E113" s="73">
        <f>IF(D113=" "," ",(IF(AND(D113&gt;Start!$G$18,D113+3&lt;Start!$H$18,D113&lt;Start!$H$18,(ISODD(D113)=TRUE))=TRUE,D113+3,(IF(AND(D113&gt;Start!$G$19,D113+3&lt;Start!$H$19,D113&lt;Start!$H$19,(ISODD(D113)=TRUE))=TRUE,D113+3,(IF(AND(D113&gt;Start!$G$20,D113+3&lt;Start!$H$20,D113&lt;Start!$H$20,(ISODD(D113)=TRUE))=TRUE,D113+3,(IF(AND(D113&gt;Start!$G$18,D113+1&lt;Start!$H$18,D113&lt;Start!$H$18,(ISEVEN(D113)=TRUE))=TRUE,D113+1,(IF(AND(D113&gt;Start!$G$19,D113+1&lt;Start!$H$19,D113&lt;Start!$H$19,(ISEVEN(D113)=TRUE))=TRUE,D113+1,(IF(AND(D113&gt;Start!$G$20,D113+1&lt;Start!$H$20,D113&lt;Start!$H$20,(ISEVEN(D113)=TRUE))=TRUE,D113+1,(IF(AND(Start!$H$8=4,(ISODD(D113)=TRUE))=TRUE,D113-5,D113-7)))))))))))))))</f>
        <v>47</v>
      </c>
      <c r="F113" s="73">
        <f>IF(E113=" "," ",(IF(AND(E113&gt;Start!$G$18,E113+3&lt;Start!$H$18,E113&lt;Start!$H$18,(ISODD(E113)=TRUE))=TRUE,E113+3,(IF(AND(E113&gt;Start!$G$19,E113+3&lt;Start!$H$19,E113&lt;Start!$H$19,(ISODD(E113)=TRUE))=TRUE,E113+3,(IF(AND(E113&gt;Start!$G$20,E113+3&lt;Start!$H$20,E113&lt;Start!$H$20,(ISODD(E113)=TRUE))=TRUE,E113+3,(IF(AND(E113&gt;Start!$G$18,E113+1&lt;Start!$H$18,E113&lt;Start!$H$18,(ISEVEN(E113)=TRUE))=TRUE,E113+1,(IF(AND(E113&gt;Start!$G$19,E113+1&lt;Start!$H$19,E113&lt;Start!$H$19,(ISEVEN(E113)=TRUE))=TRUE,E113+1,(IF(AND(E113&gt;Start!$G$20,E113+1&lt;Start!$H$20,E113&lt;Start!$H$20,(ISEVEN(E113)=TRUE))=TRUE,E113+1,(IF(AND(Start!$H$8=4,(ISODD(E113)=TRUE))=TRUE,E113-5,E113-7)))))))))))))))</f>
        <v>50</v>
      </c>
      <c r="G113" s="73">
        <f>IF(F113=" "," ",(IF(AND(F113&gt;Start!$G$18,F113+3&lt;Start!$H$18,F113&lt;Start!$H$18,(ISODD(F113)=TRUE))=TRUE,F113+3,(IF(AND(F113&gt;Start!$G$19,F113+3&lt;Start!$H$19,F113&lt;Start!$H$19,(ISODD(F113)=TRUE))=TRUE,F113+3,(IF(AND(F113&gt;Start!$G$20,F113+3&lt;Start!$H$20,F113&lt;Start!$H$20,(ISODD(F113)=TRUE))=TRUE,F113+3,(IF(AND(F113&gt;Start!$G$18,F113+1&lt;Start!$H$18,F113&lt;Start!$H$18,(ISEVEN(F113)=TRUE))=TRUE,F113+1,(IF(AND(F113&gt;Start!$G$19,F113+1&lt;Start!$H$19,F113&lt;Start!$H$19,(ISEVEN(F113)=TRUE))=TRUE,F113+1,(IF(AND(F113&gt;Start!$G$20,F113+1&lt;Start!$H$20,F113&lt;Start!$H$20,(ISEVEN(F113)=TRUE))=TRUE,F113+1,(IF(AND(Start!$H$8=4,(ISODD(F113)=TRUE))=TRUE,F113-5,F113-7)))))))))))))))</f>
        <v>51</v>
      </c>
    </row>
    <row r="114" spans="1:7" ht="18.75">
      <c r="A114" s="72" t="str">
        <f>Input!L126</f>
        <v>D</v>
      </c>
      <c r="B114" s="71" t="str">
        <f>Input!M126</f>
        <v>Warren Fitzgerald</v>
      </c>
      <c r="C114" s="71" t="str">
        <f>Input!N126</f>
        <v>Tiffani Kimbrough</v>
      </c>
      <c r="D114" s="72">
        <f>Input!$K$126</f>
        <v>55</v>
      </c>
      <c r="E114" s="73">
        <f>IF(D114=" "," ",(IF(AND(D114&gt;Start!$G$18,D114+3&lt;Start!$H$18,D114&lt;Start!$H$18,(ISODD(D114)=TRUE))=TRUE,D114+3,(IF(AND(D114&gt;Start!$G$19,D114+3&lt;Start!$H$19,D114&lt;Start!$H$19,(ISODD(D114)=TRUE))=TRUE,D114+3,(IF(AND(D114&gt;Start!$G$20,D114+3&lt;Start!$H$20,D114&lt;Start!$H$20,(ISODD(D114)=TRUE))=TRUE,D114+3,(IF(AND(D114&gt;Start!$G$18,D114+1&lt;Start!$H$18,D114&lt;Start!$H$18,(ISEVEN(D114)=TRUE))=TRUE,D114+1,(IF(AND(D114&gt;Start!$G$19,D114+1&lt;Start!$H$19,D114&lt;Start!$H$19,(ISEVEN(D114)=TRUE))=TRUE,D114+1,(IF(AND(D114&gt;Start!$G$20,D114+1&lt;Start!$H$20,D114&lt;Start!$H$20,(ISEVEN(D114)=TRUE))=TRUE,D114+1,(IF(AND(Start!$H$8=4,(ISODD(D114)=TRUE))=TRUE,D114-5,D114-7)))))))))))))))</f>
        <v>48</v>
      </c>
      <c r="F114" s="73">
        <f>IF(E114=" "," ",(IF(AND(E114&gt;Start!$G$18,E114+3&lt;Start!$H$18,E114&lt;Start!$H$18,(ISODD(E114)=TRUE))=TRUE,E114+3,(IF(AND(E114&gt;Start!$G$19,E114+3&lt;Start!$H$19,E114&lt;Start!$H$19,(ISODD(E114)=TRUE))=TRUE,E114+3,(IF(AND(E114&gt;Start!$G$20,E114+3&lt;Start!$H$20,E114&lt;Start!$H$20,(ISODD(E114)=TRUE))=TRUE,E114+3,(IF(AND(E114&gt;Start!$G$18,E114+1&lt;Start!$H$18,E114&lt;Start!$H$18,(ISEVEN(E114)=TRUE))=TRUE,E114+1,(IF(AND(E114&gt;Start!$G$19,E114+1&lt;Start!$H$19,E114&lt;Start!$H$19,(ISEVEN(E114)=TRUE))=TRUE,E114+1,(IF(AND(E114&gt;Start!$G$20,E114+1&lt;Start!$H$20,E114&lt;Start!$H$20,(ISEVEN(E114)=TRUE))=TRUE,E114+1,(IF(AND(Start!$H$8=4,(ISODD(E114)=TRUE))=TRUE,E114-5,E114-7)))))))))))))))</f>
        <v>49</v>
      </c>
      <c r="G114" s="73">
        <f>IF(F114=" "," ",(IF(AND(F114&gt;Start!$G$18,F114+3&lt;Start!$H$18,F114&lt;Start!$H$18,(ISODD(F114)=TRUE))=TRUE,F114+3,(IF(AND(F114&gt;Start!$G$19,F114+3&lt;Start!$H$19,F114&lt;Start!$H$19,(ISODD(F114)=TRUE))=TRUE,F114+3,(IF(AND(F114&gt;Start!$G$20,F114+3&lt;Start!$H$20,F114&lt;Start!$H$20,(ISODD(F114)=TRUE))=TRUE,F114+3,(IF(AND(F114&gt;Start!$G$18,F114+1&lt;Start!$H$18,F114&lt;Start!$H$18,(ISEVEN(F114)=TRUE))=TRUE,F114+1,(IF(AND(F114&gt;Start!$G$19,F114+1&lt;Start!$H$19,F114&lt;Start!$H$19,(ISEVEN(F114)=TRUE))=TRUE,F114+1,(IF(AND(F114&gt;Start!$G$20,F114+1&lt;Start!$H$20,F114&lt;Start!$H$20,(ISEVEN(F114)=TRUE))=TRUE,F114+1,(IF(AND(Start!$H$8=4,(ISODD(F114)=TRUE))=TRUE,F114-5,F114-7)))))))))))))))</f>
        <v>52</v>
      </c>
    </row>
    <row r="115" spans="1:7" ht="18.75">
      <c r="A115" s="72" t="str">
        <f>Input!L131</f>
        <v>DD</v>
      </c>
      <c r="B115" s="71" t="str">
        <f>Input!M131</f>
        <v>Warren Fitzgerald</v>
      </c>
      <c r="C115" s="71" t="str">
        <f>Input!N131</f>
        <v>Margarite Jewhurst</v>
      </c>
      <c r="D115" s="72">
        <f>Input!$K$131</f>
        <v>56</v>
      </c>
      <c r="E115" s="73">
        <f>IF(D115=" "," ",(IF(AND(D115&gt;Start!$G$18,D115+3&lt;Start!$H$18,D115&lt;Start!$H$18,(ISODD(D115)=TRUE))=TRUE,D115+3,(IF(AND(D115&gt;Start!$G$19,D115+3&lt;Start!$H$19,D115&lt;Start!$H$19,(ISODD(D115)=TRUE))=TRUE,D115+3,(IF(AND(D115&gt;Start!$G$20,D115+3&lt;Start!$H$20,D115&lt;Start!$H$20,(ISODD(D115)=TRUE))=TRUE,D115+3,(IF(AND(D115&gt;Start!$G$18,D115+1&lt;Start!$H$18,D115&lt;Start!$H$18,(ISEVEN(D115)=TRUE))=TRUE,D115+1,(IF(AND(D115&gt;Start!$G$19,D115+1&lt;Start!$H$19,D115&lt;Start!$H$19,(ISEVEN(D115)=TRUE))=TRUE,D115+1,(IF(AND(D115&gt;Start!$G$20,D115+1&lt;Start!$H$20,D115&lt;Start!$H$20,(ISEVEN(D115)=TRUE))=TRUE,D115+1,(IF(AND(Start!$H$8=4,(ISODD(D115)=TRUE))=TRUE,D115-5,D115-7)))))))))))))))</f>
        <v>49</v>
      </c>
      <c r="F115" s="73">
        <f>IF(E115=" "," ",(IF(AND(E115&gt;Start!$G$18,E115+3&lt;Start!$H$18,E115&lt;Start!$H$18,(ISODD(E115)=TRUE))=TRUE,E115+3,(IF(AND(E115&gt;Start!$G$19,E115+3&lt;Start!$H$19,E115&lt;Start!$H$19,(ISODD(E115)=TRUE))=TRUE,E115+3,(IF(AND(E115&gt;Start!$G$20,E115+3&lt;Start!$H$20,E115&lt;Start!$H$20,(ISODD(E115)=TRUE))=TRUE,E115+3,(IF(AND(E115&gt;Start!$G$18,E115+1&lt;Start!$H$18,E115&lt;Start!$H$18,(ISEVEN(E115)=TRUE))=TRUE,E115+1,(IF(AND(E115&gt;Start!$G$19,E115+1&lt;Start!$H$19,E115&lt;Start!$H$19,(ISEVEN(E115)=TRUE))=TRUE,E115+1,(IF(AND(E115&gt;Start!$G$20,E115+1&lt;Start!$H$20,E115&lt;Start!$H$20,(ISEVEN(E115)=TRUE))=TRUE,E115+1,(IF(AND(Start!$H$8=4,(ISODD(E115)=TRUE))=TRUE,E115-5,E115-7)))))))))))))))</f>
        <v>52</v>
      </c>
      <c r="G115" s="73">
        <f>IF(F115=" "," ",(IF(AND(F115&gt;Start!$G$18,F115+3&lt;Start!$H$18,F115&lt;Start!$H$18,(ISODD(F115)=TRUE))=TRUE,F115+3,(IF(AND(F115&gt;Start!$G$19,F115+3&lt;Start!$H$19,F115&lt;Start!$H$19,(ISODD(F115)=TRUE))=TRUE,F115+3,(IF(AND(F115&gt;Start!$G$20,F115+3&lt;Start!$H$20,F115&lt;Start!$H$20,(ISODD(F115)=TRUE))=TRUE,F115+3,(IF(AND(F115&gt;Start!$G$18,F115+1&lt;Start!$H$18,F115&lt;Start!$H$18,(ISEVEN(F115)=TRUE))=TRUE,F115+1,(IF(AND(F115&gt;Start!$G$19,F115+1&lt;Start!$H$19,F115&lt;Start!$H$19,(ISEVEN(F115)=TRUE))=TRUE,F115+1,(IF(AND(F115&gt;Start!$G$20,F115+1&lt;Start!$H$20,F115&lt;Start!$H$20,(ISEVEN(F115)=TRUE))=TRUE,F115+1,(IF(AND(Start!$H$8=4,(ISODD(F115)=TRUE))=TRUE,F115-5,F115-7)))))))))))))))</f>
        <v>53</v>
      </c>
    </row>
    <row r="116" spans="1:7" ht="18.75">
      <c r="A116" s="72" t="str">
        <f>Input!L33</f>
        <v>A</v>
      </c>
      <c r="B116" s="71" t="str">
        <f>Input!M33</f>
        <v>Warren Lincoln</v>
      </c>
      <c r="C116" s="71" t="str">
        <f>Input!N33</f>
        <v>Samantha Miller</v>
      </c>
      <c r="D116" s="72">
        <f>Input!$K$36</f>
        <v>37</v>
      </c>
      <c r="E116" s="73">
        <f>IF(D116=" "," ",(IF(AND(D116&gt;Start!$G$18,D116+3&lt;Start!$H$18,D116&lt;Start!$H$18,(ISODD(D116)=TRUE))=TRUE,D116+3,(IF(AND(D116&gt;Start!$G$19,D116+3&lt;Start!$H$19,D116&lt;Start!$H$19,(ISODD(D116)=TRUE))=TRUE,D116+3,(IF(AND(D116&gt;Start!$G$20,D116+3&lt;Start!$H$20,D116&lt;Start!$H$20,(ISODD(D116)=TRUE))=TRUE,D116+3,(IF(AND(D116&gt;Start!$G$18,D116+1&lt;Start!$H$18,D116&lt;Start!$H$18,(ISEVEN(D116)=TRUE))=TRUE,D116+1,(IF(AND(D116&gt;Start!$G$19,D116+1&lt;Start!$H$19,D116&lt;Start!$H$19,(ISEVEN(D116)=TRUE))=TRUE,D116+1,(IF(AND(D116&gt;Start!$G$20,D116+1&lt;Start!$H$20,D116&lt;Start!$H$20,(ISEVEN(D116)=TRUE))=TRUE,D116+1,(IF(AND(Start!$H$8=4,(ISODD(D116)=TRUE))=TRUE,D116-5,D116-7)))))))))))))))</f>
        <v>30</v>
      </c>
      <c r="F116" s="73">
        <f>IF(E116=" "," ",(IF(AND(E116&gt;Start!$G$18,E116+3&lt;Start!$H$18,E116&lt;Start!$H$18,(ISODD(E116)=TRUE))=TRUE,E116+3,(IF(AND(E116&gt;Start!$G$19,E116+3&lt;Start!$H$19,E116&lt;Start!$H$19,(ISODD(E116)=TRUE))=TRUE,E116+3,(IF(AND(E116&gt;Start!$G$20,E116+3&lt;Start!$H$20,E116&lt;Start!$H$20,(ISODD(E116)=TRUE))=TRUE,E116+3,(IF(AND(E116&gt;Start!$G$18,E116+1&lt;Start!$H$18,E116&lt;Start!$H$18,(ISEVEN(E116)=TRUE))=TRUE,E116+1,(IF(AND(E116&gt;Start!$G$19,E116+1&lt;Start!$H$19,E116&lt;Start!$H$19,(ISEVEN(E116)=TRUE))=TRUE,E116+1,(IF(AND(E116&gt;Start!$G$20,E116+1&lt;Start!$H$20,E116&lt;Start!$H$20,(ISEVEN(E116)=TRUE))=TRUE,E116+1,(IF(AND(Start!$H$8=4,(ISODD(E116)=TRUE))=TRUE,E116-5,E116-7)))))))))))))))</f>
        <v>23</v>
      </c>
      <c r="G116" s="73">
        <f>IF(F116=" "," ",(IF(AND(F116&gt;Start!$G$18,F116+3&lt;Start!$H$18,F116&lt;Start!$H$18,(ISODD(F116)=TRUE))=TRUE,F116+3,(IF(AND(F116&gt;Start!$G$19,F116+3&lt;Start!$H$19,F116&lt;Start!$H$19,(ISODD(F116)=TRUE))=TRUE,F116+3,(IF(AND(F116&gt;Start!$G$20,F116+3&lt;Start!$H$20,F116&lt;Start!$H$20,(ISODD(F116)=TRUE))=TRUE,F116+3,(IF(AND(F116&gt;Start!$G$18,F116+1&lt;Start!$H$18,F116&lt;Start!$H$18,(ISEVEN(F116)=TRUE))=TRUE,F116+1,(IF(AND(F116&gt;Start!$G$19,F116+1&lt;Start!$H$19,F116&lt;Start!$H$19,(ISEVEN(F116)=TRUE))=TRUE,F116+1,(IF(AND(F116&gt;Start!$G$20,F116+1&lt;Start!$H$20,F116&lt;Start!$H$20,(ISEVEN(F116)=TRUE))=TRUE,F116+1,(IF(AND(Start!$H$8=4,(ISODD(F116)=TRUE))=TRUE,F116-5,F116-7)))))))))))))))</f>
        <v>16</v>
      </c>
    </row>
    <row r="117" spans="1:7" ht="18.75">
      <c r="A117" s="72" t="str">
        <f>Input!L38</f>
        <v>AA</v>
      </c>
      <c r="B117" s="71" t="str">
        <f>Input!M38</f>
        <v>Warren Lincoln</v>
      </c>
      <c r="C117" s="71" t="str">
        <f>Input!N38</f>
        <v>Elizabeth Orban</v>
      </c>
      <c r="D117" s="72">
        <f>Input!$K$41</f>
        <v>38</v>
      </c>
      <c r="E117" s="73">
        <f>IF(D117=" "," ",(IF(AND(D117&gt;Start!$G$18,D117+3&lt;Start!$H$18,D117&lt;Start!$H$18,(ISODD(D117)=TRUE))=TRUE,D117+3,(IF(AND(D117&gt;Start!$G$19,D117+3&lt;Start!$H$19,D117&lt;Start!$H$19,(ISODD(D117)=TRUE))=TRUE,D117+3,(IF(AND(D117&gt;Start!$G$20,D117+3&lt;Start!$H$20,D117&lt;Start!$H$20,(ISODD(D117)=TRUE))=TRUE,D117+3,(IF(AND(D117&gt;Start!$G$18,D117+1&lt;Start!$H$18,D117&lt;Start!$H$18,(ISEVEN(D117)=TRUE))=TRUE,D117+1,(IF(AND(D117&gt;Start!$G$19,D117+1&lt;Start!$H$19,D117&lt;Start!$H$19,(ISEVEN(D117)=TRUE))=TRUE,D117+1,(IF(AND(D117&gt;Start!$G$20,D117+1&lt;Start!$H$20,D117&lt;Start!$H$20,(ISEVEN(D117)=TRUE))=TRUE,D117+1,(IF(AND(Start!$H$8=4,(ISODD(D117)=TRUE))=TRUE,D117-5,D117-7)))))))))))))))</f>
        <v>31</v>
      </c>
      <c r="F117" s="73">
        <f>IF(E117=" "," ",(IF(AND(E117&gt;Start!$G$18,E117+3&lt;Start!$H$18,E117&lt;Start!$H$18,(ISODD(E117)=TRUE))=TRUE,E117+3,(IF(AND(E117&gt;Start!$G$19,E117+3&lt;Start!$H$19,E117&lt;Start!$H$19,(ISODD(E117)=TRUE))=TRUE,E117+3,(IF(AND(E117&gt;Start!$G$20,E117+3&lt;Start!$H$20,E117&lt;Start!$H$20,(ISODD(E117)=TRUE))=TRUE,E117+3,(IF(AND(E117&gt;Start!$G$18,E117+1&lt;Start!$H$18,E117&lt;Start!$H$18,(ISEVEN(E117)=TRUE))=TRUE,E117+1,(IF(AND(E117&gt;Start!$G$19,E117+1&lt;Start!$H$19,E117&lt;Start!$H$19,(ISEVEN(E117)=TRUE))=TRUE,E117+1,(IF(AND(E117&gt;Start!$G$20,E117+1&lt;Start!$H$20,E117&lt;Start!$H$20,(ISEVEN(E117)=TRUE))=TRUE,E117+1,(IF(AND(Start!$H$8=4,(ISODD(E117)=TRUE))=TRUE,E117-5,E117-7)))))))))))))))</f>
        <v>34</v>
      </c>
      <c r="G117" s="73">
        <f>IF(F117=" "," ",(IF(AND(F117&gt;Start!$G$18,F117+3&lt;Start!$H$18,F117&lt;Start!$H$18,(ISODD(F117)=TRUE))=TRUE,F117+3,(IF(AND(F117&gt;Start!$G$19,F117+3&lt;Start!$H$19,F117&lt;Start!$H$19,(ISODD(F117)=TRUE))=TRUE,F117+3,(IF(AND(F117&gt;Start!$G$20,F117+3&lt;Start!$H$20,F117&lt;Start!$H$20,(ISODD(F117)=TRUE))=TRUE,F117+3,(IF(AND(F117&gt;Start!$G$18,F117+1&lt;Start!$H$18,F117&lt;Start!$H$18,(ISEVEN(F117)=TRUE))=TRUE,F117+1,(IF(AND(F117&gt;Start!$G$19,F117+1&lt;Start!$H$19,F117&lt;Start!$H$19,(ISEVEN(F117)=TRUE))=TRUE,F117+1,(IF(AND(F117&gt;Start!$G$20,F117+1&lt;Start!$H$20,F117&lt;Start!$H$20,(ISEVEN(F117)=TRUE))=TRUE,F117+1,(IF(AND(Start!$H$8=4,(ISODD(F117)=TRUE))=TRUE,F117-5,F117-7)))))))))))))))</f>
        <v>35</v>
      </c>
    </row>
    <row r="118" spans="1:7" ht="18.75">
      <c r="A118" s="72" t="str">
        <f>Input!L43</f>
        <v>A</v>
      </c>
      <c r="B118" s="71" t="str">
        <f>Input!M43</f>
        <v>Warren Lincoln</v>
      </c>
      <c r="C118" s="71" t="str">
        <f>Input!N43</f>
        <v>Destiny Brown</v>
      </c>
      <c r="D118" s="72">
        <f>Input!$K$46</f>
        <v>39</v>
      </c>
      <c r="E118" s="73">
        <f>IF(D118=" "," ",(IF(AND(D118&gt;Start!$G$18,D118+3&lt;Start!$H$18,D118&lt;Start!$H$18,(ISODD(D118)=TRUE))=TRUE,D118+3,(IF(AND(D118&gt;Start!$G$19,D118+3&lt;Start!$H$19,D118&lt;Start!$H$19,(ISODD(D118)=TRUE))=TRUE,D118+3,(IF(AND(D118&gt;Start!$G$20,D118+3&lt;Start!$H$20,D118&lt;Start!$H$20,(ISODD(D118)=TRUE))=TRUE,D118+3,(IF(AND(D118&gt;Start!$G$18,D118+1&lt;Start!$H$18,D118&lt;Start!$H$18,(ISEVEN(D118)=TRUE))=TRUE,D118+1,(IF(AND(D118&gt;Start!$G$19,D118+1&lt;Start!$H$19,D118&lt;Start!$H$19,(ISEVEN(D118)=TRUE))=TRUE,D118+1,(IF(AND(D118&gt;Start!$G$20,D118+1&lt;Start!$H$20,D118&lt;Start!$H$20,(ISEVEN(D118)=TRUE))=TRUE,D118+1,(IF(AND(Start!$H$8=4,(ISODD(D118)=TRUE))=TRUE,D118-5,D118-7)))))))))))))))</f>
        <v>42</v>
      </c>
      <c r="F118" s="73">
        <f>IF(E118=" "," ",(IF(AND(E118&gt;Start!$G$18,E118+3&lt;Start!$H$18,E118&lt;Start!$H$18,(ISODD(E118)=TRUE))=TRUE,E118+3,(IF(AND(E118&gt;Start!$G$19,E118+3&lt;Start!$H$19,E118&lt;Start!$H$19,(ISODD(E118)=TRUE))=TRUE,E118+3,(IF(AND(E118&gt;Start!$G$20,E118+3&lt;Start!$H$20,E118&lt;Start!$H$20,(ISODD(E118)=TRUE))=TRUE,E118+3,(IF(AND(E118&gt;Start!$G$18,E118+1&lt;Start!$H$18,E118&lt;Start!$H$18,(ISEVEN(E118)=TRUE))=TRUE,E118+1,(IF(AND(E118&gt;Start!$G$19,E118+1&lt;Start!$H$19,E118&lt;Start!$H$19,(ISEVEN(E118)=TRUE))=TRUE,E118+1,(IF(AND(E118&gt;Start!$G$20,E118+1&lt;Start!$H$20,E118&lt;Start!$H$20,(ISEVEN(E118)=TRUE))=TRUE,E118+1,(IF(AND(Start!$H$8=4,(ISODD(E118)=TRUE))=TRUE,E118-5,E118-7)))))))))))))))</f>
        <v>43</v>
      </c>
      <c r="G118" s="73">
        <f>IF(F118=" "," ",(IF(AND(F118&gt;Start!$G$18,F118+3&lt;Start!$H$18,F118&lt;Start!$H$18,(ISODD(F118)=TRUE))=TRUE,F118+3,(IF(AND(F118&gt;Start!$G$19,F118+3&lt;Start!$H$19,F118&lt;Start!$H$19,(ISODD(F118)=TRUE))=TRUE,F118+3,(IF(AND(F118&gt;Start!$G$20,F118+3&lt;Start!$H$20,F118&lt;Start!$H$20,(ISODD(F118)=TRUE))=TRUE,F118+3,(IF(AND(F118&gt;Start!$G$18,F118+1&lt;Start!$H$18,F118&lt;Start!$H$18,(ISEVEN(F118)=TRUE))=TRUE,F118+1,(IF(AND(F118&gt;Start!$G$19,F118+1&lt;Start!$H$19,F118&lt;Start!$H$19,(ISEVEN(F118)=TRUE))=TRUE,F118+1,(IF(AND(F118&gt;Start!$G$20,F118+1&lt;Start!$H$20,F118&lt;Start!$H$20,(ISEVEN(F118)=TRUE))=TRUE,F118+1,(IF(AND(Start!$H$8=4,(ISODD(F118)=TRUE))=TRUE,F118-5,F118-7)))))))))))))))</f>
        <v>46</v>
      </c>
    </row>
    <row r="119" spans="1:7" ht="18.75">
      <c r="A119" s="72" t="str">
        <f>Input!L48</f>
        <v>AA</v>
      </c>
      <c r="B119" s="71" t="str">
        <f>Input!M48</f>
        <v>Warren Lincoln</v>
      </c>
      <c r="C119" s="71" t="str">
        <f>Input!N48</f>
        <v>Samantha Otto</v>
      </c>
      <c r="D119" s="72">
        <f>Input!$K$51</f>
        <v>40</v>
      </c>
      <c r="E119" s="73">
        <f>IF(D119=" "," ",(IF(AND(D119&gt;Start!$G$18,D119+3&lt;Start!$H$18,D119&lt;Start!$H$18,(ISODD(D119)=TRUE))=TRUE,D119+3,(IF(AND(D119&gt;Start!$G$19,D119+3&lt;Start!$H$19,D119&lt;Start!$H$19,(ISODD(D119)=TRUE))=TRUE,D119+3,(IF(AND(D119&gt;Start!$G$20,D119+3&lt;Start!$H$20,D119&lt;Start!$H$20,(ISODD(D119)=TRUE))=TRUE,D119+3,(IF(AND(D119&gt;Start!$G$18,D119+1&lt;Start!$H$18,D119&lt;Start!$H$18,(ISEVEN(D119)=TRUE))=TRUE,D119+1,(IF(AND(D119&gt;Start!$G$19,D119+1&lt;Start!$H$19,D119&lt;Start!$H$19,(ISEVEN(D119)=TRUE))=TRUE,D119+1,(IF(AND(D119&gt;Start!$G$20,D119+1&lt;Start!$H$20,D119&lt;Start!$H$20,(ISEVEN(D119)=TRUE))=TRUE,D119+1,(IF(AND(Start!$H$8=4,(ISODD(D119)=TRUE))=TRUE,D119-5,D119-7)))))))))))))))</f>
        <v>41</v>
      </c>
      <c r="F119" s="73">
        <f>IF(E119=" "," ",(IF(AND(E119&gt;Start!$G$18,E119+3&lt;Start!$H$18,E119&lt;Start!$H$18,(ISODD(E119)=TRUE))=TRUE,E119+3,(IF(AND(E119&gt;Start!$G$19,E119+3&lt;Start!$H$19,E119&lt;Start!$H$19,(ISODD(E119)=TRUE))=TRUE,E119+3,(IF(AND(E119&gt;Start!$G$20,E119+3&lt;Start!$H$20,E119&lt;Start!$H$20,(ISODD(E119)=TRUE))=TRUE,E119+3,(IF(AND(E119&gt;Start!$G$18,E119+1&lt;Start!$H$18,E119&lt;Start!$H$18,(ISEVEN(E119)=TRUE))=TRUE,E119+1,(IF(AND(E119&gt;Start!$G$19,E119+1&lt;Start!$H$19,E119&lt;Start!$H$19,(ISEVEN(E119)=TRUE))=TRUE,E119+1,(IF(AND(E119&gt;Start!$G$20,E119+1&lt;Start!$H$20,E119&lt;Start!$H$20,(ISEVEN(E119)=TRUE))=TRUE,E119+1,(IF(AND(Start!$H$8=4,(ISODD(E119)=TRUE))=TRUE,E119-5,E119-7)))))))))))))))</f>
        <v>44</v>
      </c>
      <c r="G119" s="73">
        <f>IF(F119=" "," ",(IF(AND(F119&gt;Start!$G$18,F119+3&lt;Start!$H$18,F119&lt;Start!$H$18,(ISODD(F119)=TRUE))=TRUE,F119+3,(IF(AND(F119&gt;Start!$G$19,F119+3&lt;Start!$H$19,F119&lt;Start!$H$19,(ISODD(F119)=TRUE))=TRUE,F119+3,(IF(AND(F119&gt;Start!$G$20,F119+3&lt;Start!$H$20,F119&lt;Start!$H$20,(ISODD(F119)=TRUE))=TRUE,F119+3,(IF(AND(F119&gt;Start!$G$18,F119+1&lt;Start!$H$18,F119&lt;Start!$H$18,(ISEVEN(F119)=TRUE))=TRUE,F119+1,(IF(AND(F119&gt;Start!$G$19,F119+1&lt;Start!$H$19,F119&lt;Start!$H$19,(ISEVEN(F119)=TRUE))=TRUE,F119+1,(IF(AND(F119&gt;Start!$G$20,F119+1&lt;Start!$H$20,F119&lt;Start!$H$20,(ISEVEN(F119)=TRUE))=TRUE,F119+1,(IF(AND(Start!$H$8=4,(ISODD(F119)=TRUE))=TRUE,F119-5,F119-7)))))))))))))))</f>
        <v>45</v>
      </c>
    </row>
    <row r="120" spans="1:7" ht="18.75">
      <c r="A120" s="72" t="str">
        <f>Input!L53</f>
        <v>A</v>
      </c>
      <c r="B120" s="71" t="str">
        <f>Input!M53</f>
        <v>Warren Lincoln</v>
      </c>
      <c r="C120" s="71" t="str">
        <f>Input!N53</f>
        <v>Daijae Blocton</v>
      </c>
      <c r="D120" s="72">
        <f>Input!$K$56</f>
        <v>41</v>
      </c>
      <c r="E120" s="73">
        <f>IF(D120=" "," ",(IF(AND(D120&gt;Start!$G$18,D120+3&lt;Start!$H$18,D120&lt;Start!$H$18,(ISODD(D120)=TRUE))=TRUE,D120+3,(IF(AND(D120&gt;Start!$G$19,D120+3&lt;Start!$H$19,D120&lt;Start!$H$19,(ISODD(D120)=TRUE))=TRUE,D120+3,(IF(AND(D120&gt;Start!$G$20,D120+3&lt;Start!$H$20,D120&lt;Start!$H$20,(ISODD(D120)=TRUE))=TRUE,D120+3,(IF(AND(D120&gt;Start!$G$18,D120+1&lt;Start!$H$18,D120&lt;Start!$H$18,(ISEVEN(D120)=TRUE))=TRUE,D120+1,(IF(AND(D120&gt;Start!$G$19,D120+1&lt;Start!$H$19,D120&lt;Start!$H$19,(ISEVEN(D120)=TRUE))=TRUE,D120+1,(IF(AND(D120&gt;Start!$G$20,D120+1&lt;Start!$H$20,D120&lt;Start!$H$20,(ISEVEN(D120)=TRUE))=TRUE,D120+1,(IF(AND(Start!$H$8=4,(ISODD(D120)=TRUE))=TRUE,D120-5,D120-7)))))))))))))))</f>
        <v>44</v>
      </c>
      <c r="F120" s="73">
        <f>IF(E120=" "," ",(IF(AND(E120&gt;Start!$G$18,E120+3&lt;Start!$H$18,E120&lt;Start!$H$18,(ISODD(E120)=TRUE))=TRUE,E120+3,(IF(AND(E120&gt;Start!$G$19,E120+3&lt;Start!$H$19,E120&lt;Start!$H$19,(ISODD(E120)=TRUE))=TRUE,E120+3,(IF(AND(E120&gt;Start!$G$20,E120+3&lt;Start!$H$20,E120&lt;Start!$H$20,(ISODD(E120)=TRUE))=TRUE,E120+3,(IF(AND(E120&gt;Start!$G$18,E120+1&lt;Start!$H$18,E120&lt;Start!$H$18,(ISEVEN(E120)=TRUE))=TRUE,E120+1,(IF(AND(E120&gt;Start!$G$19,E120+1&lt;Start!$H$19,E120&lt;Start!$H$19,(ISEVEN(E120)=TRUE))=TRUE,E120+1,(IF(AND(E120&gt;Start!$G$20,E120+1&lt;Start!$H$20,E120&lt;Start!$H$20,(ISEVEN(E120)=TRUE))=TRUE,E120+1,(IF(AND(Start!$H$8=4,(ISODD(E120)=TRUE))=TRUE,E120-5,E120-7)))))))))))))))</f>
        <v>45</v>
      </c>
      <c r="G120" s="73">
        <f>IF(F120=" "," ",(IF(AND(F120&gt;Start!$G$18,F120+3&lt;Start!$H$18,F120&lt;Start!$H$18,(ISODD(F120)=TRUE))=TRUE,F120+3,(IF(AND(F120&gt;Start!$G$19,F120+3&lt;Start!$H$19,F120&lt;Start!$H$19,(ISODD(F120)=TRUE))=TRUE,F120+3,(IF(AND(F120&gt;Start!$G$20,F120+3&lt;Start!$H$20,F120&lt;Start!$H$20,(ISODD(F120)=TRUE))=TRUE,F120+3,(IF(AND(F120&gt;Start!$G$18,F120+1&lt;Start!$H$18,F120&lt;Start!$H$18,(ISEVEN(F120)=TRUE))=TRUE,F120+1,(IF(AND(F120&gt;Start!$G$19,F120+1&lt;Start!$H$19,F120&lt;Start!$H$19,(ISEVEN(F120)=TRUE))=TRUE,F120+1,(IF(AND(F120&gt;Start!$G$20,F120+1&lt;Start!$H$20,F120&lt;Start!$H$20,(ISEVEN(F120)=TRUE))=TRUE,F120+1,(IF(AND(Start!$H$8=4,(ISODD(F120)=TRUE))=TRUE,F120-5,F120-7)))))))))))))))</f>
        <v>38</v>
      </c>
    </row>
    <row r="121" spans="1:7" ht="18.75">
      <c r="A121" s="72" t="str">
        <f>Input!L58</f>
        <v>AA</v>
      </c>
      <c r="B121" s="71" t="str">
        <f>Input!M58</f>
        <v>Warren Lincoln</v>
      </c>
      <c r="C121" s="71" t="str">
        <f>Input!N58</f>
        <v>Kaitlyn Thompson</v>
      </c>
      <c r="D121" s="72">
        <f>Input!$K$61</f>
        <v>42</v>
      </c>
      <c r="E121" s="73">
        <f>IF(D121=" "," ",(IF(AND(D121&gt;Start!$G$18,D121+3&lt;Start!$H$18,D121&lt;Start!$H$18,(ISODD(D121)=TRUE))=TRUE,D121+3,(IF(AND(D121&gt;Start!$G$19,D121+3&lt;Start!$H$19,D121&lt;Start!$H$19,(ISODD(D121)=TRUE))=TRUE,D121+3,(IF(AND(D121&gt;Start!$G$20,D121+3&lt;Start!$H$20,D121&lt;Start!$H$20,(ISODD(D121)=TRUE))=TRUE,D121+3,(IF(AND(D121&gt;Start!$G$18,D121+1&lt;Start!$H$18,D121&lt;Start!$H$18,(ISEVEN(D121)=TRUE))=TRUE,D121+1,(IF(AND(D121&gt;Start!$G$19,D121+1&lt;Start!$H$19,D121&lt;Start!$H$19,(ISEVEN(D121)=TRUE))=TRUE,D121+1,(IF(AND(D121&gt;Start!$G$20,D121+1&lt;Start!$H$20,D121&lt;Start!$H$20,(ISEVEN(D121)=TRUE))=TRUE,D121+1,(IF(AND(Start!$H$8=4,(ISODD(D121)=TRUE))=TRUE,D121-5,D121-7)))))))))))))))</f>
        <v>43</v>
      </c>
      <c r="F121" s="73">
        <f>IF(E121=" "," ",(IF(AND(E121&gt;Start!$G$18,E121+3&lt;Start!$H$18,E121&lt;Start!$H$18,(ISODD(E121)=TRUE))=TRUE,E121+3,(IF(AND(E121&gt;Start!$G$19,E121+3&lt;Start!$H$19,E121&lt;Start!$H$19,(ISODD(E121)=TRUE))=TRUE,E121+3,(IF(AND(E121&gt;Start!$G$20,E121+3&lt;Start!$H$20,E121&lt;Start!$H$20,(ISODD(E121)=TRUE))=TRUE,E121+3,(IF(AND(E121&gt;Start!$G$18,E121+1&lt;Start!$H$18,E121&lt;Start!$H$18,(ISEVEN(E121)=TRUE))=TRUE,E121+1,(IF(AND(E121&gt;Start!$G$19,E121+1&lt;Start!$H$19,E121&lt;Start!$H$19,(ISEVEN(E121)=TRUE))=TRUE,E121+1,(IF(AND(E121&gt;Start!$G$20,E121+1&lt;Start!$H$20,E121&lt;Start!$H$20,(ISEVEN(E121)=TRUE))=TRUE,E121+1,(IF(AND(Start!$H$8=4,(ISODD(E121)=TRUE))=TRUE,E121-5,E121-7)))))))))))))))</f>
        <v>46</v>
      </c>
      <c r="G121" s="73">
        <f>IF(F121=" "," ",(IF(AND(F121&gt;Start!$G$18,F121+3&lt;Start!$H$18,F121&lt;Start!$H$18,(ISODD(F121)=TRUE))=TRUE,F121+3,(IF(AND(F121&gt;Start!$G$19,F121+3&lt;Start!$H$19,F121&lt;Start!$H$19,(ISODD(F121)=TRUE))=TRUE,F121+3,(IF(AND(F121&gt;Start!$G$20,F121+3&lt;Start!$H$20,F121&lt;Start!$H$20,(ISODD(F121)=TRUE))=TRUE,F121+3,(IF(AND(F121&gt;Start!$G$18,F121+1&lt;Start!$H$18,F121&lt;Start!$H$18,(ISEVEN(F121)=TRUE))=TRUE,F121+1,(IF(AND(F121&gt;Start!$G$19,F121+1&lt;Start!$H$19,F121&lt;Start!$H$19,(ISEVEN(F121)=TRUE))=TRUE,F121+1,(IF(AND(F121&gt;Start!$G$20,F121+1&lt;Start!$H$20,F121&lt;Start!$H$20,(ISEVEN(F121)=TRUE))=TRUE,F121+1,(IF(AND(Start!$H$8=4,(ISODD(F121)=TRUE))=TRUE,F121-5,F121-7)))))))))))))))</f>
        <v>39</v>
      </c>
    </row>
    <row r="122" spans="1:7" ht="18.75">
      <c r="A122" s="72" t="str">
        <f>Input!L103</f>
        <v>A</v>
      </c>
      <c r="B122" s="71" t="str">
        <f>Input!M103</f>
        <v>Warren Mott</v>
      </c>
      <c r="C122" s="71" t="str">
        <f>Input!N103</f>
        <v>Danielle Frazho</v>
      </c>
      <c r="D122" s="72">
        <f>Input!$K$106</f>
        <v>51</v>
      </c>
      <c r="E122" s="73">
        <f>IF(D122=" "," ",(IF(AND(D122&gt;Start!$G$18,D122+3&lt;Start!$H$18,D122&lt;Start!$H$18,(ISODD(D122)=TRUE))=TRUE,D122+3,(IF(AND(D122&gt;Start!$G$19,D122+3&lt;Start!$H$19,D122&lt;Start!$H$19,(ISODD(D122)=TRUE))=TRUE,D122+3,(IF(AND(D122&gt;Start!$G$20,D122+3&lt;Start!$H$20,D122&lt;Start!$H$20,(ISODD(D122)=TRUE))=TRUE,D122+3,(IF(AND(D122&gt;Start!$G$18,D122+1&lt;Start!$H$18,D122&lt;Start!$H$18,(ISEVEN(D122)=TRUE))=TRUE,D122+1,(IF(AND(D122&gt;Start!$G$19,D122+1&lt;Start!$H$19,D122&lt;Start!$H$19,(ISEVEN(D122)=TRUE))=TRUE,D122+1,(IF(AND(D122&gt;Start!$G$20,D122+1&lt;Start!$H$20,D122&lt;Start!$H$20,(ISEVEN(D122)=TRUE))=TRUE,D122+1,(IF(AND(Start!$H$8=4,(ISODD(D122)=TRUE))=TRUE,D122-5,D122-7)))))))))))))))</f>
        <v>54</v>
      </c>
      <c r="F122" s="73">
        <f>IF(E122=" "," ",(IF(AND(E122&gt;Start!$G$18,E122+3&lt;Start!$H$18,E122&lt;Start!$H$18,(ISODD(E122)=TRUE))=TRUE,E122+3,(IF(AND(E122&gt;Start!$G$19,E122+3&lt;Start!$H$19,E122&lt;Start!$H$19,(ISODD(E122)=TRUE))=TRUE,E122+3,(IF(AND(E122&gt;Start!$G$20,E122+3&lt;Start!$H$20,E122&lt;Start!$H$20,(ISODD(E122)=TRUE))=TRUE,E122+3,(IF(AND(E122&gt;Start!$G$18,E122+1&lt;Start!$H$18,E122&lt;Start!$H$18,(ISEVEN(E122)=TRUE))=TRUE,E122+1,(IF(AND(E122&gt;Start!$G$19,E122+1&lt;Start!$H$19,E122&lt;Start!$H$19,(ISEVEN(E122)=TRUE))=TRUE,E122+1,(IF(AND(E122&gt;Start!$G$20,E122+1&lt;Start!$H$20,E122&lt;Start!$H$20,(ISEVEN(E122)=TRUE))=TRUE,E122+1,(IF(AND(Start!$H$8=4,(ISODD(E122)=TRUE))=TRUE,E122-5,E122-7)))))))))))))))</f>
        <v>47</v>
      </c>
      <c r="G122" s="73">
        <f>IF(F122=" "," ",(IF(AND(F122&gt;Start!$G$18,F122+3&lt;Start!$H$18,F122&lt;Start!$H$18,(ISODD(F122)=TRUE))=TRUE,F122+3,(IF(AND(F122&gt;Start!$G$19,F122+3&lt;Start!$H$19,F122&lt;Start!$H$19,(ISODD(F122)=TRUE))=TRUE,F122+3,(IF(AND(F122&gt;Start!$G$20,F122+3&lt;Start!$H$20,F122&lt;Start!$H$20,(ISODD(F122)=TRUE))=TRUE,F122+3,(IF(AND(F122&gt;Start!$G$18,F122+1&lt;Start!$H$18,F122&lt;Start!$H$18,(ISEVEN(F122)=TRUE))=TRUE,F122+1,(IF(AND(F122&gt;Start!$G$19,F122+1&lt;Start!$H$19,F122&lt;Start!$H$19,(ISEVEN(F122)=TRUE))=TRUE,F122+1,(IF(AND(F122&gt;Start!$G$20,F122+1&lt;Start!$H$20,F122&lt;Start!$H$20,(ISEVEN(F122)=TRUE))=TRUE,F122+1,(IF(AND(Start!$H$8=4,(ISODD(F122)=TRUE))=TRUE,F122-5,F122-7)))))))))))))))</f>
        <v>50</v>
      </c>
    </row>
    <row r="123" spans="1:7" ht="18.75">
      <c r="A123" s="72" t="str">
        <f>Input!L108</f>
        <v>AA</v>
      </c>
      <c r="B123" s="71" t="str">
        <f>Input!M108</f>
        <v>Warren Mott</v>
      </c>
      <c r="C123" s="71" t="str">
        <f>Input!N108</f>
        <v>Lauren Kroll</v>
      </c>
      <c r="D123" s="72">
        <f>Input!$K$111</f>
        <v>52</v>
      </c>
      <c r="E123" s="73">
        <f>IF(D123=" "," ",(IF(AND(D123&gt;Start!$G$18,D123+3&lt;Start!$H$18,D123&lt;Start!$H$18,(ISODD(D123)=TRUE))=TRUE,D123+3,(IF(AND(D123&gt;Start!$G$19,D123+3&lt;Start!$H$19,D123&lt;Start!$H$19,(ISODD(D123)=TRUE))=TRUE,D123+3,(IF(AND(D123&gt;Start!$G$20,D123+3&lt;Start!$H$20,D123&lt;Start!$H$20,(ISODD(D123)=TRUE))=TRUE,D123+3,(IF(AND(D123&gt;Start!$G$18,D123+1&lt;Start!$H$18,D123&lt;Start!$H$18,(ISEVEN(D123)=TRUE))=TRUE,D123+1,(IF(AND(D123&gt;Start!$G$19,D123+1&lt;Start!$H$19,D123&lt;Start!$H$19,(ISEVEN(D123)=TRUE))=TRUE,D123+1,(IF(AND(D123&gt;Start!$G$20,D123+1&lt;Start!$H$20,D123&lt;Start!$H$20,(ISEVEN(D123)=TRUE))=TRUE,D123+1,(IF(AND(Start!$H$8=4,(ISODD(D123)=TRUE))=TRUE,D123-5,D123-7)))))))))))))))</f>
        <v>53</v>
      </c>
      <c r="F123" s="73">
        <f>IF(E123=" "," ",(IF(AND(E123&gt;Start!$G$18,E123+3&lt;Start!$H$18,E123&lt;Start!$H$18,(ISODD(E123)=TRUE))=TRUE,E123+3,(IF(AND(E123&gt;Start!$G$19,E123+3&lt;Start!$H$19,E123&lt;Start!$H$19,(ISODD(E123)=TRUE))=TRUE,E123+3,(IF(AND(E123&gt;Start!$G$20,E123+3&lt;Start!$H$20,E123&lt;Start!$H$20,(ISODD(E123)=TRUE))=TRUE,E123+3,(IF(AND(E123&gt;Start!$G$18,E123+1&lt;Start!$H$18,E123&lt;Start!$H$18,(ISEVEN(E123)=TRUE))=TRUE,E123+1,(IF(AND(E123&gt;Start!$G$19,E123+1&lt;Start!$H$19,E123&lt;Start!$H$19,(ISEVEN(E123)=TRUE))=TRUE,E123+1,(IF(AND(E123&gt;Start!$G$20,E123+1&lt;Start!$H$20,E123&lt;Start!$H$20,(ISEVEN(E123)=TRUE))=TRUE,E123+1,(IF(AND(Start!$H$8=4,(ISODD(E123)=TRUE))=TRUE,E123-5,E123-7)))))))))))))))</f>
        <v>46</v>
      </c>
      <c r="G123" s="73">
        <f>IF(F123=" "," ",(IF(AND(F123&gt;Start!$G$18,F123+3&lt;Start!$H$18,F123&lt;Start!$H$18,(ISODD(F123)=TRUE))=TRUE,F123+3,(IF(AND(F123&gt;Start!$G$19,F123+3&lt;Start!$H$19,F123&lt;Start!$H$19,(ISODD(F123)=TRUE))=TRUE,F123+3,(IF(AND(F123&gt;Start!$G$20,F123+3&lt;Start!$H$20,F123&lt;Start!$H$20,(ISODD(F123)=TRUE))=TRUE,F123+3,(IF(AND(F123&gt;Start!$G$18,F123+1&lt;Start!$H$18,F123&lt;Start!$H$18,(ISEVEN(F123)=TRUE))=TRUE,F123+1,(IF(AND(F123&gt;Start!$G$19,F123+1&lt;Start!$H$19,F123&lt;Start!$H$19,(ISEVEN(F123)=TRUE))=TRUE,F123+1,(IF(AND(F123&gt;Start!$G$20,F123+1&lt;Start!$H$20,F123&lt;Start!$H$20,(ISEVEN(F123)=TRUE))=TRUE,F123+1,(IF(AND(Start!$H$8=4,(ISODD(F123)=TRUE))=TRUE,F123-5,F123-7)))))))))))))))</f>
        <v>39</v>
      </c>
    </row>
    <row r="124" spans="1:7" ht="18.75">
      <c r="A124" s="72" t="str">
        <f>Input!L113</f>
        <v>A</v>
      </c>
      <c r="B124" s="71" t="str">
        <f>Input!M113</f>
        <v>Warren Mott</v>
      </c>
      <c r="C124" s="71" t="str">
        <f>Input!N113</f>
        <v>Hannah Walters</v>
      </c>
      <c r="D124" s="72">
        <f>Input!$K$116</f>
        <v>53</v>
      </c>
      <c r="E124" s="73">
        <f>IF(D124=" "," ",(IF(AND(D124&gt;Start!$G$18,D124+3&lt;Start!$H$18,D124&lt;Start!$H$18,(ISODD(D124)=TRUE))=TRUE,D124+3,(IF(AND(D124&gt;Start!$G$19,D124+3&lt;Start!$H$19,D124&lt;Start!$H$19,(ISODD(D124)=TRUE))=TRUE,D124+3,(IF(AND(D124&gt;Start!$G$20,D124+3&lt;Start!$H$20,D124&lt;Start!$H$20,(ISODD(D124)=TRUE))=TRUE,D124+3,(IF(AND(D124&gt;Start!$G$18,D124+1&lt;Start!$H$18,D124&lt;Start!$H$18,(ISEVEN(D124)=TRUE))=TRUE,D124+1,(IF(AND(D124&gt;Start!$G$19,D124+1&lt;Start!$H$19,D124&lt;Start!$H$19,(ISEVEN(D124)=TRUE))=TRUE,D124+1,(IF(AND(D124&gt;Start!$G$20,D124+1&lt;Start!$H$20,D124&lt;Start!$H$20,(ISEVEN(D124)=TRUE))=TRUE,D124+1,(IF(AND(Start!$H$8=4,(ISODD(D124)=TRUE))=TRUE,D124-5,D124-7)))))))))))))))</f>
        <v>46</v>
      </c>
      <c r="F124" s="73">
        <f>IF(E124=" "," ",(IF(AND(E124&gt;Start!$G$18,E124+3&lt;Start!$H$18,E124&lt;Start!$H$18,(ISODD(E124)=TRUE))=TRUE,E124+3,(IF(AND(E124&gt;Start!$G$19,E124+3&lt;Start!$H$19,E124&lt;Start!$H$19,(ISODD(E124)=TRUE))=TRUE,E124+3,(IF(AND(E124&gt;Start!$G$20,E124+3&lt;Start!$H$20,E124&lt;Start!$H$20,(ISODD(E124)=TRUE))=TRUE,E124+3,(IF(AND(E124&gt;Start!$G$18,E124+1&lt;Start!$H$18,E124&lt;Start!$H$18,(ISEVEN(E124)=TRUE))=TRUE,E124+1,(IF(AND(E124&gt;Start!$G$19,E124+1&lt;Start!$H$19,E124&lt;Start!$H$19,(ISEVEN(E124)=TRUE))=TRUE,E124+1,(IF(AND(E124&gt;Start!$G$20,E124+1&lt;Start!$H$20,E124&lt;Start!$H$20,(ISEVEN(E124)=TRUE))=TRUE,E124+1,(IF(AND(Start!$H$8=4,(ISODD(E124)=TRUE))=TRUE,E124-5,E124-7)))))))))))))))</f>
        <v>39</v>
      </c>
      <c r="G124" s="73">
        <f>IF(F124=" "," ",(IF(AND(F124&gt;Start!$G$18,F124+3&lt;Start!$H$18,F124&lt;Start!$H$18,(ISODD(F124)=TRUE))=TRUE,F124+3,(IF(AND(F124&gt;Start!$G$19,F124+3&lt;Start!$H$19,F124&lt;Start!$H$19,(ISODD(F124)=TRUE))=TRUE,F124+3,(IF(AND(F124&gt;Start!$G$20,F124+3&lt;Start!$H$20,F124&lt;Start!$H$20,(ISODD(F124)=TRUE))=TRUE,F124+3,(IF(AND(F124&gt;Start!$G$18,F124+1&lt;Start!$H$18,F124&lt;Start!$H$18,(ISEVEN(F124)=TRUE))=TRUE,F124+1,(IF(AND(F124&gt;Start!$G$19,F124+1&lt;Start!$H$19,F124&lt;Start!$H$19,(ISEVEN(F124)=TRUE))=TRUE,F124+1,(IF(AND(F124&gt;Start!$G$20,F124+1&lt;Start!$H$20,F124&lt;Start!$H$20,(ISEVEN(F124)=TRUE))=TRUE,F124+1,(IF(AND(Start!$H$8=4,(ISODD(F124)=TRUE))=TRUE,F124-5,F124-7)))))))))))))))</f>
        <v>42</v>
      </c>
    </row>
    <row r="125" spans="1:7" ht="18.75">
      <c r="A125" s="72" t="str">
        <f>Input!L118</f>
        <v>AA</v>
      </c>
      <c r="B125" s="71" t="str">
        <f>Input!M118</f>
        <v>Warren Mott</v>
      </c>
      <c r="C125" s="71" t="str">
        <f>Input!N118</f>
        <v>Vashaun Rhodes</v>
      </c>
      <c r="D125" s="72">
        <f>Input!$K$121</f>
        <v>54</v>
      </c>
      <c r="E125" s="73">
        <f>IF(D125=" "," ",(IF(AND(D125&gt;Start!$G$18,D125+3&lt;Start!$H$18,D125&lt;Start!$H$18,(ISODD(D125)=TRUE))=TRUE,D125+3,(IF(AND(D125&gt;Start!$G$19,D125+3&lt;Start!$H$19,D125&lt;Start!$H$19,(ISODD(D125)=TRUE))=TRUE,D125+3,(IF(AND(D125&gt;Start!$G$20,D125+3&lt;Start!$H$20,D125&lt;Start!$H$20,(ISODD(D125)=TRUE))=TRUE,D125+3,(IF(AND(D125&gt;Start!$G$18,D125+1&lt;Start!$H$18,D125&lt;Start!$H$18,(ISEVEN(D125)=TRUE))=TRUE,D125+1,(IF(AND(D125&gt;Start!$G$19,D125+1&lt;Start!$H$19,D125&lt;Start!$H$19,(ISEVEN(D125)=TRUE))=TRUE,D125+1,(IF(AND(D125&gt;Start!$G$20,D125+1&lt;Start!$H$20,D125&lt;Start!$H$20,(ISEVEN(D125)=TRUE))=TRUE,D125+1,(IF(AND(Start!$H$8=4,(ISODD(D125)=TRUE))=TRUE,D125-5,D125-7)))))))))))))))</f>
        <v>47</v>
      </c>
      <c r="F125" s="73">
        <f>IF(E125=" "," ",(IF(AND(E125&gt;Start!$G$18,E125+3&lt;Start!$H$18,E125&lt;Start!$H$18,(ISODD(E125)=TRUE))=TRUE,E125+3,(IF(AND(E125&gt;Start!$G$19,E125+3&lt;Start!$H$19,E125&lt;Start!$H$19,(ISODD(E125)=TRUE))=TRUE,E125+3,(IF(AND(E125&gt;Start!$G$20,E125+3&lt;Start!$H$20,E125&lt;Start!$H$20,(ISODD(E125)=TRUE))=TRUE,E125+3,(IF(AND(E125&gt;Start!$G$18,E125+1&lt;Start!$H$18,E125&lt;Start!$H$18,(ISEVEN(E125)=TRUE))=TRUE,E125+1,(IF(AND(E125&gt;Start!$G$19,E125+1&lt;Start!$H$19,E125&lt;Start!$H$19,(ISEVEN(E125)=TRUE))=TRUE,E125+1,(IF(AND(E125&gt;Start!$G$20,E125+1&lt;Start!$H$20,E125&lt;Start!$H$20,(ISEVEN(E125)=TRUE))=TRUE,E125+1,(IF(AND(Start!$H$8=4,(ISODD(E125)=TRUE))=TRUE,E125-5,E125-7)))))))))))))))</f>
        <v>50</v>
      </c>
      <c r="G125" s="73">
        <f>IF(F125=" "," ",(IF(AND(F125&gt;Start!$G$18,F125+3&lt;Start!$H$18,F125&lt;Start!$H$18,(ISODD(F125)=TRUE))=TRUE,F125+3,(IF(AND(F125&gt;Start!$G$19,F125+3&lt;Start!$H$19,F125&lt;Start!$H$19,(ISODD(F125)=TRUE))=TRUE,F125+3,(IF(AND(F125&gt;Start!$G$20,F125+3&lt;Start!$H$20,F125&lt;Start!$H$20,(ISODD(F125)=TRUE))=TRUE,F125+3,(IF(AND(F125&gt;Start!$G$18,F125+1&lt;Start!$H$18,F125&lt;Start!$H$18,(ISEVEN(F125)=TRUE))=TRUE,F125+1,(IF(AND(F125&gt;Start!$G$19,F125+1&lt;Start!$H$19,F125&lt;Start!$H$19,(ISEVEN(F125)=TRUE))=TRUE,F125+1,(IF(AND(F125&gt;Start!$G$20,F125+1&lt;Start!$H$20,F125&lt;Start!$H$20,(ISEVEN(F125)=TRUE))=TRUE,F125+1,(IF(AND(Start!$H$8=4,(ISODD(F125)=TRUE))=TRUE,F125-5,F125-7)))))))))))))))</f>
        <v>51</v>
      </c>
    </row>
    <row r="126" spans="1:7" ht="18.75">
      <c r="A126" s="72" t="str">
        <f>Input!L123</f>
        <v>A</v>
      </c>
      <c r="B126" s="71" t="str">
        <f>Input!M123</f>
        <v>Warren Mott</v>
      </c>
      <c r="C126" s="71" t="str">
        <f>Input!N123</f>
        <v>Jacque Graham</v>
      </c>
      <c r="D126" s="72">
        <f>Input!$K$126</f>
        <v>55</v>
      </c>
      <c r="E126" s="73">
        <f>IF(D126=" "," ",(IF(AND(D126&gt;Start!$G$18,D126+3&lt;Start!$H$18,D126&lt;Start!$H$18,(ISODD(D126)=TRUE))=TRUE,D126+3,(IF(AND(D126&gt;Start!$G$19,D126+3&lt;Start!$H$19,D126&lt;Start!$H$19,(ISODD(D126)=TRUE))=TRUE,D126+3,(IF(AND(D126&gt;Start!$G$20,D126+3&lt;Start!$H$20,D126&lt;Start!$H$20,(ISODD(D126)=TRUE))=TRUE,D126+3,(IF(AND(D126&gt;Start!$G$18,D126+1&lt;Start!$H$18,D126&lt;Start!$H$18,(ISEVEN(D126)=TRUE))=TRUE,D126+1,(IF(AND(D126&gt;Start!$G$19,D126+1&lt;Start!$H$19,D126&lt;Start!$H$19,(ISEVEN(D126)=TRUE))=TRUE,D126+1,(IF(AND(D126&gt;Start!$G$20,D126+1&lt;Start!$H$20,D126&lt;Start!$H$20,(ISEVEN(D126)=TRUE))=TRUE,D126+1,(IF(AND(Start!$H$8=4,(ISODD(D126)=TRUE))=TRUE,D126-5,D126-7)))))))))))))))</f>
        <v>48</v>
      </c>
      <c r="F126" s="73">
        <f>IF(E126=" "," ",(IF(AND(E126&gt;Start!$G$18,E126+3&lt;Start!$H$18,E126&lt;Start!$H$18,(ISODD(E126)=TRUE))=TRUE,E126+3,(IF(AND(E126&gt;Start!$G$19,E126+3&lt;Start!$H$19,E126&lt;Start!$H$19,(ISODD(E126)=TRUE))=TRUE,E126+3,(IF(AND(E126&gt;Start!$G$20,E126+3&lt;Start!$H$20,E126&lt;Start!$H$20,(ISODD(E126)=TRUE))=TRUE,E126+3,(IF(AND(E126&gt;Start!$G$18,E126+1&lt;Start!$H$18,E126&lt;Start!$H$18,(ISEVEN(E126)=TRUE))=TRUE,E126+1,(IF(AND(E126&gt;Start!$G$19,E126+1&lt;Start!$H$19,E126&lt;Start!$H$19,(ISEVEN(E126)=TRUE))=TRUE,E126+1,(IF(AND(E126&gt;Start!$G$20,E126+1&lt;Start!$H$20,E126&lt;Start!$H$20,(ISEVEN(E126)=TRUE))=TRUE,E126+1,(IF(AND(Start!$H$8=4,(ISODD(E126)=TRUE))=TRUE,E126-5,E126-7)))))))))))))))</f>
        <v>49</v>
      </c>
      <c r="G126" s="73">
        <f>IF(F126=" "," ",(IF(AND(F126&gt;Start!$G$18,F126+3&lt;Start!$H$18,F126&lt;Start!$H$18,(ISODD(F126)=TRUE))=TRUE,F126+3,(IF(AND(F126&gt;Start!$G$19,F126+3&lt;Start!$H$19,F126&lt;Start!$H$19,(ISODD(F126)=TRUE))=TRUE,F126+3,(IF(AND(F126&gt;Start!$G$20,F126+3&lt;Start!$H$20,F126&lt;Start!$H$20,(ISODD(F126)=TRUE))=TRUE,F126+3,(IF(AND(F126&gt;Start!$G$18,F126+1&lt;Start!$H$18,F126&lt;Start!$H$18,(ISEVEN(F126)=TRUE))=TRUE,F126+1,(IF(AND(F126&gt;Start!$G$19,F126+1&lt;Start!$H$19,F126&lt;Start!$H$19,(ISEVEN(F126)=TRUE))=TRUE,F126+1,(IF(AND(F126&gt;Start!$G$20,F126+1&lt;Start!$H$20,F126&lt;Start!$H$20,(ISEVEN(F126)=TRUE))=TRUE,F126+1,(IF(AND(Start!$H$8=4,(ISODD(F126)=TRUE))=TRUE,F126-5,F126-7)))))))))))))))</f>
        <v>52</v>
      </c>
    </row>
    <row r="127" spans="1:7" ht="18.75">
      <c r="A127" s="72" t="str">
        <f>Input!L128</f>
        <v>AA</v>
      </c>
      <c r="B127" s="71" t="str">
        <f>Input!M128</f>
        <v>Warren Mott</v>
      </c>
      <c r="C127" s="71" t="str">
        <f>Input!N128</f>
        <v>Lauren Miyaza</v>
      </c>
      <c r="D127" s="72">
        <f>Input!$K$131</f>
        <v>56</v>
      </c>
      <c r="E127" s="73">
        <f>IF(D127=" "," ",(IF(AND(D127&gt;Start!$G$18,D127+3&lt;Start!$H$18,D127&lt;Start!$H$18,(ISODD(D127)=TRUE))=TRUE,D127+3,(IF(AND(D127&gt;Start!$G$19,D127+3&lt;Start!$H$19,D127&lt;Start!$H$19,(ISODD(D127)=TRUE))=TRUE,D127+3,(IF(AND(D127&gt;Start!$G$20,D127+3&lt;Start!$H$20,D127&lt;Start!$H$20,(ISODD(D127)=TRUE))=TRUE,D127+3,(IF(AND(D127&gt;Start!$G$18,D127+1&lt;Start!$H$18,D127&lt;Start!$H$18,(ISEVEN(D127)=TRUE))=TRUE,D127+1,(IF(AND(D127&gt;Start!$G$19,D127+1&lt;Start!$H$19,D127&lt;Start!$H$19,(ISEVEN(D127)=TRUE))=TRUE,D127+1,(IF(AND(D127&gt;Start!$G$20,D127+1&lt;Start!$H$20,D127&lt;Start!$H$20,(ISEVEN(D127)=TRUE))=TRUE,D127+1,(IF(AND(Start!$H$8=4,(ISODD(D127)=TRUE))=TRUE,D127-5,D127-7)))))))))))))))</f>
        <v>49</v>
      </c>
      <c r="F127" s="73">
        <f>IF(E127=" "," ",(IF(AND(E127&gt;Start!$G$18,E127+3&lt;Start!$H$18,E127&lt;Start!$H$18,(ISODD(E127)=TRUE))=TRUE,E127+3,(IF(AND(E127&gt;Start!$G$19,E127+3&lt;Start!$H$19,E127&lt;Start!$H$19,(ISODD(E127)=TRUE))=TRUE,E127+3,(IF(AND(E127&gt;Start!$G$20,E127+3&lt;Start!$H$20,E127&lt;Start!$H$20,(ISODD(E127)=TRUE))=TRUE,E127+3,(IF(AND(E127&gt;Start!$G$18,E127+1&lt;Start!$H$18,E127&lt;Start!$H$18,(ISEVEN(E127)=TRUE))=TRUE,E127+1,(IF(AND(E127&gt;Start!$G$19,E127+1&lt;Start!$H$19,E127&lt;Start!$H$19,(ISEVEN(E127)=TRUE))=TRUE,E127+1,(IF(AND(E127&gt;Start!$G$20,E127+1&lt;Start!$H$20,E127&lt;Start!$H$20,(ISEVEN(E127)=TRUE))=TRUE,E127+1,(IF(AND(Start!$H$8=4,(ISODD(E127)=TRUE))=TRUE,E127-5,E127-7)))))))))))))))</f>
        <v>52</v>
      </c>
      <c r="G127" s="73">
        <f>IF(F127=" "," ",(IF(AND(F127&gt;Start!$G$18,F127+3&lt;Start!$H$18,F127&lt;Start!$H$18,(ISODD(F127)=TRUE))=TRUE,F127+3,(IF(AND(F127&gt;Start!$G$19,F127+3&lt;Start!$H$19,F127&lt;Start!$H$19,(ISODD(F127)=TRUE))=TRUE,F127+3,(IF(AND(F127&gt;Start!$G$20,F127+3&lt;Start!$H$20,F127&lt;Start!$H$20,(ISODD(F127)=TRUE))=TRUE,F127+3,(IF(AND(F127&gt;Start!$G$18,F127+1&lt;Start!$H$18,F127&lt;Start!$H$18,(ISEVEN(F127)=TRUE))=TRUE,F127+1,(IF(AND(F127&gt;Start!$G$19,F127+1&lt;Start!$H$19,F127&lt;Start!$H$19,(ISEVEN(F127)=TRUE))=TRUE,F127+1,(IF(AND(F127&gt;Start!$G$20,F127+1&lt;Start!$H$20,F127&lt;Start!$H$20,(ISEVEN(F127)=TRUE))=TRUE,F127+1,(IF(AND(Start!$H$8=4,(ISODD(F127)=TRUE))=TRUE,F127-5,F127-7)))))))))))))))</f>
        <v>53</v>
      </c>
    </row>
    <row r="128" spans="1:7" ht="18.75">
      <c r="A128" s="72" t="str">
        <f>Input!L73</f>
        <v>A</v>
      </c>
      <c r="B128" s="71" t="str">
        <f>Input!M73</f>
        <v>Warren Regina</v>
      </c>
      <c r="C128" s="71" t="str">
        <f>Input!N73</f>
        <v>Madchen Breen</v>
      </c>
      <c r="D128" s="72">
        <f>Input!$K$76</f>
        <v>45</v>
      </c>
      <c r="E128" s="73">
        <f>IF(D128=" "," ",(IF(AND(D128&gt;Start!$G$18,D128+3&lt;Start!$H$18,D128&lt;Start!$H$18,(ISODD(D128)=TRUE))=TRUE,D128+3,(IF(AND(D128&gt;Start!$G$19,D128+3&lt;Start!$H$19,D128&lt;Start!$H$19,(ISODD(D128)=TRUE))=TRUE,D128+3,(IF(AND(D128&gt;Start!$G$20,D128+3&lt;Start!$H$20,D128&lt;Start!$H$20,(ISODD(D128)=TRUE))=TRUE,D128+3,(IF(AND(D128&gt;Start!$G$18,D128+1&lt;Start!$H$18,D128&lt;Start!$H$18,(ISEVEN(D128)=TRUE))=TRUE,D128+1,(IF(AND(D128&gt;Start!$G$19,D128+1&lt;Start!$H$19,D128&lt;Start!$H$19,(ISEVEN(D128)=TRUE))=TRUE,D128+1,(IF(AND(D128&gt;Start!$G$20,D128+1&lt;Start!$H$20,D128&lt;Start!$H$20,(ISEVEN(D128)=TRUE))=TRUE,D128+1,(IF(AND(Start!$H$8=4,(ISODD(D128)=TRUE))=TRUE,D128-5,D128-7)))))))))))))))</f>
        <v>38</v>
      </c>
      <c r="F128" s="73">
        <f>IF(E128=" "," ",(IF(AND(E128&gt;Start!$G$18,E128+3&lt;Start!$H$18,E128&lt;Start!$H$18,(ISODD(E128)=TRUE))=TRUE,E128+3,(IF(AND(E128&gt;Start!$G$19,E128+3&lt;Start!$H$19,E128&lt;Start!$H$19,(ISODD(E128)=TRUE))=TRUE,E128+3,(IF(AND(E128&gt;Start!$G$20,E128+3&lt;Start!$H$20,E128&lt;Start!$H$20,(ISODD(E128)=TRUE))=TRUE,E128+3,(IF(AND(E128&gt;Start!$G$18,E128+1&lt;Start!$H$18,E128&lt;Start!$H$18,(ISEVEN(E128)=TRUE))=TRUE,E128+1,(IF(AND(E128&gt;Start!$G$19,E128+1&lt;Start!$H$19,E128&lt;Start!$H$19,(ISEVEN(E128)=TRUE))=TRUE,E128+1,(IF(AND(E128&gt;Start!$G$20,E128+1&lt;Start!$H$20,E128&lt;Start!$H$20,(ISEVEN(E128)=TRUE))=TRUE,E128+1,(IF(AND(Start!$H$8=4,(ISODD(E128)=TRUE))=TRUE,E128-5,E128-7)))))))))))))))</f>
        <v>31</v>
      </c>
      <c r="G128" s="73">
        <f>IF(F128=" "," ",(IF(AND(F128&gt;Start!$G$18,F128+3&lt;Start!$H$18,F128&lt;Start!$H$18,(ISODD(F128)=TRUE))=TRUE,F128+3,(IF(AND(F128&gt;Start!$G$19,F128+3&lt;Start!$H$19,F128&lt;Start!$H$19,(ISODD(F128)=TRUE))=TRUE,F128+3,(IF(AND(F128&gt;Start!$G$20,F128+3&lt;Start!$H$20,F128&lt;Start!$H$20,(ISODD(F128)=TRUE))=TRUE,F128+3,(IF(AND(F128&gt;Start!$G$18,F128+1&lt;Start!$H$18,F128&lt;Start!$H$18,(ISEVEN(F128)=TRUE))=TRUE,F128+1,(IF(AND(F128&gt;Start!$G$19,F128+1&lt;Start!$H$19,F128&lt;Start!$H$19,(ISEVEN(F128)=TRUE))=TRUE,F128+1,(IF(AND(F128&gt;Start!$G$20,F128+1&lt;Start!$H$20,F128&lt;Start!$H$20,(ISEVEN(F128)=TRUE))=TRUE,F128+1,(IF(AND(Start!$H$8=4,(ISODD(F128)=TRUE))=TRUE,F128-5,F128-7)))))))))))))))</f>
        <v>34</v>
      </c>
    </row>
    <row r="129" spans="1:7" ht="18.75">
      <c r="A129" s="72" t="str">
        <f>Input!L78</f>
        <v>AA</v>
      </c>
      <c r="B129" s="71" t="str">
        <f>Input!M78</f>
        <v>Warren Regina</v>
      </c>
      <c r="C129" s="71" t="str">
        <f>Input!N78</f>
        <v>Lynn Hartman</v>
      </c>
      <c r="D129" s="72">
        <f>Input!$K$81</f>
        <v>46</v>
      </c>
      <c r="E129" s="73">
        <f>IF(D129=" "," ",(IF(AND(D129&gt;Start!$G$18,D129+3&lt;Start!$H$18,D129&lt;Start!$H$18,(ISODD(D129)=TRUE))=TRUE,D129+3,(IF(AND(D129&gt;Start!$G$19,D129+3&lt;Start!$H$19,D129&lt;Start!$H$19,(ISODD(D129)=TRUE))=TRUE,D129+3,(IF(AND(D129&gt;Start!$G$20,D129+3&lt;Start!$H$20,D129&lt;Start!$H$20,(ISODD(D129)=TRUE))=TRUE,D129+3,(IF(AND(D129&gt;Start!$G$18,D129+1&lt;Start!$H$18,D129&lt;Start!$H$18,(ISEVEN(D129)=TRUE))=TRUE,D129+1,(IF(AND(D129&gt;Start!$G$19,D129+1&lt;Start!$H$19,D129&lt;Start!$H$19,(ISEVEN(D129)=TRUE))=TRUE,D129+1,(IF(AND(D129&gt;Start!$G$20,D129+1&lt;Start!$H$20,D129&lt;Start!$H$20,(ISEVEN(D129)=TRUE))=TRUE,D129+1,(IF(AND(Start!$H$8=4,(ISODD(D129)=TRUE))=TRUE,D129-5,D129-7)))))))))))))))</f>
        <v>39</v>
      </c>
      <c r="F129" s="73">
        <f>IF(E129=" "," ",(IF(AND(E129&gt;Start!$G$18,E129+3&lt;Start!$H$18,E129&lt;Start!$H$18,(ISODD(E129)=TRUE))=TRUE,E129+3,(IF(AND(E129&gt;Start!$G$19,E129+3&lt;Start!$H$19,E129&lt;Start!$H$19,(ISODD(E129)=TRUE))=TRUE,E129+3,(IF(AND(E129&gt;Start!$G$20,E129+3&lt;Start!$H$20,E129&lt;Start!$H$20,(ISODD(E129)=TRUE))=TRUE,E129+3,(IF(AND(E129&gt;Start!$G$18,E129+1&lt;Start!$H$18,E129&lt;Start!$H$18,(ISEVEN(E129)=TRUE))=TRUE,E129+1,(IF(AND(E129&gt;Start!$G$19,E129+1&lt;Start!$H$19,E129&lt;Start!$H$19,(ISEVEN(E129)=TRUE))=TRUE,E129+1,(IF(AND(E129&gt;Start!$G$20,E129+1&lt;Start!$H$20,E129&lt;Start!$H$20,(ISEVEN(E129)=TRUE))=TRUE,E129+1,(IF(AND(Start!$H$8=4,(ISODD(E129)=TRUE))=TRUE,E129-5,E129-7)))))))))))))))</f>
        <v>42</v>
      </c>
      <c r="G129" s="73">
        <f>IF(F129=" "," ",(IF(AND(F129&gt;Start!$G$18,F129+3&lt;Start!$H$18,F129&lt;Start!$H$18,(ISODD(F129)=TRUE))=TRUE,F129+3,(IF(AND(F129&gt;Start!$G$19,F129+3&lt;Start!$H$19,F129&lt;Start!$H$19,(ISODD(F129)=TRUE))=TRUE,F129+3,(IF(AND(F129&gt;Start!$G$20,F129+3&lt;Start!$H$20,F129&lt;Start!$H$20,(ISODD(F129)=TRUE))=TRUE,F129+3,(IF(AND(F129&gt;Start!$G$18,F129+1&lt;Start!$H$18,F129&lt;Start!$H$18,(ISEVEN(F129)=TRUE))=TRUE,F129+1,(IF(AND(F129&gt;Start!$G$19,F129+1&lt;Start!$H$19,F129&lt;Start!$H$19,(ISEVEN(F129)=TRUE))=TRUE,F129+1,(IF(AND(F129&gt;Start!$G$20,F129+1&lt;Start!$H$20,F129&lt;Start!$H$20,(ISEVEN(F129)=TRUE))=TRUE,F129+1,(IF(AND(Start!$H$8=4,(ISODD(F129)=TRUE))=TRUE,F129-5,F129-7)))))))))))))))</f>
        <v>43</v>
      </c>
    </row>
    <row r="130" spans="1:7" ht="18.75">
      <c r="A130" s="72" t="str">
        <f>Input!L83</f>
        <v>A</v>
      </c>
      <c r="B130" s="71" t="str">
        <f>Input!M83</f>
        <v>Warren Regina</v>
      </c>
      <c r="C130" s="71" t="str">
        <f>Input!N83</f>
        <v>Hannah Oles</v>
      </c>
      <c r="D130" s="72">
        <f>Input!$K$86</f>
        <v>47</v>
      </c>
      <c r="E130" s="73">
        <f>IF(D130=" "," ",(IF(AND(D130&gt;Start!$G$18,D130+3&lt;Start!$H$18,D130&lt;Start!$H$18,(ISODD(D130)=TRUE))=TRUE,D130+3,(IF(AND(D130&gt;Start!$G$19,D130+3&lt;Start!$H$19,D130&lt;Start!$H$19,(ISODD(D130)=TRUE))=TRUE,D130+3,(IF(AND(D130&gt;Start!$G$20,D130+3&lt;Start!$H$20,D130&lt;Start!$H$20,(ISODD(D130)=TRUE))=TRUE,D130+3,(IF(AND(D130&gt;Start!$G$18,D130+1&lt;Start!$H$18,D130&lt;Start!$H$18,(ISEVEN(D130)=TRUE))=TRUE,D130+1,(IF(AND(D130&gt;Start!$G$19,D130+1&lt;Start!$H$19,D130&lt;Start!$H$19,(ISEVEN(D130)=TRUE))=TRUE,D130+1,(IF(AND(D130&gt;Start!$G$20,D130+1&lt;Start!$H$20,D130&lt;Start!$H$20,(ISEVEN(D130)=TRUE))=TRUE,D130+1,(IF(AND(Start!$H$8=4,(ISODD(D130)=TRUE))=TRUE,D130-5,D130-7)))))))))))))))</f>
        <v>50</v>
      </c>
      <c r="F130" s="73">
        <f>IF(E130=" "," ",(IF(AND(E130&gt;Start!$G$18,E130+3&lt;Start!$H$18,E130&lt;Start!$H$18,(ISODD(E130)=TRUE))=TRUE,E130+3,(IF(AND(E130&gt;Start!$G$19,E130+3&lt;Start!$H$19,E130&lt;Start!$H$19,(ISODD(E130)=TRUE))=TRUE,E130+3,(IF(AND(E130&gt;Start!$G$20,E130+3&lt;Start!$H$20,E130&lt;Start!$H$20,(ISODD(E130)=TRUE))=TRUE,E130+3,(IF(AND(E130&gt;Start!$G$18,E130+1&lt;Start!$H$18,E130&lt;Start!$H$18,(ISEVEN(E130)=TRUE))=TRUE,E130+1,(IF(AND(E130&gt;Start!$G$19,E130+1&lt;Start!$H$19,E130&lt;Start!$H$19,(ISEVEN(E130)=TRUE))=TRUE,E130+1,(IF(AND(E130&gt;Start!$G$20,E130+1&lt;Start!$H$20,E130&lt;Start!$H$20,(ISEVEN(E130)=TRUE))=TRUE,E130+1,(IF(AND(Start!$H$8=4,(ISODD(E130)=TRUE))=TRUE,E130-5,E130-7)))))))))))))))</f>
        <v>51</v>
      </c>
      <c r="G130" s="73">
        <f>IF(F130=" "," ",(IF(AND(F130&gt;Start!$G$18,F130+3&lt;Start!$H$18,F130&lt;Start!$H$18,(ISODD(F130)=TRUE))=TRUE,F130+3,(IF(AND(F130&gt;Start!$G$19,F130+3&lt;Start!$H$19,F130&lt;Start!$H$19,(ISODD(F130)=TRUE))=TRUE,F130+3,(IF(AND(F130&gt;Start!$G$20,F130+3&lt;Start!$H$20,F130&lt;Start!$H$20,(ISODD(F130)=TRUE))=TRUE,F130+3,(IF(AND(F130&gt;Start!$G$18,F130+1&lt;Start!$H$18,F130&lt;Start!$H$18,(ISEVEN(F130)=TRUE))=TRUE,F130+1,(IF(AND(F130&gt;Start!$G$19,F130+1&lt;Start!$H$19,F130&lt;Start!$H$19,(ISEVEN(F130)=TRUE))=TRUE,F130+1,(IF(AND(F130&gt;Start!$G$20,F130+1&lt;Start!$H$20,F130&lt;Start!$H$20,(ISEVEN(F130)=TRUE))=TRUE,F130+1,(IF(AND(Start!$H$8=4,(ISODD(F130)=TRUE))=TRUE,F130-5,F130-7)))))))))))))))</f>
        <v>54</v>
      </c>
    </row>
    <row r="131" spans="1:7" ht="18.75">
      <c r="A131" s="72" t="str">
        <f>Input!L88</f>
        <v>AA</v>
      </c>
      <c r="B131" s="71" t="str">
        <f>Input!M88</f>
        <v>Warren Regina</v>
      </c>
      <c r="C131" s="71" t="str">
        <f>Input!N88</f>
        <v>Kelsey Capoferri</v>
      </c>
      <c r="D131" s="72">
        <f>Input!$K$91</f>
        <v>48</v>
      </c>
      <c r="E131" s="73">
        <f>IF(D131=" "," ",(IF(AND(D131&gt;Start!$G$18,D131+3&lt;Start!$H$18,D131&lt;Start!$H$18,(ISODD(D131)=TRUE))=TRUE,D131+3,(IF(AND(D131&gt;Start!$G$19,D131+3&lt;Start!$H$19,D131&lt;Start!$H$19,(ISODD(D131)=TRUE))=TRUE,D131+3,(IF(AND(D131&gt;Start!$G$20,D131+3&lt;Start!$H$20,D131&lt;Start!$H$20,(ISODD(D131)=TRUE))=TRUE,D131+3,(IF(AND(D131&gt;Start!$G$18,D131+1&lt;Start!$H$18,D131&lt;Start!$H$18,(ISEVEN(D131)=TRUE))=TRUE,D131+1,(IF(AND(D131&gt;Start!$G$19,D131+1&lt;Start!$H$19,D131&lt;Start!$H$19,(ISEVEN(D131)=TRUE))=TRUE,D131+1,(IF(AND(D131&gt;Start!$G$20,D131+1&lt;Start!$H$20,D131&lt;Start!$H$20,(ISEVEN(D131)=TRUE))=TRUE,D131+1,(IF(AND(Start!$H$8=4,(ISODD(D131)=TRUE))=TRUE,D131-5,D131-7)))))))))))))))</f>
        <v>49</v>
      </c>
      <c r="F131" s="73">
        <f>IF(E131=" "," ",(IF(AND(E131&gt;Start!$G$18,E131+3&lt;Start!$H$18,E131&lt;Start!$H$18,(ISODD(E131)=TRUE))=TRUE,E131+3,(IF(AND(E131&gt;Start!$G$19,E131+3&lt;Start!$H$19,E131&lt;Start!$H$19,(ISODD(E131)=TRUE))=TRUE,E131+3,(IF(AND(E131&gt;Start!$G$20,E131+3&lt;Start!$H$20,E131&lt;Start!$H$20,(ISODD(E131)=TRUE))=TRUE,E131+3,(IF(AND(E131&gt;Start!$G$18,E131+1&lt;Start!$H$18,E131&lt;Start!$H$18,(ISEVEN(E131)=TRUE))=TRUE,E131+1,(IF(AND(E131&gt;Start!$G$19,E131+1&lt;Start!$H$19,E131&lt;Start!$H$19,(ISEVEN(E131)=TRUE))=TRUE,E131+1,(IF(AND(E131&gt;Start!$G$20,E131+1&lt;Start!$H$20,E131&lt;Start!$H$20,(ISEVEN(E131)=TRUE))=TRUE,E131+1,(IF(AND(Start!$H$8=4,(ISODD(E131)=TRUE))=TRUE,E131-5,E131-7)))))))))))))))</f>
        <v>52</v>
      </c>
      <c r="G131" s="73">
        <f>IF(F131=" "," ",(IF(AND(F131&gt;Start!$G$18,F131+3&lt;Start!$H$18,F131&lt;Start!$H$18,(ISODD(F131)=TRUE))=TRUE,F131+3,(IF(AND(F131&gt;Start!$G$19,F131+3&lt;Start!$H$19,F131&lt;Start!$H$19,(ISODD(F131)=TRUE))=TRUE,F131+3,(IF(AND(F131&gt;Start!$G$20,F131+3&lt;Start!$H$20,F131&lt;Start!$H$20,(ISODD(F131)=TRUE))=TRUE,F131+3,(IF(AND(F131&gt;Start!$G$18,F131+1&lt;Start!$H$18,F131&lt;Start!$H$18,(ISEVEN(F131)=TRUE))=TRUE,F131+1,(IF(AND(F131&gt;Start!$G$19,F131+1&lt;Start!$H$19,F131&lt;Start!$H$19,(ISEVEN(F131)=TRUE))=TRUE,F131+1,(IF(AND(F131&gt;Start!$G$20,F131+1&lt;Start!$H$20,F131&lt;Start!$H$20,(ISEVEN(F131)=TRUE))=TRUE,F131+1,(IF(AND(Start!$H$8=4,(ISODD(F131)=TRUE))=TRUE,F131-5,F131-7)))))))))))))))</f>
        <v>53</v>
      </c>
    </row>
    <row r="132" spans="1:7" ht="18.75">
      <c r="A132" s="72" t="str">
        <f>Input!L93</f>
        <v>A</v>
      </c>
      <c r="B132" s="71" t="str">
        <f>Input!M93</f>
        <v>Warren Regina</v>
      </c>
      <c r="C132" s="71" t="str">
        <f>Input!N93</f>
        <v>Cassidy Capoferri</v>
      </c>
      <c r="D132" s="72">
        <f>Input!$K$96</f>
        <v>49</v>
      </c>
      <c r="E132" s="73">
        <f>IF(D132=" "," ",(IF(AND(D132&gt;Start!$G$18,D132+3&lt;Start!$H$18,D132&lt;Start!$H$18,(ISODD(D132)=TRUE))=TRUE,D132+3,(IF(AND(D132&gt;Start!$G$19,D132+3&lt;Start!$H$19,D132&lt;Start!$H$19,(ISODD(D132)=TRUE))=TRUE,D132+3,(IF(AND(D132&gt;Start!$G$20,D132+3&lt;Start!$H$20,D132&lt;Start!$H$20,(ISODD(D132)=TRUE))=TRUE,D132+3,(IF(AND(D132&gt;Start!$G$18,D132+1&lt;Start!$H$18,D132&lt;Start!$H$18,(ISEVEN(D132)=TRUE))=TRUE,D132+1,(IF(AND(D132&gt;Start!$G$19,D132+1&lt;Start!$H$19,D132&lt;Start!$H$19,(ISEVEN(D132)=TRUE))=TRUE,D132+1,(IF(AND(D132&gt;Start!$G$20,D132+1&lt;Start!$H$20,D132&lt;Start!$H$20,(ISEVEN(D132)=TRUE))=TRUE,D132+1,(IF(AND(Start!$H$8=4,(ISODD(D132)=TRUE))=TRUE,D132-5,D132-7)))))))))))))))</f>
        <v>52</v>
      </c>
      <c r="F132" s="73">
        <f>IF(E132=" "," ",(IF(AND(E132&gt;Start!$G$18,E132+3&lt;Start!$H$18,E132&lt;Start!$H$18,(ISODD(E132)=TRUE))=TRUE,E132+3,(IF(AND(E132&gt;Start!$G$19,E132+3&lt;Start!$H$19,E132&lt;Start!$H$19,(ISODD(E132)=TRUE))=TRUE,E132+3,(IF(AND(E132&gt;Start!$G$20,E132+3&lt;Start!$H$20,E132&lt;Start!$H$20,(ISODD(E132)=TRUE))=TRUE,E132+3,(IF(AND(E132&gt;Start!$G$18,E132+1&lt;Start!$H$18,E132&lt;Start!$H$18,(ISEVEN(E132)=TRUE))=TRUE,E132+1,(IF(AND(E132&gt;Start!$G$19,E132+1&lt;Start!$H$19,E132&lt;Start!$H$19,(ISEVEN(E132)=TRUE))=TRUE,E132+1,(IF(AND(E132&gt;Start!$G$20,E132+1&lt;Start!$H$20,E132&lt;Start!$H$20,(ISEVEN(E132)=TRUE))=TRUE,E132+1,(IF(AND(Start!$H$8=4,(ISODD(E132)=TRUE))=TRUE,E132-5,E132-7)))))))))))))))</f>
        <v>53</v>
      </c>
      <c r="G132" s="73">
        <f>IF(F132=" "," ",(IF(AND(F132&gt;Start!$G$18,F132+3&lt;Start!$H$18,F132&lt;Start!$H$18,(ISODD(F132)=TRUE))=TRUE,F132+3,(IF(AND(F132&gt;Start!$G$19,F132+3&lt;Start!$H$19,F132&lt;Start!$H$19,(ISODD(F132)=TRUE))=TRUE,F132+3,(IF(AND(F132&gt;Start!$G$20,F132+3&lt;Start!$H$20,F132&lt;Start!$H$20,(ISODD(F132)=TRUE))=TRUE,F132+3,(IF(AND(F132&gt;Start!$G$18,F132+1&lt;Start!$H$18,F132&lt;Start!$H$18,(ISEVEN(F132)=TRUE))=TRUE,F132+1,(IF(AND(F132&gt;Start!$G$19,F132+1&lt;Start!$H$19,F132&lt;Start!$H$19,(ISEVEN(F132)=TRUE))=TRUE,F132+1,(IF(AND(F132&gt;Start!$G$20,F132+1&lt;Start!$H$20,F132&lt;Start!$H$20,(ISEVEN(F132)=TRUE))=TRUE,F132+1,(IF(AND(Start!$H$8=4,(ISODD(F132)=TRUE))=TRUE,F132-5,F132-7)))))))))))))))</f>
        <v>46</v>
      </c>
    </row>
    <row r="133" spans="1:7" ht="18.75">
      <c r="A133" s="72" t="str">
        <f>Input!L98</f>
        <v>AA</v>
      </c>
      <c r="B133" s="71" t="str">
        <f>Input!M98</f>
        <v>Warren Regina</v>
      </c>
      <c r="C133" s="71" t="str">
        <f>Input!N98</f>
        <v>Sheila Roarty</v>
      </c>
      <c r="D133" s="72">
        <f>Input!$K$101</f>
        <v>50</v>
      </c>
      <c r="E133" s="73">
        <f>IF(D133=" "," ",(IF(AND(D133&gt;Start!$G$18,D133+3&lt;Start!$H$18,D133&lt;Start!$H$18,(ISODD(D133)=TRUE))=TRUE,D133+3,(IF(AND(D133&gt;Start!$G$19,D133+3&lt;Start!$H$19,D133&lt;Start!$H$19,(ISODD(D133)=TRUE))=TRUE,D133+3,(IF(AND(D133&gt;Start!$G$20,D133+3&lt;Start!$H$20,D133&lt;Start!$H$20,(ISODD(D133)=TRUE))=TRUE,D133+3,(IF(AND(D133&gt;Start!$G$18,D133+1&lt;Start!$H$18,D133&lt;Start!$H$18,(ISEVEN(D133)=TRUE))=TRUE,D133+1,(IF(AND(D133&gt;Start!$G$19,D133+1&lt;Start!$H$19,D133&lt;Start!$H$19,(ISEVEN(D133)=TRUE))=TRUE,D133+1,(IF(AND(D133&gt;Start!$G$20,D133+1&lt;Start!$H$20,D133&lt;Start!$H$20,(ISEVEN(D133)=TRUE))=TRUE,D133+1,(IF(AND(Start!$H$8=4,(ISODD(D133)=TRUE))=TRUE,D133-5,D133-7)))))))))))))))</f>
        <v>51</v>
      </c>
      <c r="F133" s="73">
        <f>IF(E133=" "," ",(IF(AND(E133&gt;Start!$G$18,E133+3&lt;Start!$H$18,E133&lt;Start!$H$18,(ISODD(E133)=TRUE))=TRUE,E133+3,(IF(AND(E133&gt;Start!$G$19,E133+3&lt;Start!$H$19,E133&lt;Start!$H$19,(ISODD(E133)=TRUE))=TRUE,E133+3,(IF(AND(E133&gt;Start!$G$20,E133+3&lt;Start!$H$20,E133&lt;Start!$H$20,(ISODD(E133)=TRUE))=TRUE,E133+3,(IF(AND(E133&gt;Start!$G$18,E133+1&lt;Start!$H$18,E133&lt;Start!$H$18,(ISEVEN(E133)=TRUE))=TRUE,E133+1,(IF(AND(E133&gt;Start!$G$19,E133+1&lt;Start!$H$19,E133&lt;Start!$H$19,(ISEVEN(E133)=TRUE))=TRUE,E133+1,(IF(AND(E133&gt;Start!$G$20,E133+1&lt;Start!$H$20,E133&lt;Start!$H$20,(ISEVEN(E133)=TRUE))=TRUE,E133+1,(IF(AND(Start!$H$8=4,(ISODD(E133)=TRUE))=TRUE,E133-5,E133-7)))))))))))))))</f>
        <v>54</v>
      </c>
      <c r="G133" s="73">
        <f>IF(F133=" "," ",(IF(AND(F133&gt;Start!$G$18,F133+3&lt;Start!$H$18,F133&lt;Start!$H$18,(ISODD(F133)=TRUE))=TRUE,F133+3,(IF(AND(F133&gt;Start!$G$19,F133+3&lt;Start!$H$19,F133&lt;Start!$H$19,(ISODD(F133)=TRUE))=TRUE,F133+3,(IF(AND(F133&gt;Start!$G$20,F133+3&lt;Start!$H$20,F133&lt;Start!$H$20,(ISODD(F133)=TRUE))=TRUE,F133+3,(IF(AND(F133&gt;Start!$G$18,F133+1&lt;Start!$H$18,F133&lt;Start!$H$18,(ISEVEN(F133)=TRUE))=TRUE,F133+1,(IF(AND(F133&gt;Start!$G$19,F133+1&lt;Start!$H$19,F133&lt;Start!$H$19,(ISEVEN(F133)=TRUE))=TRUE,F133+1,(IF(AND(F133&gt;Start!$G$20,F133+1&lt;Start!$H$20,F133&lt;Start!$H$20,(ISEVEN(F133)=TRUE))=TRUE,F133+1,(IF(AND(Start!$H$8=4,(ISODD(F133)=TRUE))=TRUE,F133-5,F133-7)))))))))))))))</f>
        <v>47</v>
      </c>
    </row>
    <row r="134" spans="1:7" ht="18.75">
      <c r="A134" s="72" t="str">
        <f>Input!L75</f>
        <v>C</v>
      </c>
      <c r="B134" s="71" t="str">
        <f>Input!M75</f>
        <v>Warren Woods Tower</v>
      </c>
      <c r="C134" s="71" t="str">
        <f>Input!N75</f>
        <v>Nicole Meduvsky</v>
      </c>
      <c r="D134" s="72">
        <f>Input!$K$76</f>
        <v>45</v>
      </c>
      <c r="E134" s="73">
        <f>IF(D134=" "," ",(IF(AND(D134&gt;Start!$G$18,D134+3&lt;Start!$H$18,D134&lt;Start!$H$18,(ISODD(D134)=TRUE))=TRUE,D134+3,(IF(AND(D134&gt;Start!$G$19,D134+3&lt;Start!$H$19,D134&lt;Start!$H$19,(ISODD(D134)=TRUE))=TRUE,D134+3,(IF(AND(D134&gt;Start!$G$20,D134+3&lt;Start!$H$20,D134&lt;Start!$H$20,(ISODD(D134)=TRUE))=TRUE,D134+3,(IF(AND(D134&gt;Start!$G$18,D134+1&lt;Start!$H$18,D134&lt;Start!$H$18,(ISEVEN(D134)=TRUE))=TRUE,D134+1,(IF(AND(D134&gt;Start!$G$19,D134+1&lt;Start!$H$19,D134&lt;Start!$H$19,(ISEVEN(D134)=TRUE))=TRUE,D134+1,(IF(AND(D134&gt;Start!$G$20,D134+1&lt;Start!$H$20,D134&lt;Start!$H$20,(ISEVEN(D134)=TRUE))=TRUE,D134+1,(IF(AND(Start!$H$8=4,(ISODD(D134)=TRUE))=TRUE,D134-5,D134-7)))))))))))))))</f>
        <v>38</v>
      </c>
      <c r="F134" s="73">
        <f>IF(E134=" "," ",(IF(AND(E134&gt;Start!$G$18,E134+3&lt;Start!$H$18,E134&lt;Start!$H$18,(ISODD(E134)=TRUE))=TRUE,E134+3,(IF(AND(E134&gt;Start!$G$19,E134+3&lt;Start!$H$19,E134&lt;Start!$H$19,(ISODD(E134)=TRUE))=TRUE,E134+3,(IF(AND(E134&gt;Start!$G$20,E134+3&lt;Start!$H$20,E134&lt;Start!$H$20,(ISODD(E134)=TRUE))=TRUE,E134+3,(IF(AND(E134&gt;Start!$G$18,E134+1&lt;Start!$H$18,E134&lt;Start!$H$18,(ISEVEN(E134)=TRUE))=TRUE,E134+1,(IF(AND(E134&gt;Start!$G$19,E134+1&lt;Start!$H$19,E134&lt;Start!$H$19,(ISEVEN(E134)=TRUE))=TRUE,E134+1,(IF(AND(E134&gt;Start!$G$20,E134+1&lt;Start!$H$20,E134&lt;Start!$H$20,(ISEVEN(E134)=TRUE))=TRUE,E134+1,(IF(AND(Start!$H$8=4,(ISODD(E134)=TRUE))=TRUE,E134-5,E134-7)))))))))))))))</f>
        <v>31</v>
      </c>
      <c r="G134" s="73">
        <f>IF(F134=" "," ",(IF(AND(F134&gt;Start!$G$18,F134+3&lt;Start!$H$18,F134&lt;Start!$H$18,(ISODD(F134)=TRUE))=TRUE,F134+3,(IF(AND(F134&gt;Start!$G$19,F134+3&lt;Start!$H$19,F134&lt;Start!$H$19,(ISODD(F134)=TRUE))=TRUE,F134+3,(IF(AND(F134&gt;Start!$G$20,F134+3&lt;Start!$H$20,F134&lt;Start!$H$20,(ISODD(F134)=TRUE))=TRUE,F134+3,(IF(AND(F134&gt;Start!$G$18,F134+1&lt;Start!$H$18,F134&lt;Start!$H$18,(ISEVEN(F134)=TRUE))=TRUE,F134+1,(IF(AND(F134&gt;Start!$G$19,F134+1&lt;Start!$H$19,F134&lt;Start!$H$19,(ISEVEN(F134)=TRUE))=TRUE,F134+1,(IF(AND(F134&gt;Start!$G$20,F134+1&lt;Start!$H$20,F134&lt;Start!$H$20,(ISEVEN(F134)=TRUE))=TRUE,F134+1,(IF(AND(Start!$H$8=4,(ISODD(F134)=TRUE))=TRUE,F134-5,F134-7)))))))))))))))</f>
        <v>34</v>
      </c>
    </row>
    <row r="135" spans="1:7" ht="18.75">
      <c r="A135" s="72" t="str">
        <f>Input!L80</f>
        <v>CC</v>
      </c>
      <c r="B135" s="71" t="str">
        <f>Input!M80</f>
        <v>Warren Woods Tower</v>
      </c>
      <c r="C135" s="71" t="str">
        <f>Input!N80</f>
        <v>Jasmine Gonzalez</v>
      </c>
      <c r="D135" s="72">
        <f>Input!$K$81</f>
        <v>46</v>
      </c>
      <c r="E135" s="73">
        <f>IF(D135=" "," ",(IF(AND(D135&gt;Start!$G$18,D135+3&lt;Start!$H$18,D135&lt;Start!$H$18,(ISODD(D135)=TRUE))=TRUE,D135+3,(IF(AND(D135&gt;Start!$G$19,D135+3&lt;Start!$H$19,D135&lt;Start!$H$19,(ISODD(D135)=TRUE))=TRUE,D135+3,(IF(AND(D135&gt;Start!$G$20,D135+3&lt;Start!$H$20,D135&lt;Start!$H$20,(ISODD(D135)=TRUE))=TRUE,D135+3,(IF(AND(D135&gt;Start!$G$18,D135+1&lt;Start!$H$18,D135&lt;Start!$H$18,(ISEVEN(D135)=TRUE))=TRUE,D135+1,(IF(AND(D135&gt;Start!$G$19,D135+1&lt;Start!$H$19,D135&lt;Start!$H$19,(ISEVEN(D135)=TRUE))=TRUE,D135+1,(IF(AND(D135&gt;Start!$G$20,D135+1&lt;Start!$H$20,D135&lt;Start!$H$20,(ISEVEN(D135)=TRUE))=TRUE,D135+1,(IF(AND(Start!$H$8=4,(ISODD(D135)=TRUE))=TRUE,D135-5,D135-7)))))))))))))))</f>
        <v>39</v>
      </c>
      <c r="F135" s="73">
        <f>IF(E135=" "," ",(IF(AND(E135&gt;Start!$G$18,E135+3&lt;Start!$H$18,E135&lt;Start!$H$18,(ISODD(E135)=TRUE))=TRUE,E135+3,(IF(AND(E135&gt;Start!$G$19,E135+3&lt;Start!$H$19,E135&lt;Start!$H$19,(ISODD(E135)=TRUE))=TRUE,E135+3,(IF(AND(E135&gt;Start!$G$20,E135+3&lt;Start!$H$20,E135&lt;Start!$H$20,(ISODD(E135)=TRUE))=TRUE,E135+3,(IF(AND(E135&gt;Start!$G$18,E135+1&lt;Start!$H$18,E135&lt;Start!$H$18,(ISEVEN(E135)=TRUE))=TRUE,E135+1,(IF(AND(E135&gt;Start!$G$19,E135+1&lt;Start!$H$19,E135&lt;Start!$H$19,(ISEVEN(E135)=TRUE))=TRUE,E135+1,(IF(AND(E135&gt;Start!$G$20,E135+1&lt;Start!$H$20,E135&lt;Start!$H$20,(ISEVEN(E135)=TRUE))=TRUE,E135+1,(IF(AND(Start!$H$8=4,(ISODD(E135)=TRUE))=TRUE,E135-5,E135-7)))))))))))))))</f>
        <v>42</v>
      </c>
      <c r="G135" s="73">
        <f>IF(F135=" "," ",(IF(AND(F135&gt;Start!$G$18,F135+3&lt;Start!$H$18,F135&lt;Start!$H$18,(ISODD(F135)=TRUE))=TRUE,F135+3,(IF(AND(F135&gt;Start!$G$19,F135+3&lt;Start!$H$19,F135&lt;Start!$H$19,(ISODD(F135)=TRUE))=TRUE,F135+3,(IF(AND(F135&gt;Start!$G$20,F135+3&lt;Start!$H$20,F135&lt;Start!$H$20,(ISODD(F135)=TRUE))=TRUE,F135+3,(IF(AND(F135&gt;Start!$G$18,F135+1&lt;Start!$H$18,F135&lt;Start!$H$18,(ISEVEN(F135)=TRUE))=TRUE,F135+1,(IF(AND(F135&gt;Start!$G$19,F135+1&lt;Start!$H$19,F135&lt;Start!$H$19,(ISEVEN(F135)=TRUE))=TRUE,F135+1,(IF(AND(F135&gt;Start!$G$20,F135+1&lt;Start!$H$20,F135&lt;Start!$H$20,(ISEVEN(F135)=TRUE))=TRUE,F135+1,(IF(AND(Start!$H$8=4,(ISODD(F135)=TRUE))=TRUE,F135-5,F135-7)))))))))))))))</f>
        <v>43</v>
      </c>
    </row>
    <row r="136" spans="1:7" ht="18.75">
      <c r="A136" s="72" t="str">
        <f>Input!L124</f>
        <v>B</v>
      </c>
      <c r="B136" s="71" t="str">
        <f>Input!M124</f>
        <v>Warren Woods Tower</v>
      </c>
      <c r="C136" s="71" t="str">
        <f>Input!N124</f>
        <v>Kaylee Jackson</v>
      </c>
      <c r="D136" s="72">
        <f>Input!$K$126</f>
        <v>55</v>
      </c>
      <c r="E136" s="73">
        <f>IF(D136=" "," ",(IF(AND(D136&gt;Start!$G$18,D136+3&lt;Start!$H$18,D136&lt;Start!$H$18,(ISODD(D136)=TRUE))=TRUE,D136+3,(IF(AND(D136&gt;Start!$G$19,D136+3&lt;Start!$H$19,D136&lt;Start!$H$19,(ISODD(D136)=TRUE))=TRUE,D136+3,(IF(AND(D136&gt;Start!$G$20,D136+3&lt;Start!$H$20,D136&lt;Start!$H$20,(ISODD(D136)=TRUE))=TRUE,D136+3,(IF(AND(D136&gt;Start!$G$18,D136+1&lt;Start!$H$18,D136&lt;Start!$H$18,(ISEVEN(D136)=TRUE))=TRUE,D136+1,(IF(AND(D136&gt;Start!$G$19,D136+1&lt;Start!$H$19,D136&lt;Start!$H$19,(ISEVEN(D136)=TRUE))=TRUE,D136+1,(IF(AND(D136&gt;Start!$G$20,D136+1&lt;Start!$H$20,D136&lt;Start!$H$20,(ISEVEN(D136)=TRUE))=TRUE,D136+1,(IF(AND(Start!$H$8=4,(ISODD(D136)=TRUE))=TRUE,D136-5,D136-7)))))))))))))))</f>
        <v>48</v>
      </c>
      <c r="F136" s="73">
        <f>IF(E136=" "," ",(IF(AND(E136&gt;Start!$G$18,E136+3&lt;Start!$H$18,E136&lt;Start!$H$18,(ISODD(E136)=TRUE))=TRUE,E136+3,(IF(AND(E136&gt;Start!$G$19,E136+3&lt;Start!$H$19,E136&lt;Start!$H$19,(ISODD(E136)=TRUE))=TRUE,E136+3,(IF(AND(E136&gt;Start!$G$20,E136+3&lt;Start!$H$20,E136&lt;Start!$H$20,(ISODD(E136)=TRUE))=TRUE,E136+3,(IF(AND(E136&gt;Start!$G$18,E136+1&lt;Start!$H$18,E136&lt;Start!$H$18,(ISEVEN(E136)=TRUE))=TRUE,E136+1,(IF(AND(E136&gt;Start!$G$19,E136+1&lt;Start!$H$19,E136&lt;Start!$H$19,(ISEVEN(E136)=TRUE))=TRUE,E136+1,(IF(AND(E136&gt;Start!$G$20,E136+1&lt;Start!$H$20,E136&lt;Start!$H$20,(ISEVEN(E136)=TRUE))=TRUE,E136+1,(IF(AND(Start!$H$8=4,(ISODD(E136)=TRUE))=TRUE,E136-5,E136-7)))))))))))))))</f>
        <v>49</v>
      </c>
      <c r="G136" s="73">
        <f>IF(F136=" "," ",(IF(AND(F136&gt;Start!$G$18,F136+3&lt;Start!$H$18,F136&lt;Start!$H$18,(ISODD(F136)=TRUE))=TRUE,F136+3,(IF(AND(F136&gt;Start!$G$19,F136+3&lt;Start!$H$19,F136&lt;Start!$H$19,(ISODD(F136)=TRUE))=TRUE,F136+3,(IF(AND(F136&gt;Start!$G$20,F136+3&lt;Start!$H$20,F136&lt;Start!$H$20,(ISODD(F136)=TRUE))=TRUE,F136+3,(IF(AND(F136&gt;Start!$G$18,F136+1&lt;Start!$H$18,F136&lt;Start!$H$18,(ISEVEN(F136)=TRUE))=TRUE,F136+1,(IF(AND(F136&gt;Start!$G$19,F136+1&lt;Start!$H$19,F136&lt;Start!$H$19,(ISEVEN(F136)=TRUE))=TRUE,F136+1,(IF(AND(F136&gt;Start!$G$20,F136+1&lt;Start!$H$20,F136&lt;Start!$H$20,(ISEVEN(F136)=TRUE))=TRUE,F136+1,(IF(AND(Start!$H$8=4,(ISODD(F136)=TRUE))=TRUE,F136-5,F136-7)))))))))))))))</f>
        <v>52</v>
      </c>
    </row>
    <row r="137" spans="1:7" ht="18.75">
      <c r="A137" s="72" t="str">
        <f>Input!L129</f>
        <v>BB</v>
      </c>
      <c r="B137" s="71" t="str">
        <f>Input!M129</f>
        <v>Warren Woods Tower</v>
      </c>
      <c r="C137" s="71" t="str">
        <f>Input!N129</f>
        <v>Madison Kenyon</v>
      </c>
      <c r="D137" s="72">
        <f>Input!$K$131</f>
        <v>56</v>
      </c>
      <c r="E137" s="73">
        <f>IF(D137=" "," ",(IF(AND(D137&gt;Start!$G$18,D137+3&lt;Start!$H$18,D137&lt;Start!$H$18,(ISODD(D137)=TRUE))=TRUE,D137+3,(IF(AND(D137&gt;Start!$G$19,D137+3&lt;Start!$H$19,D137&lt;Start!$H$19,(ISODD(D137)=TRUE))=TRUE,D137+3,(IF(AND(D137&gt;Start!$G$20,D137+3&lt;Start!$H$20,D137&lt;Start!$H$20,(ISODD(D137)=TRUE))=TRUE,D137+3,(IF(AND(D137&gt;Start!$G$18,D137+1&lt;Start!$H$18,D137&lt;Start!$H$18,(ISEVEN(D137)=TRUE))=TRUE,D137+1,(IF(AND(D137&gt;Start!$G$19,D137+1&lt;Start!$H$19,D137&lt;Start!$H$19,(ISEVEN(D137)=TRUE))=TRUE,D137+1,(IF(AND(D137&gt;Start!$G$20,D137+1&lt;Start!$H$20,D137&lt;Start!$H$20,(ISEVEN(D137)=TRUE))=TRUE,D137+1,(IF(AND(Start!$H$8=4,(ISODD(D137)=TRUE))=TRUE,D137-5,D137-7)))))))))))))))</f>
        <v>49</v>
      </c>
      <c r="F137" s="73">
        <f>IF(E137=" "," ",(IF(AND(E137&gt;Start!$G$18,E137+3&lt;Start!$H$18,E137&lt;Start!$H$18,(ISODD(E137)=TRUE))=TRUE,E137+3,(IF(AND(E137&gt;Start!$G$19,E137+3&lt;Start!$H$19,E137&lt;Start!$H$19,(ISODD(E137)=TRUE))=TRUE,E137+3,(IF(AND(E137&gt;Start!$G$20,E137+3&lt;Start!$H$20,E137&lt;Start!$H$20,(ISODD(E137)=TRUE))=TRUE,E137+3,(IF(AND(E137&gt;Start!$G$18,E137+1&lt;Start!$H$18,E137&lt;Start!$H$18,(ISEVEN(E137)=TRUE))=TRUE,E137+1,(IF(AND(E137&gt;Start!$G$19,E137+1&lt;Start!$H$19,E137&lt;Start!$H$19,(ISEVEN(E137)=TRUE))=TRUE,E137+1,(IF(AND(E137&gt;Start!$G$20,E137+1&lt;Start!$H$20,E137&lt;Start!$H$20,(ISEVEN(E137)=TRUE))=TRUE,E137+1,(IF(AND(Start!$H$8=4,(ISODD(E137)=TRUE))=TRUE,E137-5,E137-7)))))))))))))))</f>
        <v>52</v>
      </c>
      <c r="G137" s="73">
        <f>IF(F137=" "," ",(IF(AND(F137&gt;Start!$G$18,F137+3&lt;Start!$H$18,F137&lt;Start!$H$18,(ISODD(F137)=TRUE))=TRUE,F137+3,(IF(AND(F137&gt;Start!$G$19,F137+3&lt;Start!$H$19,F137&lt;Start!$H$19,(ISODD(F137)=TRUE))=TRUE,F137+3,(IF(AND(F137&gt;Start!$G$20,F137+3&lt;Start!$H$20,F137&lt;Start!$H$20,(ISODD(F137)=TRUE))=TRUE,F137+3,(IF(AND(F137&gt;Start!$G$18,F137+1&lt;Start!$H$18,F137&lt;Start!$H$18,(ISEVEN(F137)=TRUE))=TRUE,F137+1,(IF(AND(F137&gt;Start!$G$19,F137+1&lt;Start!$H$19,F137&lt;Start!$H$19,(ISEVEN(F137)=TRUE))=TRUE,F137+1,(IF(AND(F137&gt;Start!$G$20,F137+1&lt;Start!$H$20,F137&lt;Start!$H$20,(ISEVEN(F137)=TRUE))=TRUE,F137+1,(IF(AND(Start!$H$8=4,(ISODD(F137)=TRUE))=TRUE,F137-5,F137-7)))))))))))))))</f>
        <v>53</v>
      </c>
    </row>
    <row r="138" spans="1:7" ht="18.75">
      <c r="A138" s="72" t="str">
        <f>Input!L134</f>
        <v>B</v>
      </c>
      <c r="B138" s="71">
        <f>Input!M134</f>
        <v>0</v>
      </c>
      <c r="C138" s="71">
        <f>Input!N134</f>
        <v>0</v>
      </c>
      <c r="D138" s="72">
        <f>Input!$K$136</f>
        <v>57</v>
      </c>
      <c r="E138" s="73">
        <f>IF(D138=" "," ",(IF(AND(D138&gt;Start!$G$18,D138+3&lt;Start!$H$18,D138&lt;Start!$H$18,(ISODD(D138)=TRUE))=TRUE,D138+3,(IF(AND(D138&gt;Start!$G$19,D138+3&lt;Start!$H$19,D138&lt;Start!$H$19,(ISODD(D138)=TRUE))=TRUE,D138+3,(IF(AND(D138&gt;Start!$G$20,D138+3&lt;Start!$H$20,D138&lt;Start!$H$20,(ISODD(D138)=TRUE))=TRUE,D138+3,(IF(AND(D138&gt;Start!$G$18,D138+1&lt;Start!$H$18,D138&lt;Start!$H$18,(ISEVEN(D138)=TRUE))=TRUE,D138+1,(IF(AND(D138&gt;Start!$G$19,D138+1&lt;Start!$H$19,D138&lt;Start!$H$19,(ISEVEN(D138)=TRUE))=TRUE,D138+1,(IF(AND(D138&gt;Start!$G$20,D138+1&lt;Start!$H$20,D138&lt;Start!$H$20,(ISEVEN(D138)=TRUE))=TRUE,D138+1,(IF(AND(Start!$H$8=4,(ISODD(D138)=TRUE))=TRUE,D138-5,D138-7)))))))))))))))</f>
        <v>50</v>
      </c>
      <c r="F138" s="73">
        <f>IF(E138=" "," ",(IF(AND(E138&gt;Start!$G$18,E138+3&lt;Start!$H$18,E138&lt;Start!$H$18,(ISODD(E138)=TRUE))=TRUE,E138+3,(IF(AND(E138&gt;Start!$G$19,E138+3&lt;Start!$H$19,E138&lt;Start!$H$19,(ISODD(E138)=TRUE))=TRUE,E138+3,(IF(AND(E138&gt;Start!$G$20,E138+3&lt;Start!$H$20,E138&lt;Start!$H$20,(ISODD(E138)=TRUE))=TRUE,E138+3,(IF(AND(E138&gt;Start!$G$18,E138+1&lt;Start!$H$18,E138&lt;Start!$H$18,(ISEVEN(E138)=TRUE))=TRUE,E138+1,(IF(AND(E138&gt;Start!$G$19,E138+1&lt;Start!$H$19,E138&lt;Start!$H$19,(ISEVEN(E138)=TRUE))=TRUE,E138+1,(IF(AND(E138&gt;Start!$G$20,E138+1&lt;Start!$H$20,E138&lt;Start!$H$20,(ISEVEN(E138)=TRUE))=TRUE,E138+1,(IF(AND(Start!$H$8=4,(ISODD(E138)=TRUE))=TRUE,E138-5,E138-7)))))))))))))))</f>
        <v>51</v>
      </c>
      <c r="G138" s="73">
        <f>IF(F138=" "," ",(IF(AND(F138&gt;Start!$G$18,F138+3&lt;Start!$H$18,F138&lt;Start!$H$18,(ISODD(F138)=TRUE))=TRUE,F138+3,(IF(AND(F138&gt;Start!$G$19,F138+3&lt;Start!$H$19,F138&lt;Start!$H$19,(ISODD(F138)=TRUE))=TRUE,F138+3,(IF(AND(F138&gt;Start!$G$20,F138+3&lt;Start!$H$20,F138&lt;Start!$H$20,(ISODD(F138)=TRUE))=TRUE,F138+3,(IF(AND(F138&gt;Start!$G$18,F138+1&lt;Start!$H$18,F138&lt;Start!$H$18,(ISEVEN(F138)=TRUE))=TRUE,F138+1,(IF(AND(F138&gt;Start!$G$19,F138+1&lt;Start!$H$19,F138&lt;Start!$H$19,(ISEVEN(F138)=TRUE))=TRUE,F138+1,(IF(AND(F138&gt;Start!$G$20,F138+1&lt;Start!$H$20,F138&lt;Start!$H$20,(ISEVEN(F138)=TRUE))=TRUE,F138+1,(IF(AND(Start!$H$8=4,(ISODD(F138)=TRUE))=TRUE,F138-5,F138-7)))))))))))))))</f>
        <v>54</v>
      </c>
    </row>
    <row r="139" spans="1:7" ht="18.75">
      <c r="A139" s="72" t="str">
        <f>Input!L139</f>
        <v>BB</v>
      </c>
      <c r="B139" s="71" t="str">
        <f>Input!M139</f>
        <v>Warren Woods Tower</v>
      </c>
      <c r="C139" s="71" t="str">
        <f>Input!N139</f>
        <v>Justine Renshaw</v>
      </c>
      <c r="D139" s="72">
        <f>Input!$K$141</f>
        <v>58</v>
      </c>
      <c r="E139" s="73">
        <f>IF(D139=" "," ",(IF(AND(D139&gt;Start!$G$18,D139+3&lt;Start!$H$18,D139&lt;Start!$H$18,(ISODD(D139)=TRUE))=TRUE,D139+3,(IF(AND(D139&gt;Start!$G$19,D139+3&lt;Start!$H$19,D139&lt;Start!$H$19,(ISODD(D139)=TRUE))=TRUE,D139+3,(IF(AND(D139&gt;Start!$G$20,D139+3&lt;Start!$H$20,D139&lt;Start!$H$20,(ISODD(D139)=TRUE))=TRUE,D139+3,(IF(AND(D139&gt;Start!$G$18,D139+1&lt;Start!$H$18,D139&lt;Start!$H$18,(ISEVEN(D139)=TRUE))=TRUE,D139+1,(IF(AND(D139&gt;Start!$G$19,D139+1&lt;Start!$H$19,D139&lt;Start!$H$19,(ISEVEN(D139)=TRUE))=TRUE,D139+1,(IF(AND(D139&gt;Start!$G$20,D139+1&lt;Start!$H$20,D139&lt;Start!$H$20,(ISEVEN(D139)=TRUE))=TRUE,D139+1,(IF(AND(Start!$H$8=4,(ISODD(D139)=TRUE))=TRUE,D139-5,D139-7)))))))))))))))</f>
        <v>51</v>
      </c>
      <c r="F139" s="73">
        <f>IF(E139=" "," ",(IF(AND(E139&gt;Start!$G$18,E139+3&lt;Start!$H$18,E139&lt;Start!$H$18,(ISODD(E139)=TRUE))=TRUE,E139+3,(IF(AND(E139&gt;Start!$G$19,E139+3&lt;Start!$H$19,E139&lt;Start!$H$19,(ISODD(E139)=TRUE))=TRUE,E139+3,(IF(AND(E139&gt;Start!$G$20,E139+3&lt;Start!$H$20,E139&lt;Start!$H$20,(ISODD(E139)=TRUE))=TRUE,E139+3,(IF(AND(E139&gt;Start!$G$18,E139+1&lt;Start!$H$18,E139&lt;Start!$H$18,(ISEVEN(E139)=TRUE))=TRUE,E139+1,(IF(AND(E139&gt;Start!$G$19,E139+1&lt;Start!$H$19,E139&lt;Start!$H$19,(ISEVEN(E139)=TRUE))=TRUE,E139+1,(IF(AND(E139&gt;Start!$G$20,E139+1&lt;Start!$H$20,E139&lt;Start!$H$20,(ISEVEN(E139)=TRUE))=TRUE,E139+1,(IF(AND(Start!$H$8=4,(ISODD(E139)=TRUE))=TRUE,E139-5,E139-7)))))))))))))))</f>
        <v>54</v>
      </c>
      <c r="G139" s="73">
        <f>IF(F139=" "," ",(IF(AND(F139&gt;Start!$G$18,F139+3&lt;Start!$H$18,F139&lt;Start!$H$18,(ISODD(F139)=TRUE))=TRUE,F139+3,(IF(AND(F139&gt;Start!$G$19,F139+3&lt;Start!$H$19,F139&lt;Start!$H$19,(ISODD(F139)=TRUE))=TRUE,F139+3,(IF(AND(F139&gt;Start!$G$20,F139+3&lt;Start!$H$20,F139&lt;Start!$H$20,(ISODD(F139)=TRUE))=TRUE,F139+3,(IF(AND(F139&gt;Start!$G$18,F139+1&lt;Start!$H$18,F139&lt;Start!$H$18,(ISEVEN(F139)=TRUE))=TRUE,F139+1,(IF(AND(F139&gt;Start!$G$19,F139+1&lt;Start!$H$19,F139&lt;Start!$H$19,(ISEVEN(F139)=TRUE))=TRUE,F139+1,(IF(AND(F139&gt;Start!$G$20,F139+1&lt;Start!$H$20,F139&lt;Start!$H$20,(ISEVEN(F139)=TRUE))=TRUE,F139+1,(IF(AND(Start!$H$8=4,(ISODD(F139)=TRUE))=TRUE,F139-5,F139-7)))))))))))))))</f>
        <v>47</v>
      </c>
    </row>
    <row r="140" spans="1:7" ht="18.75">
      <c r="A140" s="72" t="str">
        <f>Input!L62</f>
        <v>EE</v>
      </c>
      <c r="B140" s="71" t="str">
        <f>Input!M62</f>
        <v xml:space="preserve"> </v>
      </c>
      <c r="C140" s="71">
        <f>Input!N62</f>
        <v>0</v>
      </c>
      <c r="D140" s="72">
        <f>Input!$K$61</f>
        <v>42</v>
      </c>
      <c r="E140" s="73">
        <f>IF(D140=" "," ",(IF(AND(D140&gt;Start!$G$18,D140+3&lt;Start!$H$18,D140&lt;Start!$H$18,(ISODD(D140)=TRUE))=TRUE,D140+3,(IF(AND(D140&gt;Start!$G$19,D140+3&lt;Start!$H$19,D140&lt;Start!$H$19,(ISODD(D140)=TRUE))=TRUE,D140+3,(IF(AND(D140&gt;Start!$G$20,D140+3&lt;Start!$H$20,D140&lt;Start!$H$20,(ISODD(D140)=TRUE))=TRUE,D140+3,(IF(AND(D140&gt;Start!$G$18,D140+1&lt;Start!$H$18,D140&lt;Start!$H$18,(ISEVEN(D140)=TRUE))=TRUE,D140+1,(IF(AND(D140&gt;Start!$G$19,D140+1&lt;Start!$H$19,D140&lt;Start!$H$19,(ISEVEN(D140)=TRUE))=TRUE,D140+1,(IF(AND(D140&gt;Start!$G$20,D140+1&lt;Start!$H$20,D140&lt;Start!$H$20,(ISEVEN(D140)=TRUE))=TRUE,D140+1,(IF(AND(Start!$H$8=4,(ISODD(D140)=TRUE))=TRUE,D140-5,D140-7)))))))))))))))</f>
        <v>43</v>
      </c>
      <c r="F140" s="73">
        <f>IF(E140=" "," ",(IF(AND(E140&gt;Start!$G$18,E140+3&lt;Start!$H$18,E140&lt;Start!$H$18,(ISODD(E140)=TRUE))=TRUE,E140+3,(IF(AND(E140&gt;Start!$G$19,E140+3&lt;Start!$H$19,E140&lt;Start!$H$19,(ISODD(E140)=TRUE))=TRUE,E140+3,(IF(AND(E140&gt;Start!$G$20,E140+3&lt;Start!$H$20,E140&lt;Start!$H$20,(ISODD(E140)=TRUE))=TRUE,E140+3,(IF(AND(E140&gt;Start!$G$18,E140+1&lt;Start!$H$18,E140&lt;Start!$H$18,(ISEVEN(E140)=TRUE))=TRUE,E140+1,(IF(AND(E140&gt;Start!$G$19,E140+1&lt;Start!$H$19,E140&lt;Start!$H$19,(ISEVEN(E140)=TRUE))=TRUE,E140+1,(IF(AND(E140&gt;Start!$G$20,E140+1&lt;Start!$H$20,E140&lt;Start!$H$20,(ISEVEN(E140)=TRUE))=TRUE,E140+1,(IF(AND(Start!$H$8=4,(ISODD(E140)=TRUE))=TRUE,E140-5,E140-7)))))))))))))))</f>
        <v>46</v>
      </c>
      <c r="G140" s="73">
        <f>IF(F140=" "," ",(IF(AND(F140&gt;Start!$G$18,F140+3&lt;Start!$H$18,F140&lt;Start!$H$18,(ISODD(F140)=TRUE))=TRUE,F140+3,(IF(AND(F140&gt;Start!$G$19,F140+3&lt;Start!$H$19,F140&lt;Start!$H$19,(ISODD(F140)=TRUE))=TRUE,F140+3,(IF(AND(F140&gt;Start!$G$20,F140+3&lt;Start!$H$20,F140&lt;Start!$H$20,(ISODD(F140)=TRUE))=TRUE,F140+3,(IF(AND(F140&gt;Start!$G$18,F140+1&lt;Start!$H$18,F140&lt;Start!$H$18,(ISEVEN(F140)=TRUE))=TRUE,F140+1,(IF(AND(F140&gt;Start!$G$19,F140+1&lt;Start!$H$19,F140&lt;Start!$H$19,(ISEVEN(F140)=TRUE))=TRUE,F140+1,(IF(AND(F140&gt;Start!$G$20,F140+1&lt;Start!$H$20,F140&lt;Start!$H$20,(ISEVEN(F140)=TRUE))=TRUE,F140+1,(IF(AND(Start!$H$8=4,(ISODD(F140)=TRUE))=TRUE,F140-5,F140-7)))))))))))))))</f>
        <v>39</v>
      </c>
    </row>
    <row r="141" spans="1:7" ht="18.75">
      <c r="A141" s="72" t="str">
        <f>Input!L42</f>
        <v>EE</v>
      </c>
      <c r="B141" s="71">
        <f>Input!M42</f>
        <v>0</v>
      </c>
      <c r="C141" s="71">
        <f>Input!N42</f>
        <v>0</v>
      </c>
      <c r="D141" s="72">
        <f>Input!$K$41</f>
        <v>38</v>
      </c>
      <c r="E141" s="73">
        <f>IF(D141=" "," ",(IF(AND(D141&gt;Start!$G$18,D141+3&lt;Start!$H$18,D141&lt;Start!$H$18,(ISODD(D141)=TRUE))=TRUE,D141+3,(IF(AND(D141&gt;Start!$G$19,D141+3&lt;Start!$H$19,D141&lt;Start!$H$19,(ISODD(D141)=TRUE))=TRUE,D141+3,(IF(AND(D141&gt;Start!$G$20,D141+3&lt;Start!$H$20,D141&lt;Start!$H$20,(ISODD(D141)=TRUE))=TRUE,D141+3,(IF(AND(D141&gt;Start!$G$18,D141+1&lt;Start!$H$18,D141&lt;Start!$H$18,(ISEVEN(D141)=TRUE))=TRUE,D141+1,(IF(AND(D141&gt;Start!$G$19,D141+1&lt;Start!$H$19,D141&lt;Start!$H$19,(ISEVEN(D141)=TRUE))=TRUE,D141+1,(IF(AND(D141&gt;Start!$G$20,D141+1&lt;Start!$H$20,D141&lt;Start!$H$20,(ISEVEN(D141)=TRUE))=TRUE,D141+1,(IF(AND(Start!$H$8=4,(ISODD(D141)=TRUE))=TRUE,D141-5,D141-7)))))))))))))))</f>
        <v>31</v>
      </c>
      <c r="F141" s="73">
        <f>IF(E141=" "," ",(IF(AND(E141&gt;Start!$G$18,E141+3&lt;Start!$H$18,E141&lt;Start!$H$18,(ISODD(E141)=TRUE))=TRUE,E141+3,(IF(AND(E141&gt;Start!$G$19,E141+3&lt;Start!$H$19,E141&lt;Start!$H$19,(ISODD(E141)=TRUE))=TRUE,E141+3,(IF(AND(E141&gt;Start!$G$20,E141+3&lt;Start!$H$20,E141&lt;Start!$H$20,(ISODD(E141)=TRUE))=TRUE,E141+3,(IF(AND(E141&gt;Start!$G$18,E141+1&lt;Start!$H$18,E141&lt;Start!$H$18,(ISEVEN(E141)=TRUE))=TRUE,E141+1,(IF(AND(E141&gt;Start!$G$19,E141+1&lt;Start!$H$19,E141&lt;Start!$H$19,(ISEVEN(E141)=TRUE))=TRUE,E141+1,(IF(AND(E141&gt;Start!$G$20,E141+1&lt;Start!$H$20,E141&lt;Start!$H$20,(ISEVEN(E141)=TRUE))=TRUE,E141+1,(IF(AND(Start!$H$8=4,(ISODD(E141)=TRUE))=TRUE,E141-5,E141-7)))))))))))))))</f>
        <v>34</v>
      </c>
      <c r="G141" s="73">
        <f>IF(F141=" "," ",(IF(AND(F141&gt;Start!$G$18,F141+3&lt;Start!$H$18,F141&lt;Start!$H$18,(ISODD(F141)=TRUE))=TRUE,F141+3,(IF(AND(F141&gt;Start!$G$19,F141+3&lt;Start!$H$19,F141&lt;Start!$H$19,(ISODD(F141)=TRUE))=TRUE,F141+3,(IF(AND(F141&gt;Start!$G$20,F141+3&lt;Start!$H$20,F141&lt;Start!$H$20,(ISODD(F141)=TRUE))=TRUE,F141+3,(IF(AND(F141&gt;Start!$G$18,F141+1&lt;Start!$H$18,F141&lt;Start!$H$18,(ISEVEN(F141)=TRUE))=TRUE,F141+1,(IF(AND(F141&gt;Start!$G$19,F141+1&lt;Start!$H$19,F141&lt;Start!$H$19,(ISEVEN(F141)=TRUE))=TRUE,F141+1,(IF(AND(F141&gt;Start!$G$20,F141+1&lt;Start!$H$20,F141&lt;Start!$H$20,(ISEVEN(F141)=TRUE))=TRUE,F141+1,(IF(AND(Start!$H$8=4,(ISODD(F141)=TRUE))=TRUE,F141-5,F141-7)))))))))))))))</f>
        <v>35</v>
      </c>
    </row>
    <row r="142" spans="1:7" ht="18.75">
      <c r="A142" s="72" t="str">
        <f>Input!L52</f>
        <v>EE</v>
      </c>
      <c r="B142" s="71">
        <f>Input!M52</f>
        <v>0</v>
      </c>
      <c r="C142" s="71">
        <f>Input!N52</f>
        <v>0</v>
      </c>
      <c r="D142" s="72">
        <f>Input!$K$51</f>
        <v>40</v>
      </c>
      <c r="E142" s="73">
        <f>IF(D142=" "," ",(IF(AND(D142&gt;Start!$G$18,D142+3&lt;Start!$H$18,D142&lt;Start!$H$18,(ISODD(D142)=TRUE))=TRUE,D142+3,(IF(AND(D142&gt;Start!$G$19,D142+3&lt;Start!$H$19,D142&lt;Start!$H$19,(ISODD(D142)=TRUE))=TRUE,D142+3,(IF(AND(D142&gt;Start!$G$20,D142+3&lt;Start!$H$20,D142&lt;Start!$H$20,(ISODD(D142)=TRUE))=TRUE,D142+3,(IF(AND(D142&gt;Start!$G$18,D142+1&lt;Start!$H$18,D142&lt;Start!$H$18,(ISEVEN(D142)=TRUE))=TRUE,D142+1,(IF(AND(D142&gt;Start!$G$19,D142+1&lt;Start!$H$19,D142&lt;Start!$H$19,(ISEVEN(D142)=TRUE))=TRUE,D142+1,(IF(AND(D142&gt;Start!$G$20,D142+1&lt;Start!$H$20,D142&lt;Start!$H$20,(ISEVEN(D142)=TRUE))=TRUE,D142+1,(IF(AND(Start!$H$8=4,(ISODD(D142)=TRUE))=TRUE,D142-5,D142-7)))))))))))))))</f>
        <v>41</v>
      </c>
      <c r="F142" s="73">
        <f>IF(E142=" "," ",(IF(AND(E142&gt;Start!$G$18,E142+3&lt;Start!$H$18,E142&lt;Start!$H$18,(ISODD(E142)=TRUE))=TRUE,E142+3,(IF(AND(E142&gt;Start!$G$19,E142+3&lt;Start!$H$19,E142&lt;Start!$H$19,(ISODD(E142)=TRUE))=TRUE,E142+3,(IF(AND(E142&gt;Start!$G$20,E142+3&lt;Start!$H$20,E142&lt;Start!$H$20,(ISODD(E142)=TRUE))=TRUE,E142+3,(IF(AND(E142&gt;Start!$G$18,E142+1&lt;Start!$H$18,E142&lt;Start!$H$18,(ISEVEN(E142)=TRUE))=TRUE,E142+1,(IF(AND(E142&gt;Start!$G$19,E142+1&lt;Start!$H$19,E142&lt;Start!$H$19,(ISEVEN(E142)=TRUE))=TRUE,E142+1,(IF(AND(E142&gt;Start!$G$20,E142+1&lt;Start!$H$20,E142&lt;Start!$H$20,(ISEVEN(E142)=TRUE))=TRUE,E142+1,(IF(AND(Start!$H$8=4,(ISODD(E142)=TRUE))=TRUE,E142-5,E142-7)))))))))))))))</f>
        <v>44</v>
      </c>
      <c r="G142" s="73">
        <f>IF(F142=" "," ",(IF(AND(F142&gt;Start!$G$18,F142+3&lt;Start!$H$18,F142&lt;Start!$H$18,(ISODD(F142)=TRUE))=TRUE,F142+3,(IF(AND(F142&gt;Start!$G$19,F142+3&lt;Start!$H$19,F142&lt;Start!$H$19,(ISODD(F142)=TRUE))=TRUE,F142+3,(IF(AND(F142&gt;Start!$G$20,F142+3&lt;Start!$H$20,F142&lt;Start!$H$20,(ISODD(F142)=TRUE))=TRUE,F142+3,(IF(AND(F142&gt;Start!$G$18,F142+1&lt;Start!$H$18,F142&lt;Start!$H$18,(ISEVEN(F142)=TRUE))=TRUE,F142+1,(IF(AND(F142&gt;Start!$G$19,F142+1&lt;Start!$H$19,F142&lt;Start!$H$19,(ISEVEN(F142)=TRUE))=TRUE,F142+1,(IF(AND(F142&gt;Start!$G$20,F142+1&lt;Start!$H$20,F142&lt;Start!$H$20,(ISEVEN(F142)=TRUE))=TRUE,F142+1,(IF(AND(Start!$H$8=4,(ISODD(F142)=TRUE))=TRUE,F142-5,F142-7)))))))))))))))</f>
        <v>45</v>
      </c>
    </row>
    <row r="143" spans="1:7" ht="18.75">
      <c r="A143" s="72" t="str">
        <f>Input!L72</f>
        <v>EE</v>
      </c>
      <c r="B143" s="71">
        <f>Input!M72</f>
        <v>0</v>
      </c>
      <c r="C143" s="71">
        <f>Input!N72</f>
        <v>0</v>
      </c>
      <c r="D143" s="72">
        <f>Input!$K$71</f>
        <v>44</v>
      </c>
      <c r="E143" s="73">
        <f>IF(D143=" "," ",(IF(AND(D143&gt;Start!$G$18,D143+3&lt;Start!$H$18,D143&lt;Start!$H$18,(ISODD(D143)=TRUE))=TRUE,D143+3,(IF(AND(D143&gt;Start!$G$19,D143+3&lt;Start!$H$19,D143&lt;Start!$H$19,(ISODD(D143)=TRUE))=TRUE,D143+3,(IF(AND(D143&gt;Start!$G$20,D143+3&lt;Start!$H$20,D143&lt;Start!$H$20,(ISODD(D143)=TRUE))=TRUE,D143+3,(IF(AND(D143&gt;Start!$G$18,D143+1&lt;Start!$H$18,D143&lt;Start!$H$18,(ISEVEN(D143)=TRUE))=TRUE,D143+1,(IF(AND(D143&gt;Start!$G$19,D143+1&lt;Start!$H$19,D143&lt;Start!$H$19,(ISEVEN(D143)=TRUE))=TRUE,D143+1,(IF(AND(D143&gt;Start!$G$20,D143+1&lt;Start!$H$20,D143&lt;Start!$H$20,(ISEVEN(D143)=TRUE))=TRUE,D143+1,(IF(AND(Start!$H$8=4,(ISODD(D143)=TRUE))=TRUE,D143-5,D143-7)))))))))))))))</f>
        <v>45</v>
      </c>
      <c r="F143" s="73">
        <f>IF(E143=" "," ",(IF(AND(E143&gt;Start!$G$18,E143+3&lt;Start!$H$18,E143&lt;Start!$H$18,(ISODD(E143)=TRUE))=TRUE,E143+3,(IF(AND(E143&gt;Start!$G$19,E143+3&lt;Start!$H$19,E143&lt;Start!$H$19,(ISODD(E143)=TRUE))=TRUE,E143+3,(IF(AND(E143&gt;Start!$G$20,E143+3&lt;Start!$H$20,E143&lt;Start!$H$20,(ISODD(E143)=TRUE))=TRUE,E143+3,(IF(AND(E143&gt;Start!$G$18,E143+1&lt;Start!$H$18,E143&lt;Start!$H$18,(ISEVEN(E143)=TRUE))=TRUE,E143+1,(IF(AND(E143&gt;Start!$G$19,E143+1&lt;Start!$H$19,E143&lt;Start!$H$19,(ISEVEN(E143)=TRUE))=TRUE,E143+1,(IF(AND(E143&gt;Start!$G$20,E143+1&lt;Start!$H$20,E143&lt;Start!$H$20,(ISEVEN(E143)=TRUE))=TRUE,E143+1,(IF(AND(Start!$H$8=4,(ISODD(E143)=TRUE))=TRUE,E143-5,E143-7)))))))))))))))</f>
        <v>38</v>
      </c>
      <c r="G143" s="73">
        <f>IF(F143=" "," ",(IF(AND(F143&gt;Start!$G$18,F143+3&lt;Start!$H$18,F143&lt;Start!$H$18,(ISODD(F143)=TRUE))=TRUE,F143+3,(IF(AND(F143&gt;Start!$G$19,F143+3&lt;Start!$H$19,F143&lt;Start!$H$19,(ISODD(F143)=TRUE))=TRUE,F143+3,(IF(AND(F143&gt;Start!$G$20,F143+3&lt;Start!$H$20,F143&lt;Start!$H$20,(ISODD(F143)=TRUE))=TRUE,F143+3,(IF(AND(F143&gt;Start!$G$18,F143+1&lt;Start!$H$18,F143&lt;Start!$H$18,(ISEVEN(F143)=TRUE))=TRUE,F143+1,(IF(AND(F143&gt;Start!$G$19,F143+1&lt;Start!$H$19,F143&lt;Start!$H$19,(ISEVEN(F143)=TRUE))=TRUE,F143+1,(IF(AND(F143&gt;Start!$G$20,F143+1&lt;Start!$H$20,F143&lt;Start!$H$20,(ISEVEN(F143)=TRUE))=TRUE,F143+1,(IF(AND(Start!$H$8=4,(ISODD(F143)=TRUE))=TRUE,F143-5,F143-7)))))))))))))))</f>
        <v>31</v>
      </c>
    </row>
    <row r="144" spans="1:7" ht="18.75">
      <c r="A144" s="72" t="str">
        <f>Input!L132</f>
        <v>EE</v>
      </c>
      <c r="B144" s="71">
        <f>Input!M132</f>
        <v>0</v>
      </c>
      <c r="C144" s="71">
        <f>Input!N132</f>
        <v>0</v>
      </c>
      <c r="D144" s="72">
        <f>Input!$K$131</f>
        <v>56</v>
      </c>
      <c r="E144" s="73">
        <f>IF(D144=" "," ",(IF(AND(D144&gt;Start!$G$18,D144+3&lt;Start!$H$18,D144&lt;Start!$H$18,(ISODD(D144)=TRUE))=TRUE,D144+3,(IF(AND(D144&gt;Start!$G$19,D144+3&lt;Start!$H$19,D144&lt;Start!$H$19,(ISODD(D144)=TRUE))=TRUE,D144+3,(IF(AND(D144&gt;Start!$G$20,D144+3&lt;Start!$H$20,D144&lt;Start!$H$20,(ISODD(D144)=TRUE))=TRUE,D144+3,(IF(AND(D144&gt;Start!$G$18,D144+1&lt;Start!$H$18,D144&lt;Start!$H$18,(ISEVEN(D144)=TRUE))=TRUE,D144+1,(IF(AND(D144&gt;Start!$G$19,D144+1&lt;Start!$H$19,D144&lt;Start!$H$19,(ISEVEN(D144)=TRUE))=TRUE,D144+1,(IF(AND(D144&gt;Start!$G$20,D144+1&lt;Start!$H$20,D144&lt;Start!$H$20,(ISEVEN(D144)=TRUE))=TRUE,D144+1,(IF(AND(Start!$H$8=4,(ISODD(D144)=TRUE))=TRUE,D144-5,D144-7)))))))))))))))</f>
        <v>49</v>
      </c>
      <c r="F144" s="73">
        <f>IF(E144=" "," ",(IF(AND(E144&gt;Start!$G$18,E144+3&lt;Start!$H$18,E144&lt;Start!$H$18,(ISODD(E144)=TRUE))=TRUE,E144+3,(IF(AND(E144&gt;Start!$G$19,E144+3&lt;Start!$H$19,E144&lt;Start!$H$19,(ISODD(E144)=TRUE))=TRUE,E144+3,(IF(AND(E144&gt;Start!$G$20,E144+3&lt;Start!$H$20,E144&lt;Start!$H$20,(ISODD(E144)=TRUE))=TRUE,E144+3,(IF(AND(E144&gt;Start!$G$18,E144+1&lt;Start!$H$18,E144&lt;Start!$H$18,(ISEVEN(E144)=TRUE))=TRUE,E144+1,(IF(AND(E144&gt;Start!$G$19,E144+1&lt;Start!$H$19,E144&lt;Start!$H$19,(ISEVEN(E144)=TRUE))=TRUE,E144+1,(IF(AND(E144&gt;Start!$G$20,E144+1&lt;Start!$H$20,E144&lt;Start!$H$20,(ISEVEN(E144)=TRUE))=TRUE,E144+1,(IF(AND(Start!$H$8=4,(ISODD(E144)=TRUE))=TRUE,E144-5,E144-7)))))))))))))))</f>
        <v>52</v>
      </c>
      <c r="G144" s="73">
        <f>IF(F144=" "," ",(IF(AND(F144&gt;Start!$G$18,F144+3&lt;Start!$H$18,F144&lt;Start!$H$18,(ISODD(F144)=TRUE))=TRUE,F144+3,(IF(AND(F144&gt;Start!$G$19,F144+3&lt;Start!$H$19,F144&lt;Start!$H$19,(ISODD(F144)=TRUE))=TRUE,F144+3,(IF(AND(F144&gt;Start!$G$20,F144+3&lt;Start!$H$20,F144&lt;Start!$H$20,(ISODD(F144)=TRUE))=TRUE,F144+3,(IF(AND(F144&gt;Start!$G$18,F144+1&lt;Start!$H$18,F144&lt;Start!$H$18,(ISEVEN(F144)=TRUE))=TRUE,F144+1,(IF(AND(F144&gt;Start!$G$19,F144+1&lt;Start!$H$19,F144&lt;Start!$H$19,(ISEVEN(F144)=TRUE))=TRUE,F144+1,(IF(AND(F144&gt;Start!$G$20,F144+1&lt;Start!$H$20,F144&lt;Start!$H$20,(ISEVEN(F144)=TRUE))=TRUE,F144+1,(IF(AND(Start!$H$8=4,(ISODD(F144)=TRUE))=TRUE,F144-5,F144-7)))))))))))))))</f>
        <v>53</v>
      </c>
    </row>
    <row r="145" spans="1:7" ht="18.75">
      <c r="A145" s="72" t="str">
        <f>Input!L142</f>
        <v>EE</v>
      </c>
      <c r="B145" s="71">
        <f>Input!M142</f>
        <v>0</v>
      </c>
      <c r="C145" s="71">
        <f>Input!N142</f>
        <v>0</v>
      </c>
      <c r="D145" s="72">
        <f>Input!$K$141</f>
        <v>58</v>
      </c>
      <c r="E145" s="73">
        <f>IF(D145=" "," ",(IF(AND(D145&gt;Start!$G$18,D145+3&lt;Start!$H$18,D145&lt;Start!$H$18,(ISODD(D145)=TRUE))=TRUE,D145+3,(IF(AND(D145&gt;Start!$G$19,D145+3&lt;Start!$H$19,D145&lt;Start!$H$19,(ISODD(D145)=TRUE))=TRUE,D145+3,(IF(AND(D145&gt;Start!$G$20,D145+3&lt;Start!$H$20,D145&lt;Start!$H$20,(ISODD(D145)=TRUE))=TRUE,D145+3,(IF(AND(D145&gt;Start!$G$18,D145+1&lt;Start!$H$18,D145&lt;Start!$H$18,(ISEVEN(D145)=TRUE))=TRUE,D145+1,(IF(AND(D145&gt;Start!$G$19,D145+1&lt;Start!$H$19,D145&lt;Start!$H$19,(ISEVEN(D145)=TRUE))=TRUE,D145+1,(IF(AND(D145&gt;Start!$G$20,D145+1&lt;Start!$H$20,D145&lt;Start!$H$20,(ISEVEN(D145)=TRUE))=TRUE,D145+1,(IF(AND(Start!$H$8=4,(ISODD(D145)=TRUE))=TRUE,D145-5,D145-7)))))))))))))))</f>
        <v>51</v>
      </c>
      <c r="F145" s="73">
        <f>IF(E145=" "," ",(IF(AND(E145&gt;Start!$G$18,E145+3&lt;Start!$H$18,E145&lt;Start!$H$18,(ISODD(E145)=TRUE))=TRUE,E145+3,(IF(AND(E145&gt;Start!$G$19,E145+3&lt;Start!$H$19,E145&lt;Start!$H$19,(ISODD(E145)=TRUE))=TRUE,E145+3,(IF(AND(E145&gt;Start!$G$20,E145+3&lt;Start!$H$20,E145&lt;Start!$H$20,(ISODD(E145)=TRUE))=TRUE,E145+3,(IF(AND(E145&gt;Start!$G$18,E145+1&lt;Start!$H$18,E145&lt;Start!$H$18,(ISEVEN(E145)=TRUE))=TRUE,E145+1,(IF(AND(E145&gt;Start!$G$19,E145+1&lt;Start!$H$19,E145&lt;Start!$H$19,(ISEVEN(E145)=TRUE))=TRUE,E145+1,(IF(AND(E145&gt;Start!$G$20,E145+1&lt;Start!$H$20,E145&lt;Start!$H$20,(ISEVEN(E145)=TRUE))=TRUE,E145+1,(IF(AND(Start!$H$8=4,(ISODD(E145)=TRUE))=TRUE,E145-5,E145-7)))))))))))))))</f>
        <v>54</v>
      </c>
      <c r="G145" s="73">
        <f>IF(F145=" "," ",(IF(AND(F145&gt;Start!$G$18,F145+3&lt;Start!$H$18,F145&lt;Start!$H$18,(ISODD(F145)=TRUE))=TRUE,F145+3,(IF(AND(F145&gt;Start!$G$19,F145+3&lt;Start!$H$19,F145&lt;Start!$H$19,(ISODD(F145)=TRUE))=TRUE,F145+3,(IF(AND(F145&gt;Start!$G$20,F145+3&lt;Start!$H$20,F145&lt;Start!$H$20,(ISODD(F145)=TRUE))=TRUE,F145+3,(IF(AND(F145&gt;Start!$G$18,F145+1&lt;Start!$H$18,F145&lt;Start!$H$18,(ISEVEN(F145)=TRUE))=TRUE,F145+1,(IF(AND(F145&gt;Start!$G$19,F145+1&lt;Start!$H$19,F145&lt;Start!$H$19,(ISEVEN(F145)=TRUE))=TRUE,F145+1,(IF(AND(F145&gt;Start!$G$20,F145+1&lt;Start!$H$20,F145&lt;Start!$H$20,(ISEVEN(F145)=TRUE))=TRUE,F145+1,(IF(AND(Start!$H$8=4,(ISODD(F145)=TRUE))=TRUE,F145-5,F145-7)))))))))))))))</f>
        <v>47</v>
      </c>
    </row>
    <row r="146" spans="1:7" ht="18.75">
      <c r="A146" s="72" t="str">
        <f>Input!L143</f>
        <v>A</v>
      </c>
      <c r="B146" s="71">
        <f>Input!M143</f>
        <v>0</v>
      </c>
      <c r="C146" s="71">
        <f>Input!N143</f>
        <v>0</v>
      </c>
      <c r="D146" s="72" t="str">
        <f>Input!$K$146</f>
        <v xml:space="preserve"> </v>
      </c>
      <c r="E146" s="73" t="str">
        <f>IF(D146=" "," ",(IF(AND(D146&gt;Start!$G$18,D146+3&lt;Start!$H$18,D146&lt;Start!$H$18,(ISODD(D146)=TRUE))=TRUE,D146+3,(IF(AND(D146&gt;Start!$G$19,D146+3&lt;Start!$H$19,D146&lt;Start!$H$19,(ISODD(D146)=TRUE))=TRUE,D146+3,(IF(AND(D146&gt;Start!$G$20,D146+3&lt;Start!$H$20,D146&lt;Start!$H$20,(ISODD(D146)=TRUE))=TRUE,D146+3,(IF(AND(D146&gt;Start!$G$18,D146+1&lt;Start!$H$18,D146&lt;Start!$H$18,(ISEVEN(D146)=TRUE))=TRUE,D146+1,(IF(AND(D146&gt;Start!$G$19,D146+1&lt;Start!$H$19,D146&lt;Start!$H$19,(ISEVEN(D146)=TRUE))=TRUE,D146+1,(IF(AND(D146&gt;Start!$G$20,D146+1&lt;Start!$H$20,D146&lt;Start!$H$20,(ISEVEN(D146)=TRUE))=TRUE,D146+1,(IF(AND(Start!$H$8=4,(ISODD(D146)=TRUE))=TRUE,D146-5,D146-7)))))))))))))))</f>
        <v xml:space="preserve"> </v>
      </c>
      <c r="F146" s="73" t="str">
        <f>IF(E146=" "," ",(IF(AND(E146&gt;Start!$G$18,E146+3&lt;Start!$H$18,E146&lt;Start!$H$18,(ISODD(E146)=TRUE))=TRUE,E146+3,(IF(AND(E146&gt;Start!$G$19,E146+3&lt;Start!$H$19,E146&lt;Start!$H$19,(ISODD(E146)=TRUE))=TRUE,E146+3,(IF(AND(E146&gt;Start!$G$20,E146+3&lt;Start!$H$20,E146&lt;Start!$H$20,(ISODD(E146)=TRUE))=TRUE,E146+3,(IF(AND(E146&gt;Start!$G$18,E146+1&lt;Start!$H$18,E146&lt;Start!$H$18,(ISEVEN(E146)=TRUE))=TRUE,E146+1,(IF(AND(E146&gt;Start!$G$19,E146+1&lt;Start!$H$19,E146&lt;Start!$H$19,(ISEVEN(E146)=TRUE))=TRUE,E146+1,(IF(AND(E146&gt;Start!$G$20,E146+1&lt;Start!$H$20,E146&lt;Start!$H$20,(ISEVEN(E146)=TRUE))=TRUE,E146+1,(IF(AND(Start!$H$8=4,(ISODD(E146)=TRUE))=TRUE,E146-5,E146-7)))))))))))))))</f>
        <v xml:space="preserve"> </v>
      </c>
      <c r="G146" s="73" t="str">
        <f>IF(F146=" "," ",(IF(AND(F146&gt;Start!$G$18,F146+3&lt;Start!$H$18,F146&lt;Start!$H$18,(ISODD(F146)=TRUE))=TRUE,F146+3,(IF(AND(F146&gt;Start!$G$19,F146+3&lt;Start!$H$19,F146&lt;Start!$H$19,(ISODD(F146)=TRUE))=TRUE,F146+3,(IF(AND(F146&gt;Start!$G$20,F146+3&lt;Start!$H$20,F146&lt;Start!$H$20,(ISODD(F146)=TRUE))=TRUE,F146+3,(IF(AND(F146&gt;Start!$G$18,F146+1&lt;Start!$H$18,F146&lt;Start!$H$18,(ISEVEN(F146)=TRUE))=TRUE,F146+1,(IF(AND(F146&gt;Start!$G$19,F146+1&lt;Start!$H$19,F146&lt;Start!$H$19,(ISEVEN(F146)=TRUE))=TRUE,F146+1,(IF(AND(F146&gt;Start!$G$20,F146+1&lt;Start!$H$20,F146&lt;Start!$H$20,(ISEVEN(F146)=TRUE))=TRUE,F146+1,(IF(AND(Start!$H$8=4,(ISODD(F146)=TRUE))=TRUE,F146-5,F146-7)))))))))))))))</f>
        <v xml:space="preserve"> </v>
      </c>
    </row>
    <row r="147" spans="1:7" ht="18.75">
      <c r="A147" s="72" t="str">
        <f>Input!L144</f>
        <v>B</v>
      </c>
      <c r="B147" s="71">
        <f>Input!M144</f>
        <v>0</v>
      </c>
      <c r="C147" s="71">
        <f>Input!N144</f>
        <v>0</v>
      </c>
      <c r="D147" s="72" t="str">
        <f>Input!$K$146</f>
        <v xml:space="preserve"> </v>
      </c>
      <c r="E147" s="73" t="str">
        <f>IF(D147=" "," ",(IF(AND(D147&gt;Start!$G$18,D147+3&lt;Start!$H$18,D147&lt;Start!$H$18,(ISODD(D147)=TRUE))=TRUE,D147+3,(IF(AND(D147&gt;Start!$G$19,D147+3&lt;Start!$H$19,D147&lt;Start!$H$19,(ISODD(D147)=TRUE))=TRUE,D147+3,(IF(AND(D147&gt;Start!$G$20,D147+3&lt;Start!$H$20,D147&lt;Start!$H$20,(ISODD(D147)=TRUE))=TRUE,D147+3,(IF(AND(D147&gt;Start!$G$18,D147+1&lt;Start!$H$18,D147&lt;Start!$H$18,(ISEVEN(D147)=TRUE))=TRUE,D147+1,(IF(AND(D147&gt;Start!$G$19,D147+1&lt;Start!$H$19,D147&lt;Start!$H$19,(ISEVEN(D147)=TRUE))=TRUE,D147+1,(IF(AND(D147&gt;Start!$G$20,D147+1&lt;Start!$H$20,D147&lt;Start!$H$20,(ISEVEN(D147)=TRUE))=TRUE,D147+1,(IF(AND(Start!$H$8=4,(ISODD(D147)=TRUE))=TRUE,D147-5,D147-7)))))))))))))))</f>
        <v xml:space="preserve"> </v>
      </c>
      <c r="F147" s="73" t="str">
        <f>IF(E147=" "," ",(IF(AND(E147&gt;Start!$G$18,E147+3&lt;Start!$H$18,E147&lt;Start!$H$18,(ISODD(E147)=TRUE))=TRUE,E147+3,(IF(AND(E147&gt;Start!$G$19,E147+3&lt;Start!$H$19,E147&lt;Start!$H$19,(ISODD(E147)=TRUE))=TRUE,E147+3,(IF(AND(E147&gt;Start!$G$20,E147+3&lt;Start!$H$20,E147&lt;Start!$H$20,(ISODD(E147)=TRUE))=TRUE,E147+3,(IF(AND(E147&gt;Start!$G$18,E147+1&lt;Start!$H$18,E147&lt;Start!$H$18,(ISEVEN(E147)=TRUE))=TRUE,E147+1,(IF(AND(E147&gt;Start!$G$19,E147+1&lt;Start!$H$19,E147&lt;Start!$H$19,(ISEVEN(E147)=TRUE))=TRUE,E147+1,(IF(AND(E147&gt;Start!$G$20,E147+1&lt;Start!$H$20,E147&lt;Start!$H$20,(ISEVEN(E147)=TRUE))=TRUE,E147+1,(IF(AND(Start!$H$8=4,(ISODD(E147)=TRUE))=TRUE,E147-5,E147-7)))))))))))))))</f>
        <v xml:space="preserve"> </v>
      </c>
      <c r="G147" s="73" t="str">
        <f>IF(F147=" "," ",(IF(AND(F147&gt;Start!$G$18,F147+3&lt;Start!$H$18,F147&lt;Start!$H$18,(ISODD(F147)=TRUE))=TRUE,F147+3,(IF(AND(F147&gt;Start!$G$19,F147+3&lt;Start!$H$19,F147&lt;Start!$H$19,(ISODD(F147)=TRUE))=TRUE,F147+3,(IF(AND(F147&gt;Start!$G$20,F147+3&lt;Start!$H$20,F147&lt;Start!$H$20,(ISODD(F147)=TRUE))=TRUE,F147+3,(IF(AND(F147&gt;Start!$G$18,F147+1&lt;Start!$H$18,F147&lt;Start!$H$18,(ISEVEN(F147)=TRUE))=TRUE,F147+1,(IF(AND(F147&gt;Start!$G$19,F147+1&lt;Start!$H$19,F147&lt;Start!$H$19,(ISEVEN(F147)=TRUE))=TRUE,F147+1,(IF(AND(F147&gt;Start!$G$20,F147+1&lt;Start!$H$20,F147&lt;Start!$H$20,(ISEVEN(F147)=TRUE))=TRUE,F147+1,(IF(AND(Start!$H$8=4,(ISODD(F147)=TRUE))=TRUE,F147-5,F147-7)))))))))))))))</f>
        <v xml:space="preserve"> </v>
      </c>
    </row>
    <row r="148" spans="1:7" ht="18.75">
      <c r="A148" s="72" t="str">
        <f>Input!L145</f>
        <v>C</v>
      </c>
      <c r="B148" s="71">
        <f>Input!M145</f>
        <v>0</v>
      </c>
      <c r="C148" s="71">
        <f>Input!N145</f>
        <v>0</v>
      </c>
      <c r="D148" s="72" t="str">
        <f>Input!$K$146</f>
        <v xml:space="preserve"> </v>
      </c>
      <c r="E148" s="73" t="str">
        <f>IF(D148=" "," ",(IF(AND(D148&gt;Start!$G$18,D148+3&lt;Start!$H$18,D148&lt;Start!$H$18,(ISODD(D148)=TRUE))=TRUE,D148+3,(IF(AND(D148&gt;Start!$G$19,D148+3&lt;Start!$H$19,D148&lt;Start!$H$19,(ISODD(D148)=TRUE))=TRUE,D148+3,(IF(AND(D148&gt;Start!$G$20,D148+3&lt;Start!$H$20,D148&lt;Start!$H$20,(ISODD(D148)=TRUE))=TRUE,D148+3,(IF(AND(D148&gt;Start!$G$18,D148+1&lt;Start!$H$18,D148&lt;Start!$H$18,(ISEVEN(D148)=TRUE))=TRUE,D148+1,(IF(AND(D148&gt;Start!$G$19,D148+1&lt;Start!$H$19,D148&lt;Start!$H$19,(ISEVEN(D148)=TRUE))=TRUE,D148+1,(IF(AND(D148&gt;Start!$G$20,D148+1&lt;Start!$H$20,D148&lt;Start!$H$20,(ISEVEN(D148)=TRUE))=TRUE,D148+1,(IF(AND(Start!$H$8=4,(ISODD(D148)=TRUE))=TRUE,D148-5,D148-7)))))))))))))))</f>
        <v xml:space="preserve"> </v>
      </c>
      <c r="F148" s="73" t="str">
        <f>IF(E148=" "," ",(IF(AND(E148&gt;Start!$G$18,E148+3&lt;Start!$H$18,E148&lt;Start!$H$18,(ISODD(E148)=TRUE))=TRUE,E148+3,(IF(AND(E148&gt;Start!$G$19,E148+3&lt;Start!$H$19,E148&lt;Start!$H$19,(ISODD(E148)=TRUE))=TRUE,E148+3,(IF(AND(E148&gt;Start!$G$20,E148+3&lt;Start!$H$20,E148&lt;Start!$H$20,(ISODD(E148)=TRUE))=TRUE,E148+3,(IF(AND(E148&gt;Start!$G$18,E148+1&lt;Start!$H$18,E148&lt;Start!$H$18,(ISEVEN(E148)=TRUE))=TRUE,E148+1,(IF(AND(E148&gt;Start!$G$19,E148+1&lt;Start!$H$19,E148&lt;Start!$H$19,(ISEVEN(E148)=TRUE))=TRUE,E148+1,(IF(AND(E148&gt;Start!$G$20,E148+1&lt;Start!$H$20,E148&lt;Start!$H$20,(ISEVEN(E148)=TRUE))=TRUE,E148+1,(IF(AND(Start!$H$8=4,(ISODD(E148)=TRUE))=TRUE,E148-5,E148-7)))))))))))))))</f>
        <v xml:space="preserve"> </v>
      </c>
      <c r="G148" s="73" t="str">
        <f>IF(F148=" "," ",(IF(AND(F148&gt;Start!$G$18,F148+3&lt;Start!$H$18,F148&lt;Start!$H$18,(ISODD(F148)=TRUE))=TRUE,F148+3,(IF(AND(F148&gt;Start!$G$19,F148+3&lt;Start!$H$19,F148&lt;Start!$H$19,(ISODD(F148)=TRUE))=TRUE,F148+3,(IF(AND(F148&gt;Start!$G$20,F148+3&lt;Start!$H$20,F148&lt;Start!$H$20,(ISODD(F148)=TRUE))=TRUE,F148+3,(IF(AND(F148&gt;Start!$G$18,F148+1&lt;Start!$H$18,F148&lt;Start!$H$18,(ISEVEN(F148)=TRUE))=TRUE,F148+1,(IF(AND(F148&gt;Start!$G$19,F148+1&lt;Start!$H$19,F148&lt;Start!$H$19,(ISEVEN(F148)=TRUE))=TRUE,F148+1,(IF(AND(F148&gt;Start!$G$20,F148+1&lt;Start!$H$20,F148&lt;Start!$H$20,(ISEVEN(F148)=TRUE))=TRUE,F148+1,(IF(AND(Start!$H$8=4,(ISODD(F148)=TRUE))=TRUE,F148-5,F148-7)))))))))))))))</f>
        <v xml:space="preserve"> </v>
      </c>
    </row>
    <row r="149" spans="1:7" ht="18.75">
      <c r="A149" s="72" t="str">
        <f>Input!L146</f>
        <v>D</v>
      </c>
      <c r="B149" s="71">
        <f>Input!M146</f>
        <v>0</v>
      </c>
      <c r="C149" s="71">
        <f>Input!N146</f>
        <v>0</v>
      </c>
      <c r="D149" s="72" t="str">
        <f>Input!$K$146</f>
        <v xml:space="preserve"> </v>
      </c>
      <c r="E149" s="73" t="str">
        <f>IF(D149=" "," ",(IF(AND(D149&gt;Start!$G$18,D149+3&lt;Start!$H$18,D149&lt;Start!$H$18,(ISODD(D149)=TRUE))=TRUE,D149+3,(IF(AND(D149&gt;Start!$G$19,D149+3&lt;Start!$H$19,D149&lt;Start!$H$19,(ISODD(D149)=TRUE))=TRUE,D149+3,(IF(AND(D149&gt;Start!$G$20,D149+3&lt;Start!$H$20,D149&lt;Start!$H$20,(ISODD(D149)=TRUE))=TRUE,D149+3,(IF(AND(D149&gt;Start!$G$18,D149+1&lt;Start!$H$18,D149&lt;Start!$H$18,(ISEVEN(D149)=TRUE))=TRUE,D149+1,(IF(AND(D149&gt;Start!$G$19,D149+1&lt;Start!$H$19,D149&lt;Start!$H$19,(ISEVEN(D149)=TRUE))=TRUE,D149+1,(IF(AND(D149&gt;Start!$G$20,D149+1&lt;Start!$H$20,D149&lt;Start!$H$20,(ISEVEN(D149)=TRUE))=TRUE,D149+1,(IF(AND(Start!$H$8=4,(ISODD(D149)=TRUE))=TRUE,D149-5,D149-7)))))))))))))))</f>
        <v xml:space="preserve"> </v>
      </c>
      <c r="F149" s="73" t="str">
        <f>IF(E149=" "," ",(IF(AND(E149&gt;Start!$G$18,E149+3&lt;Start!$H$18,E149&lt;Start!$H$18,(ISODD(E149)=TRUE))=TRUE,E149+3,(IF(AND(E149&gt;Start!$G$19,E149+3&lt;Start!$H$19,E149&lt;Start!$H$19,(ISODD(E149)=TRUE))=TRUE,E149+3,(IF(AND(E149&gt;Start!$G$20,E149+3&lt;Start!$H$20,E149&lt;Start!$H$20,(ISODD(E149)=TRUE))=TRUE,E149+3,(IF(AND(E149&gt;Start!$G$18,E149+1&lt;Start!$H$18,E149&lt;Start!$H$18,(ISEVEN(E149)=TRUE))=TRUE,E149+1,(IF(AND(E149&gt;Start!$G$19,E149+1&lt;Start!$H$19,E149&lt;Start!$H$19,(ISEVEN(E149)=TRUE))=TRUE,E149+1,(IF(AND(E149&gt;Start!$G$20,E149+1&lt;Start!$H$20,E149&lt;Start!$H$20,(ISEVEN(E149)=TRUE))=TRUE,E149+1,(IF(AND(Start!$H$8=4,(ISODD(E149)=TRUE))=TRUE,E149-5,E149-7)))))))))))))))</f>
        <v xml:space="preserve"> </v>
      </c>
      <c r="G149" s="73" t="str">
        <f>IF(F149=" "," ",(IF(AND(F149&gt;Start!$G$18,F149+3&lt;Start!$H$18,F149&lt;Start!$H$18,(ISODD(F149)=TRUE))=TRUE,F149+3,(IF(AND(F149&gt;Start!$G$19,F149+3&lt;Start!$H$19,F149&lt;Start!$H$19,(ISODD(F149)=TRUE))=TRUE,F149+3,(IF(AND(F149&gt;Start!$G$20,F149+3&lt;Start!$H$20,F149&lt;Start!$H$20,(ISODD(F149)=TRUE))=TRUE,F149+3,(IF(AND(F149&gt;Start!$G$18,F149+1&lt;Start!$H$18,F149&lt;Start!$H$18,(ISEVEN(F149)=TRUE))=TRUE,F149+1,(IF(AND(F149&gt;Start!$G$19,F149+1&lt;Start!$H$19,F149&lt;Start!$H$19,(ISEVEN(F149)=TRUE))=TRUE,F149+1,(IF(AND(F149&gt;Start!$G$20,F149+1&lt;Start!$H$20,F149&lt;Start!$H$20,(ISEVEN(F149)=TRUE))=TRUE,F149+1,(IF(AND(Start!$H$8=4,(ISODD(F149)=TRUE))=TRUE,F149-5,F149-7)))))))))))))))</f>
        <v xml:space="preserve"> </v>
      </c>
    </row>
    <row r="150" spans="1:7" ht="18.75">
      <c r="A150" s="72" t="str">
        <f>Input!L147</f>
        <v>E</v>
      </c>
      <c r="B150" s="71">
        <f>Input!M147</f>
        <v>0</v>
      </c>
      <c r="C150" s="71">
        <f>Input!N147</f>
        <v>0</v>
      </c>
      <c r="D150" s="72" t="str">
        <f>Input!$K$146</f>
        <v xml:space="preserve"> </v>
      </c>
      <c r="E150" s="73" t="str">
        <f>IF(D150=" "," ",(IF(AND(D150&gt;Start!$G$18,D150+3&lt;Start!$H$18,D150&lt;Start!$H$18,(ISODD(D150)=TRUE))=TRUE,D150+3,(IF(AND(D150&gt;Start!$G$19,D150+3&lt;Start!$H$19,D150&lt;Start!$H$19,(ISODD(D150)=TRUE))=TRUE,D150+3,(IF(AND(D150&gt;Start!$G$20,D150+3&lt;Start!$H$20,D150&lt;Start!$H$20,(ISODD(D150)=TRUE))=TRUE,D150+3,(IF(AND(D150&gt;Start!$G$18,D150+1&lt;Start!$H$18,D150&lt;Start!$H$18,(ISEVEN(D150)=TRUE))=TRUE,D150+1,(IF(AND(D150&gt;Start!$G$19,D150+1&lt;Start!$H$19,D150&lt;Start!$H$19,(ISEVEN(D150)=TRUE))=TRUE,D150+1,(IF(AND(D150&gt;Start!$G$20,D150+1&lt;Start!$H$20,D150&lt;Start!$H$20,(ISEVEN(D150)=TRUE))=TRUE,D150+1,(IF(AND(Start!$H$8=4,(ISODD(D150)=TRUE))=TRUE,D150-5,D150-7)))))))))))))))</f>
        <v xml:space="preserve"> </v>
      </c>
      <c r="F150" s="73" t="str">
        <f>IF(E150=" "," ",(IF(AND(E150&gt;Start!$G$18,E150+3&lt;Start!$H$18,E150&lt;Start!$H$18,(ISODD(E150)=TRUE))=TRUE,E150+3,(IF(AND(E150&gt;Start!$G$19,E150+3&lt;Start!$H$19,E150&lt;Start!$H$19,(ISODD(E150)=TRUE))=TRUE,E150+3,(IF(AND(E150&gt;Start!$G$20,E150+3&lt;Start!$H$20,E150&lt;Start!$H$20,(ISODD(E150)=TRUE))=TRUE,E150+3,(IF(AND(E150&gt;Start!$G$18,E150+1&lt;Start!$H$18,E150&lt;Start!$H$18,(ISEVEN(E150)=TRUE))=TRUE,E150+1,(IF(AND(E150&gt;Start!$G$19,E150+1&lt;Start!$H$19,E150&lt;Start!$H$19,(ISEVEN(E150)=TRUE))=TRUE,E150+1,(IF(AND(E150&gt;Start!$G$20,E150+1&lt;Start!$H$20,E150&lt;Start!$H$20,(ISEVEN(E150)=TRUE))=TRUE,E150+1,(IF(AND(Start!$H$8=4,(ISODD(E150)=TRUE))=TRUE,E150-5,E150-7)))))))))))))))</f>
        <v xml:space="preserve"> </v>
      </c>
      <c r="G150" s="73" t="str">
        <f>IF(F150=" "," ",(IF(AND(F150&gt;Start!$G$18,F150+3&lt;Start!$H$18,F150&lt;Start!$H$18,(ISODD(F150)=TRUE))=TRUE,F150+3,(IF(AND(F150&gt;Start!$G$19,F150+3&lt;Start!$H$19,F150&lt;Start!$H$19,(ISODD(F150)=TRUE))=TRUE,F150+3,(IF(AND(F150&gt;Start!$G$20,F150+3&lt;Start!$H$20,F150&lt;Start!$H$20,(ISODD(F150)=TRUE))=TRUE,F150+3,(IF(AND(F150&gt;Start!$G$18,F150+1&lt;Start!$H$18,F150&lt;Start!$H$18,(ISEVEN(F150)=TRUE))=TRUE,F150+1,(IF(AND(F150&gt;Start!$G$19,F150+1&lt;Start!$H$19,F150&lt;Start!$H$19,(ISEVEN(F150)=TRUE))=TRUE,F150+1,(IF(AND(F150&gt;Start!$G$20,F150+1&lt;Start!$H$20,F150&lt;Start!$H$20,(ISEVEN(F150)=TRUE))=TRUE,F150+1,(IF(AND(Start!$H$8=4,(ISODD(F150)=TRUE))=TRUE,F150-5,F150-7)))))))))))))))</f>
        <v xml:space="preserve"> </v>
      </c>
    </row>
    <row r="151" spans="1:7" ht="18.75">
      <c r="A151" s="72" t="str">
        <f>Input!L148</f>
        <v>AA</v>
      </c>
      <c r="B151" s="71">
        <f>Input!M148</f>
        <v>0</v>
      </c>
      <c r="C151" s="71">
        <f>Input!N148</f>
        <v>0</v>
      </c>
      <c r="D151" s="72" t="str">
        <f>Input!$K$151</f>
        <v xml:space="preserve"> </v>
      </c>
      <c r="E151" s="73" t="str">
        <f>IF(D151=" "," ",(IF(AND(D151&gt;Start!$G$18,D151+3&lt;Start!$H$18,D151&lt;Start!$H$18,(ISODD(D151)=TRUE))=TRUE,D151+3,(IF(AND(D151&gt;Start!$G$19,D151+3&lt;Start!$H$19,D151&lt;Start!$H$19,(ISODD(D151)=TRUE))=TRUE,D151+3,(IF(AND(D151&gt;Start!$G$20,D151+3&lt;Start!$H$20,D151&lt;Start!$H$20,(ISODD(D151)=TRUE))=TRUE,D151+3,(IF(AND(D151&gt;Start!$G$18,D151+1&lt;Start!$H$18,D151&lt;Start!$H$18,(ISEVEN(D151)=TRUE))=TRUE,D151+1,(IF(AND(D151&gt;Start!$G$19,D151+1&lt;Start!$H$19,D151&lt;Start!$H$19,(ISEVEN(D151)=TRUE))=TRUE,D151+1,(IF(AND(D151&gt;Start!$G$20,D151+1&lt;Start!$H$20,D151&lt;Start!$H$20,(ISEVEN(D151)=TRUE))=TRUE,D151+1,(IF(AND(Start!$H$8=4,(ISODD(D151)=TRUE))=TRUE,D151-5,D151-7)))))))))))))))</f>
        <v xml:space="preserve"> </v>
      </c>
      <c r="F151" s="73" t="str">
        <f>IF(E151=" "," ",(IF(AND(E151&gt;Start!$G$18,E151+3&lt;Start!$H$18,E151&lt;Start!$H$18,(ISODD(E151)=TRUE))=TRUE,E151+3,(IF(AND(E151&gt;Start!$G$19,E151+3&lt;Start!$H$19,E151&lt;Start!$H$19,(ISODD(E151)=TRUE))=TRUE,E151+3,(IF(AND(E151&gt;Start!$G$20,E151+3&lt;Start!$H$20,E151&lt;Start!$H$20,(ISODD(E151)=TRUE))=TRUE,E151+3,(IF(AND(E151&gt;Start!$G$18,E151+1&lt;Start!$H$18,E151&lt;Start!$H$18,(ISEVEN(E151)=TRUE))=TRUE,E151+1,(IF(AND(E151&gt;Start!$G$19,E151+1&lt;Start!$H$19,E151&lt;Start!$H$19,(ISEVEN(E151)=TRUE))=TRUE,E151+1,(IF(AND(E151&gt;Start!$G$20,E151+1&lt;Start!$H$20,E151&lt;Start!$H$20,(ISEVEN(E151)=TRUE))=TRUE,E151+1,(IF(AND(Start!$H$8=4,(ISODD(E151)=TRUE))=TRUE,E151-5,E151-7)))))))))))))))</f>
        <v xml:space="preserve"> </v>
      </c>
      <c r="G151" s="73" t="str">
        <f>IF(F151=" "," ",(IF(AND(F151&gt;Start!$G$18,F151+3&lt;Start!$H$18,F151&lt;Start!$H$18,(ISODD(F151)=TRUE))=TRUE,F151+3,(IF(AND(F151&gt;Start!$G$19,F151+3&lt;Start!$H$19,F151&lt;Start!$H$19,(ISODD(F151)=TRUE))=TRUE,F151+3,(IF(AND(F151&gt;Start!$G$20,F151+3&lt;Start!$H$20,F151&lt;Start!$H$20,(ISODD(F151)=TRUE))=TRUE,F151+3,(IF(AND(F151&gt;Start!$G$18,F151+1&lt;Start!$H$18,F151&lt;Start!$H$18,(ISEVEN(F151)=TRUE))=TRUE,F151+1,(IF(AND(F151&gt;Start!$G$19,F151+1&lt;Start!$H$19,F151&lt;Start!$H$19,(ISEVEN(F151)=TRUE))=TRUE,F151+1,(IF(AND(F151&gt;Start!$G$20,F151+1&lt;Start!$H$20,F151&lt;Start!$H$20,(ISEVEN(F151)=TRUE))=TRUE,F151+1,(IF(AND(Start!$H$8=4,(ISODD(F151)=TRUE))=TRUE,F151-5,F151-7)))))))))))))))</f>
        <v xml:space="preserve"> </v>
      </c>
    </row>
    <row r="152" spans="1:7" ht="18.75">
      <c r="A152" s="72" t="str">
        <f>Input!L149</f>
        <v>BB</v>
      </c>
      <c r="B152" s="71">
        <f>Input!M149</f>
        <v>0</v>
      </c>
      <c r="C152" s="71">
        <f>Input!N149</f>
        <v>0</v>
      </c>
      <c r="D152" s="72" t="str">
        <f>Input!$K$151</f>
        <v xml:space="preserve"> </v>
      </c>
      <c r="E152" s="73" t="str">
        <f>IF(D152=" "," ",(IF(AND(D152&gt;Start!$G$18,D152+3&lt;Start!$H$18,D152&lt;Start!$H$18,(ISODD(D152)=TRUE))=TRUE,D152+3,(IF(AND(D152&gt;Start!$G$19,D152+3&lt;Start!$H$19,D152&lt;Start!$H$19,(ISODD(D152)=TRUE))=TRUE,D152+3,(IF(AND(D152&gt;Start!$G$20,D152+3&lt;Start!$H$20,D152&lt;Start!$H$20,(ISODD(D152)=TRUE))=TRUE,D152+3,(IF(AND(D152&gt;Start!$G$18,D152+1&lt;Start!$H$18,D152&lt;Start!$H$18,(ISEVEN(D152)=TRUE))=TRUE,D152+1,(IF(AND(D152&gt;Start!$G$19,D152+1&lt;Start!$H$19,D152&lt;Start!$H$19,(ISEVEN(D152)=TRUE))=TRUE,D152+1,(IF(AND(D152&gt;Start!$G$20,D152+1&lt;Start!$H$20,D152&lt;Start!$H$20,(ISEVEN(D152)=TRUE))=TRUE,D152+1,(IF(AND(Start!$H$8=4,(ISODD(D152)=TRUE))=TRUE,D152-5,D152-7)))))))))))))))</f>
        <v xml:space="preserve"> </v>
      </c>
      <c r="F152" s="73" t="str">
        <f>IF(E152=" "," ",(IF(AND(E152&gt;Start!$G$18,E152+3&lt;Start!$H$18,E152&lt;Start!$H$18,(ISODD(E152)=TRUE))=TRUE,E152+3,(IF(AND(E152&gt;Start!$G$19,E152+3&lt;Start!$H$19,E152&lt;Start!$H$19,(ISODD(E152)=TRUE))=TRUE,E152+3,(IF(AND(E152&gt;Start!$G$20,E152+3&lt;Start!$H$20,E152&lt;Start!$H$20,(ISODD(E152)=TRUE))=TRUE,E152+3,(IF(AND(E152&gt;Start!$G$18,E152+1&lt;Start!$H$18,E152&lt;Start!$H$18,(ISEVEN(E152)=TRUE))=TRUE,E152+1,(IF(AND(E152&gt;Start!$G$19,E152+1&lt;Start!$H$19,E152&lt;Start!$H$19,(ISEVEN(E152)=TRUE))=TRUE,E152+1,(IF(AND(E152&gt;Start!$G$20,E152+1&lt;Start!$H$20,E152&lt;Start!$H$20,(ISEVEN(E152)=TRUE))=TRUE,E152+1,(IF(AND(Start!$H$8=4,(ISODD(E152)=TRUE))=TRUE,E152-5,E152-7)))))))))))))))</f>
        <v xml:space="preserve"> </v>
      </c>
      <c r="G152" s="73" t="str">
        <f>IF(F152=" "," ",(IF(AND(F152&gt;Start!$G$18,F152+3&lt;Start!$H$18,F152&lt;Start!$H$18,(ISODD(F152)=TRUE))=TRUE,F152+3,(IF(AND(F152&gt;Start!$G$19,F152+3&lt;Start!$H$19,F152&lt;Start!$H$19,(ISODD(F152)=TRUE))=TRUE,F152+3,(IF(AND(F152&gt;Start!$G$20,F152+3&lt;Start!$H$20,F152&lt;Start!$H$20,(ISODD(F152)=TRUE))=TRUE,F152+3,(IF(AND(F152&gt;Start!$G$18,F152+1&lt;Start!$H$18,F152&lt;Start!$H$18,(ISEVEN(F152)=TRUE))=TRUE,F152+1,(IF(AND(F152&gt;Start!$G$19,F152+1&lt;Start!$H$19,F152&lt;Start!$H$19,(ISEVEN(F152)=TRUE))=TRUE,F152+1,(IF(AND(F152&gt;Start!$G$20,F152+1&lt;Start!$H$20,F152&lt;Start!$H$20,(ISEVEN(F152)=TRUE))=TRUE,F152+1,(IF(AND(Start!$H$8=4,(ISODD(F152)=TRUE))=TRUE,F152-5,F152-7)))))))))))))))</f>
        <v xml:space="preserve"> </v>
      </c>
    </row>
    <row r="153" spans="1:7" ht="18.75">
      <c r="A153" s="72" t="str">
        <f>Input!L150</f>
        <v>CC</v>
      </c>
      <c r="B153" s="71">
        <f>Input!M150</f>
        <v>0</v>
      </c>
      <c r="C153" s="71">
        <f>Input!N150</f>
        <v>0</v>
      </c>
      <c r="D153" s="72" t="str">
        <f>Input!$K$151</f>
        <v xml:space="preserve"> </v>
      </c>
      <c r="E153" s="73" t="str">
        <f>IF(D153=" "," ",(IF(AND(D153&gt;Start!$G$18,D153+3&lt;Start!$H$18,D153&lt;Start!$H$18,(ISODD(D153)=TRUE))=TRUE,D153+3,(IF(AND(D153&gt;Start!$G$19,D153+3&lt;Start!$H$19,D153&lt;Start!$H$19,(ISODD(D153)=TRUE))=TRUE,D153+3,(IF(AND(D153&gt;Start!$G$20,D153+3&lt;Start!$H$20,D153&lt;Start!$H$20,(ISODD(D153)=TRUE))=TRUE,D153+3,(IF(AND(D153&gt;Start!$G$18,D153+1&lt;Start!$H$18,D153&lt;Start!$H$18,(ISEVEN(D153)=TRUE))=TRUE,D153+1,(IF(AND(D153&gt;Start!$G$19,D153+1&lt;Start!$H$19,D153&lt;Start!$H$19,(ISEVEN(D153)=TRUE))=TRUE,D153+1,(IF(AND(D153&gt;Start!$G$20,D153+1&lt;Start!$H$20,D153&lt;Start!$H$20,(ISEVEN(D153)=TRUE))=TRUE,D153+1,(IF(AND(Start!$H$8=4,(ISODD(D153)=TRUE))=TRUE,D153-5,D153-7)))))))))))))))</f>
        <v xml:space="preserve"> </v>
      </c>
      <c r="F153" s="73" t="str">
        <f>IF(E153=" "," ",(IF(AND(E153&gt;Start!$G$18,E153+3&lt;Start!$H$18,E153&lt;Start!$H$18,(ISODD(E153)=TRUE))=TRUE,E153+3,(IF(AND(E153&gt;Start!$G$19,E153+3&lt;Start!$H$19,E153&lt;Start!$H$19,(ISODD(E153)=TRUE))=TRUE,E153+3,(IF(AND(E153&gt;Start!$G$20,E153+3&lt;Start!$H$20,E153&lt;Start!$H$20,(ISODD(E153)=TRUE))=TRUE,E153+3,(IF(AND(E153&gt;Start!$G$18,E153+1&lt;Start!$H$18,E153&lt;Start!$H$18,(ISEVEN(E153)=TRUE))=TRUE,E153+1,(IF(AND(E153&gt;Start!$G$19,E153+1&lt;Start!$H$19,E153&lt;Start!$H$19,(ISEVEN(E153)=TRUE))=TRUE,E153+1,(IF(AND(E153&gt;Start!$G$20,E153+1&lt;Start!$H$20,E153&lt;Start!$H$20,(ISEVEN(E153)=TRUE))=TRUE,E153+1,(IF(AND(Start!$H$8=4,(ISODD(E153)=TRUE))=TRUE,E153-5,E153-7)))))))))))))))</f>
        <v xml:space="preserve"> </v>
      </c>
      <c r="G153" s="73" t="str">
        <f>IF(F153=" "," ",(IF(AND(F153&gt;Start!$G$18,F153+3&lt;Start!$H$18,F153&lt;Start!$H$18,(ISODD(F153)=TRUE))=TRUE,F153+3,(IF(AND(F153&gt;Start!$G$19,F153+3&lt;Start!$H$19,F153&lt;Start!$H$19,(ISODD(F153)=TRUE))=TRUE,F153+3,(IF(AND(F153&gt;Start!$G$20,F153+3&lt;Start!$H$20,F153&lt;Start!$H$20,(ISODD(F153)=TRUE))=TRUE,F153+3,(IF(AND(F153&gt;Start!$G$18,F153+1&lt;Start!$H$18,F153&lt;Start!$H$18,(ISEVEN(F153)=TRUE))=TRUE,F153+1,(IF(AND(F153&gt;Start!$G$19,F153+1&lt;Start!$H$19,F153&lt;Start!$H$19,(ISEVEN(F153)=TRUE))=TRUE,F153+1,(IF(AND(F153&gt;Start!$G$20,F153+1&lt;Start!$H$20,F153&lt;Start!$H$20,(ISEVEN(F153)=TRUE))=TRUE,F153+1,(IF(AND(Start!$H$8=4,(ISODD(F153)=TRUE))=TRUE,F153-5,F153-7)))))))))))))))</f>
        <v xml:space="preserve"> </v>
      </c>
    </row>
    <row r="154" spans="1:7" ht="18.75">
      <c r="A154" s="72" t="str">
        <f>Input!L151</f>
        <v>DD</v>
      </c>
      <c r="B154" s="71">
        <f>Input!M151</f>
        <v>0</v>
      </c>
      <c r="C154" s="71">
        <f>Input!N151</f>
        <v>0</v>
      </c>
      <c r="D154" s="72" t="str">
        <f>Input!$K$151</f>
        <v xml:space="preserve"> </v>
      </c>
      <c r="E154" s="73" t="str">
        <f>IF(D154=" "," ",(IF(AND(D154&gt;Start!$G$18,D154+3&lt;Start!$H$18,D154&lt;Start!$H$18,(ISODD(D154)=TRUE))=TRUE,D154+3,(IF(AND(D154&gt;Start!$G$19,D154+3&lt;Start!$H$19,D154&lt;Start!$H$19,(ISODD(D154)=TRUE))=TRUE,D154+3,(IF(AND(D154&gt;Start!$G$20,D154+3&lt;Start!$H$20,D154&lt;Start!$H$20,(ISODD(D154)=TRUE))=TRUE,D154+3,(IF(AND(D154&gt;Start!$G$18,D154+1&lt;Start!$H$18,D154&lt;Start!$H$18,(ISEVEN(D154)=TRUE))=TRUE,D154+1,(IF(AND(D154&gt;Start!$G$19,D154+1&lt;Start!$H$19,D154&lt;Start!$H$19,(ISEVEN(D154)=TRUE))=TRUE,D154+1,(IF(AND(D154&gt;Start!$G$20,D154+1&lt;Start!$H$20,D154&lt;Start!$H$20,(ISEVEN(D154)=TRUE))=TRUE,D154+1,(IF(AND(Start!$H$8=4,(ISODD(D154)=TRUE))=TRUE,D154-5,D154-7)))))))))))))))</f>
        <v xml:space="preserve"> </v>
      </c>
      <c r="F154" s="73" t="str">
        <f>IF(E154=" "," ",(IF(AND(E154&gt;Start!$G$18,E154+3&lt;Start!$H$18,E154&lt;Start!$H$18,(ISODD(E154)=TRUE))=TRUE,E154+3,(IF(AND(E154&gt;Start!$G$19,E154+3&lt;Start!$H$19,E154&lt;Start!$H$19,(ISODD(E154)=TRUE))=TRUE,E154+3,(IF(AND(E154&gt;Start!$G$20,E154+3&lt;Start!$H$20,E154&lt;Start!$H$20,(ISODD(E154)=TRUE))=TRUE,E154+3,(IF(AND(E154&gt;Start!$G$18,E154+1&lt;Start!$H$18,E154&lt;Start!$H$18,(ISEVEN(E154)=TRUE))=TRUE,E154+1,(IF(AND(E154&gt;Start!$G$19,E154+1&lt;Start!$H$19,E154&lt;Start!$H$19,(ISEVEN(E154)=TRUE))=TRUE,E154+1,(IF(AND(E154&gt;Start!$G$20,E154+1&lt;Start!$H$20,E154&lt;Start!$H$20,(ISEVEN(E154)=TRUE))=TRUE,E154+1,(IF(AND(Start!$H$8=4,(ISODD(E154)=TRUE))=TRUE,E154-5,E154-7)))))))))))))))</f>
        <v xml:space="preserve"> </v>
      </c>
      <c r="G154" s="73" t="str">
        <f>IF(F154=" "," ",(IF(AND(F154&gt;Start!$G$18,F154+3&lt;Start!$H$18,F154&lt;Start!$H$18,(ISODD(F154)=TRUE))=TRUE,F154+3,(IF(AND(F154&gt;Start!$G$19,F154+3&lt;Start!$H$19,F154&lt;Start!$H$19,(ISODD(F154)=TRUE))=TRUE,F154+3,(IF(AND(F154&gt;Start!$G$20,F154+3&lt;Start!$H$20,F154&lt;Start!$H$20,(ISODD(F154)=TRUE))=TRUE,F154+3,(IF(AND(F154&gt;Start!$G$18,F154+1&lt;Start!$H$18,F154&lt;Start!$H$18,(ISEVEN(F154)=TRUE))=TRUE,F154+1,(IF(AND(F154&gt;Start!$G$19,F154+1&lt;Start!$H$19,F154&lt;Start!$H$19,(ISEVEN(F154)=TRUE))=TRUE,F154+1,(IF(AND(F154&gt;Start!$G$20,F154+1&lt;Start!$H$20,F154&lt;Start!$H$20,(ISEVEN(F154)=TRUE))=TRUE,F154+1,(IF(AND(Start!$H$8=4,(ISODD(F154)=TRUE))=TRUE,F154-5,F154-7)))))))))))))))</f>
        <v xml:space="preserve"> </v>
      </c>
    </row>
    <row r="155" spans="1:7" ht="18.75">
      <c r="A155" s="72" t="str">
        <f>Input!L152</f>
        <v>EE</v>
      </c>
      <c r="B155" s="71">
        <f>Input!M152</f>
        <v>0</v>
      </c>
      <c r="C155" s="71">
        <f>Input!N152</f>
        <v>0</v>
      </c>
      <c r="D155" s="72" t="str">
        <f>Input!$K$151</f>
        <v xml:space="preserve"> </v>
      </c>
      <c r="E155" s="73" t="str">
        <f>IF(D155=" "," ",(IF(AND(D155&gt;Start!$G$18,D155+3&lt;Start!$H$18,D155&lt;Start!$H$18,(ISODD(D155)=TRUE))=TRUE,D155+3,(IF(AND(D155&gt;Start!$G$19,D155+3&lt;Start!$H$19,D155&lt;Start!$H$19,(ISODD(D155)=TRUE))=TRUE,D155+3,(IF(AND(D155&gt;Start!$G$20,D155+3&lt;Start!$H$20,D155&lt;Start!$H$20,(ISODD(D155)=TRUE))=TRUE,D155+3,(IF(AND(D155&gt;Start!$G$18,D155+1&lt;Start!$H$18,D155&lt;Start!$H$18,(ISEVEN(D155)=TRUE))=TRUE,D155+1,(IF(AND(D155&gt;Start!$G$19,D155+1&lt;Start!$H$19,D155&lt;Start!$H$19,(ISEVEN(D155)=TRUE))=TRUE,D155+1,(IF(AND(D155&gt;Start!$G$20,D155+1&lt;Start!$H$20,D155&lt;Start!$H$20,(ISEVEN(D155)=TRUE))=TRUE,D155+1,(IF(AND(Start!$H$8=4,(ISODD(D155)=TRUE))=TRUE,D155-5,D155-7)))))))))))))))</f>
        <v xml:space="preserve"> </v>
      </c>
      <c r="F155" s="73" t="str">
        <f>IF(E155=" "," ",(IF(AND(E155&gt;Start!$G$18,E155+3&lt;Start!$H$18,E155&lt;Start!$H$18,(ISODD(E155)=TRUE))=TRUE,E155+3,(IF(AND(E155&gt;Start!$G$19,E155+3&lt;Start!$H$19,E155&lt;Start!$H$19,(ISODD(E155)=TRUE))=TRUE,E155+3,(IF(AND(E155&gt;Start!$G$20,E155+3&lt;Start!$H$20,E155&lt;Start!$H$20,(ISODD(E155)=TRUE))=TRUE,E155+3,(IF(AND(E155&gt;Start!$G$18,E155+1&lt;Start!$H$18,E155&lt;Start!$H$18,(ISEVEN(E155)=TRUE))=TRUE,E155+1,(IF(AND(E155&gt;Start!$G$19,E155+1&lt;Start!$H$19,E155&lt;Start!$H$19,(ISEVEN(E155)=TRUE))=TRUE,E155+1,(IF(AND(E155&gt;Start!$G$20,E155+1&lt;Start!$H$20,E155&lt;Start!$H$20,(ISEVEN(E155)=TRUE))=TRUE,E155+1,(IF(AND(Start!$H$8=4,(ISODD(E155)=TRUE))=TRUE,E155-5,E155-7)))))))))))))))</f>
        <v xml:space="preserve"> </v>
      </c>
      <c r="G155" s="73" t="str">
        <f>IF(F155=" "," ",(IF(AND(F155&gt;Start!$G$18,F155+3&lt;Start!$H$18,F155&lt;Start!$H$18,(ISODD(F155)=TRUE))=TRUE,F155+3,(IF(AND(F155&gt;Start!$G$19,F155+3&lt;Start!$H$19,F155&lt;Start!$H$19,(ISODD(F155)=TRUE))=TRUE,F155+3,(IF(AND(F155&gt;Start!$G$20,F155+3&lt;Start!$H$20,F155&lt;Start!$H$20,(ISODD(F155)=TRUE))=TRUE,F155+3,(IF(AND(F155&gt;Start!$G$18,F155+1&lt;Start!$H$18,F155&lt;Start!$H$18,(ISEVEN(F155)=TRUE))=TRUE,F155+1,(IF(AND(F155&gt;Start!$G$19,F155+1&lt;Start!$H$19,F155&lt;Start!$H$19,(ISEVEN(F155)=TRUE))=TRUE,F155+1,(IF(AND(F155&gt;Start!$G$20,F155+1&lt;Start!$H$20,F155&lt;Start!$H$20,(ISEVEN(F155)=TRUE))=TRUE,F155+1,(IF(AND(Start!$H$8=4,(ISODD(F155)=TRUE))=TRUE,F155-5,F155-7)))))))))))))))</f>
        <v xml:space="preserve"> </v>
      </c>
    </row>
    <row r="156" spans="1:7" ht="18.75">
      <c r="A156" s="72" t="str">
        <f>Input!L153</f>
        <v>A</v>
      </c>
      <c r="B156" s="71">
        <f>Input!M153</f>
        <v>0</v>
      </c>
      <c r="C156" s="71">
        <f>Input!N153</f>
        <v>0</v>
      </c>
      <c r="D156" s="72" t="str">
        <f>Input!$K$156</f>
        <v xml:space="preserve"> </v>
      </c>
      <c r="E156" s="73" t="str">
        <f>IF(D156=" "," ",(IF(AND(D156&gt;Start!$G$18,D156+3&lt;Start!$H$18,D156&lt;Start!$H$18,(ISODD(D156)=TRUE))=TRUE,D156+3,(IF(AND(D156&gt;Start!$G$19,D156+3&lt;Start!$H$19,D156&lt;Start!$H$19,(ISODD(D156)=TRUE))=TRUE,D156+3,(IF(AND(D156&gt;Start!$G$20,D156+3&lt;Start!$H$20,D156&lt;Start!$H$20,(ISODD(D156)=TRUE))=TRUE,D156+3,(IF(AND(D156&gt;Start!$G$18,D156+1&lt;Start!$H$18,D156&lt;Start!$H$18,(ISEVEN(D156)=TRUE))=TRUE,D156+1,(IF(AND(D156&gt;Start!$G$19,D156+1&lt;Start!$H$19,D156&lt;Start!$H$19,(ISEVEN(D156)=TRUE))=TRUE,D156+1,(IF(AND(D156&gt;Start!$G$20,D156+1&lt;Start!$H$20,D156&lt;Start!$H$20,(ISEVEN(D156)=TRUE))=TRUE,D156+1,(IF(AND(Start!$H$8=4,(ISODD(D156)=TRUE))=TRUE,D156-5,D156-7)))))))))))))))</f>
        <v xml:space="preserve"> </v>
      </c>
      <c r="F156" s="73" t="str">
        <f>IF(E156=" "," ",(IF(AND(E156&gt;Start!$G$18,E156+3&lt;Start!$H$18,E156&lt;Start!$H$18,(ISODD(E156)=TRUE))=TRUE,E156+3,(IF(AND(E156&gt;Start!$G$19,E156+3&lt;Start!$H$19,E156&lt;Start!$H$19,(ISODD(E156)=TRUE))=TRUE,E156+3,(IF(AND(E156&gt;Start!$G$20,E156+3&lt;Start!$H$20,E156&lt;Start!$H$20,(ISODD(E156)=TRUE))=TRUE,E156+3,(IF(AND(E156&gt;Start!$G$18,E156+1&lt;Start!$H$18,E156&lt;Start!$H$18,(ISEVEN(E156)=TRUE))=TRUE,E156+1,(IF(AND(E156&gt;Start!$G$19,E156+1&lt;Start!$H$19,E156&lt;Start!$H$19,(ISEVEN(E156)=TRUE))=TRUE,E156+1,(IF(AND(E156&gt;Start!$G$20,E156+1&lt;Start!$H$20,E156&lt;Start!$H$20,(ISEVEN(E156)=TRUE))=TRUE,E156+1,(IF(AND(Start!$H$8=4,(ISODD(E156)=TRUE))=TRUE,E156-5,E156-7)))))))))))))))</f>
        <v xml:space="preserve"> </v>
      </c>
      <c r="G156" s="73" t="str">
        <f>IF(F156=" "," ",(IF(AND(F156&gt;Start!$G$18,F156+3&lt;Start!$H$18,F156&lt;Start!$H$18,(ISODD(F156)=TRUE))=TRUE,F156+3,(IF(AND(F156&gt;Start!$G$19,F156+3&lt;Start!$H$19,F156&lt;Start!$H$19,(ISODD(F156)=TRUE))=TRUE,F156+3,(IF(AND(F156&gt;Start!$G$20,F156+3&lt;Start!$H$20,F156&lt;Start!$H$20,(ISODD(F156)=TRUE))=TRUE,F156+3,(IF(AND(F156&gt;Start!$G$18,F156+1&lt;Start!$H$18,F156&lt;Start!$H$18,(ISEVEN(F156)=TRUE))=TRUE,F156+1,(IF(AND(F156&gt;Start!$G$19,F156+1&lt;Start!$H$19,F156&lt;Start!$H$19,(ISEVEN(F156)=TRUE))=TRUE,F156+1,(IF(AND(F156&gt;Start!$G$20,F156+1&lt;Start!$H$20,F156&lt;Start!$H$20,(ISEVEN(F156)=TRUE))=TRUE,F156+1,(IF(AND(Start!$H$8=4,(ISODD(F156)=TRUE))=TRUE,F156-5,F156-7)))))))))))))))</f>
        <v xml:space="preserve"> </v>
      </c>
    </row>
    <row r="157" spans="1:7" ht="18.75">
      <c r="A157" s="72" t="str">
        <f>Input!L154</f>
        <v>B</v>
      </c>
      <c r="B157" s="71">
        <f>Input!M154</f>
        <v>0</v>
      </c>
      <c r="C157" s="71">
        <f>Input!N154</f>
        <v>0</v>
      </c>
      <c r="D157" s="72" t="str">
        <f>Input!$K$156</f>
        <v xml:space="preserve"> </v>
      </c>
      <c r="E157" s="73" t="str">
        <f>IF(D157=" "," ",(IF(AND(D157&gt;Start!$G$18,D157+3&lt;Start!$H$18,D157&lt;Start!$H$18,(ISODD(D157)=TRUE))=TRUE,D157+3,(IF(AND(D157&gt;Start!$G$19,D157+3&lt;Start!$H$19,D157&lt;Start!$H$19,(ISODD(D157)=TRUE))=TRUE,D157+3,(IF(AND(D157&gt;Start!$G$20,D157+3&lt;Start!$H$20,D157&lt;Start!$H$20,(ISODD(D157)=TRUE))=TRUE,D157+3,(IF(AND(D157&gt;Start!$G$18,D157+1&lt;Start!$H$18,D157&lt;Start!$H$18,(ISEVEN(D157)=TRUE))=TRUE,D157+1,(IF(AND(D157&gt;Start!$G$19,D157+1&lt;Start!$H$19,D157&lt;Start!$H$19,(ISEVEN(D157)=TRUE))=TRUE,D157+1,(IF(AND(D157&gt;Start!$G$20,D157+1&lt;Start!$H$20,D157&lt;Start!$H$20,(ISEVEN(D157)=TRUE))=TRUE,D157+1,(IF(AND(Start!$H$8=4,(ISODD(D157)=TRUE))=TRUE,D157-5,D157-7)))))))))))))))</f>
        <v xml:space="preserve"> </v>
      </c>
      <c r="F157" s="73" t="str">
        <f>IF(E157=" "," ",(IF(AND(E157&gt;Start!$G$18,E157+3&lt;Start!$H$18,E157&lt;Start!$H$18,(ISODD(E157)=TRUE))=TRUE,E157+3,(IF(AND(E157&gt;Start!$G$19,E157+3&lt;Start!$H$19,E157&lt;Start!$H$19,(ISODD(E157)=TRUE))=TRUE,E157+3,(IF(AND(E157&gt;Start!$G$20,E157+3&lt;Start!$H$20,E157&lt;Start!$H$20,(ISODD(E157)=TRUE))=TRUE,E157+3,(IF(AND(E157&gt;Start!$G$18,E157+1&lt;Start!$H$18,E157&lt;Start!$H$18,(ISEVEN(E157)=TRUE))=TRUE,E157+1,(IF(AND(E157&gt;Start!$G$19,E157+1&lt;Start!$H$19,E157&lt;Start!$H$19,(ISEVEN(E157)=TRUE))=TRUE,E157+1,(IF(AND(E157&gt;Start!$G$20,E157+1&lt;Start!$H$20,E157&lt;Start!$H$20,(ISEVEN(E157)=TRUE))=TRUE,E157+1,(IF(AND(Start!$H$8=4,(ISODD(E157)=TRUE))=TRUE,E157-5,E157-7)))))))))))))))</f>
        <v xml:space="preserve"> </v>
      </c>
      <c r="G157" s="73" t="str">
        <f>IF(F157=" "," ",(IF(AND(F157&gt;Start!$G$18,F157+3&lt;Start!$H$18,F157&lt;Start!$H$18,(ISODD(F157)=TRUE))=TRUE,F157+3,(IF(AND(F157&gt;Start!$G$19,F157+3&lt;Start!$H$19,F157&lt;Start!$H$19,(ISODD(F157)=TRUE))=TRUE,F157+3,(IF(AND(F157&gt;Start!$G$20,F157+3&lt;Start!$H$20,F157&lt;Start!$H$20,(ISODD(F157)=TRUE))=TRUE,F157+3,(IF(AND(F157&gt;Start!$G$18,F157+1&lt;Start!$H$18,F157&lt;Start!$H$18,(ISEVEN(F157)=TRUE))=TRUE,F157+1,(IF(AND(F157&gt;Start!$G$19,F157+1&lt;Start!$H$19,F157&lt;Start!$H$19,(ISEVEN(F157)=TRUE))=TRUE,F157+1,(IF(AND(F157&gt;Start!$G$20,F157+1&lt;Start!$H$20,F157&lt;Start!$H$20,(ISEVEN(F157)=TRUE))=TRUE,F157+1,(IF(AND(Start!$H$8=4,(ISODD(F157)=TRUE))=TRUE,F157-5,F157-7)))))))))))))))</f>
        <v xml:space="preserve"> </v>
      </c>
    </row>
    <row r="158" spans="1:7" ht="18.75">
      <c r="A158" s="72" t="str">
        <f>Input!L155</f>
        <v>C</v>
      </c>
      <c r="B158" s="71">
        <f>Input!M155</f>
        <v>0</v>
      </c>
      <c r="C158" s="71">
        <f>Input!N155</f>
        <v>0</v>
      </c>
      <c r="D158" s="72" t="str">
        <f>Input!$K$156</f>
        <v xml:space="preserve"> </v>
      </c>
      <c r="E158" s="73" t="str">
        <f>IF(D158=" "," ",(IF(AND(D158&gt;Start!$G$18,D158+3&lt;Start!$H$18,D158&lt;Start!$H$18,(ISODD(D158)=TRUE))=TRUE,D158+3,(IF(AND(D158&gt;Start!$G$19,D158+3&lt;Start!$H$19,D158&lt;Start!$H$19,(ISODD(D158)=TRUE))=TRUE,D158+3,(IF(AND(D158&gt;Start!$G$20,D158+3&lt;Start!$H$20,D158&lt;Start!$H$20,(ISODD(D158)=TRUE))=TRUE,D158+3,(IF(AND(D158&gt;Start!$G$18,D158+1&lt;Start!$H$18,D158&lt;Start!$H$18,(ISEVEN(D158)=TRUE))=TRUE,D158+1,(IF(AND(D158&gt;Start!$G$19,D158+1&lt;Start!$H$19,D158&lt;Start!$H$19,(ISEVEN(D158)=TRUE))=TRUE,D158+1,(IF(AND(D158&gt;Start!$G$20,D158+1&lt;Start!$H$20,D158&lt;Start!$H$20,(ISEVEN(D158)=TRUE))=TRUE,D158+1,(IF(AND(Start!$H$8=4,(ISODD(D158)=TRUE))=TRUE,D158-5,D158-7)))))))))))))))</f>
        <v xml:space="preserve"> </v>
      </c>
      <c r="F158" s="73" t="str">
        <f>IF(E158=" "," ",(IF(AND(E158&gt;Start!$G$18,E158+3&lt;Start!$H$18,E158&lt;Start!$H$18,(ISODD(E158)=TRUE))=TRUE,E158+3,(IF(AND(E158&gt;Start!$G$19,E158+3&lt;Start!$H$19,E158&lt;Start!$H$19,(ISODD(E158)=TRUE))=TRUE,E158+3,(IF(AND(E158&gt;Start!$G$20,E158+3&lt;Start!$H$20,E158&lt;Start!$H$20,(ISODD(E158)=TRUE))=TRUE,E158+3,(IF(AND(E158&gt;Start!$G$18,E158+1&lt;Start!$H$18,E158&lt;Start!$H$18,(ISEVEN(E158)=TRUE))=TRUE,E158+1,(IF(AND(E158&gt;Start!$G$19,E158+1&lt;Start!$H$19,E158&lt;Start!$H$19,(ISEVEN(E158)=TRUE))=TRUE,E158+1,(IF(AND(E158&gt;Start!$G$20,E158+1&lt;Start!$H$20,E158&lt;Start!$H$20,(ISEVEN(E158)=TRUE))=TRUE,E158+1,(IF(AND(Start!$H$8=4,(ISODD(E158)=TRUE))=TRUE,E158-5,E158-7)))))))))))))))</f>
        <v xml:space="preserve"> </v>
      </c>
      <c r="G158" s="73" t="str">
        <f>IF(F158=" "," ",(IF(AND(F158&gt;Start!$G$18,F158+3&lt;Start!$H$18,F158&lt;Start!$H$18,(ISODD(F158)=TRUE))=TRUE,F158+3,(IF(AND(F158&gt;Start!$G$19,F158+3&lt;Start!$H$19,F158&lt;Start!$H$19,(ISODD(F158)=TRUE))=TRUE,F158+3,(IF(AND(F158&gt;Start!$G$20,F158+3&lt;Start!$H$20,F158&lt;Start!$H$20,(ISODD(F158)=TRUE))=TRUE,F158+3,(IF(AND(F158&gt;Start!$G$18,F158+1&lt;Start!$H$18,F158&lt;Start!$H$18,(ISEVEN(F158)=TRUE))=TRUE,F158+1,(IF(AND(F158&gt;Start!$G$19,F158+1&lt;Start!$H$19,F158&lt;Start!$H$19,(ISEVEN(F158)=TRUE))=TRUE,F158+1,(IF(AND(F158&gt;Start!$G$20,F158+1&lt;Start!$H$20,F158&lt;Start!$H$20,(ISEVEN(F158)=TRUE))=TRUE,F158+1,(IF(AND(Start!$H$8=4,(ISODD(F158)=TRUE))=TRUE,F158-5,F158-7)))))))))))))))</f>
        <v xml:space="preserve"> </v>
      </c>
    </row>
    <row r="159" spans="1:7" ht="18.75">
      <c r="A159" s="72" t="str">
        <f>Input!L156</f>
        <v>D</v>
      </c>
      <c r="B159" s="71">
        <f>Input!M156</f>
        <v>0</v>
      </c>
      <c r="C159" s="71">
        <f>Input!N156</f>
        <v>0</v>
      </c>
      <c r="D159" s="72" t="str">
        <f>Input!$K$156</f>
        <v xml:space="preserve"> </v>
      </c>
      <c r="E159" s="73" t="str">
        <f>IF(D159=" "," ",(IF(AND(D159&gt;Start!$G$18,D159+3&lt;Start!$H$18,D159&lt;Start!$H$18,(ISODD(D159)=TRUE))=TRUE,D159+3,(IF(AND(D159&gt;Start!$G$19,D159+3&lt;Start!$H$19,D159&lt;Start!$H$19,(ISODD(D159)=TRUE))=TRUE,D159+3,(IF(AND(D159&gt;Start!$G$20,D159+3&lt;Start!$H$20,D159&lt;Start!$H$20,(ISODD(D159)=TRUE))=TRUE,D159+3,(IF(AND(D159&gt;Start!$G$18,D159+1&lt;Start!$H$18,D159&lt;Start!$H$18,(ISEVEN(D159)=TRUE))=TRUE,D159+1,(IF(AND(D159&gt;Start!$G$19,D159+1&lt;Start!$H$19,D159&lt;Start!$H$19,(ISEVEN(D159)=TRUE))=TRUE,D159+1,(IF(AND(D159&gt;Start!$G$20,D159+1&lt;Start!$H$20,D159&lt;Start!$H$20,(ISEVEN(D159)=TRUE))=TRUE,D159+1,(IF(AND(Start!$H$8=4,(ISODD(D159)=TRUE))=TRUE,D159-5,D159-7)))))))))))))))</f>
        <v xml:space="preserve"> </v>
      </c>
      <c r="F159" s="73" t="str">
        <f>IF(E159=" "," ",(IF(AND(E159&gt;Start!$G$18,E159+3&lt;Start!$H$18,E159&lt;Start!$H$18,(ISODD(E159)=TRUE))=TRUE,E159+3,(IF(AND(E159&gt;Start!$G$19,E159+3&lt;Start!$H$19,E159&lt;Start!$H$19,(ISODD(E159)=TRUE))=TRUE,E159+3,(IF(AND(E159&gt;Start!$G$20,E159+3&lt;Start!$H$20,E159&lt;Start!$H$20,(ISODD(E159)=TRUE))=TRUE,E159+3,(IF(AND(E159&gt;Start!$G$18,E159+1&lt;Start!$H$18,E159&lt;Start!$H$18,(ISEVEN(E159)=TRUE))=TRUE,E159+1,(IF(AND(E159&gt;Start!$G$19,E159+1&lt;Start!$H$19,E159&lt;Start!$H$19,(ISEVEN(E159)=TRUE))=TRUE,E159+1,(IF(AND(E159&gt;Start!$G$20,E159+1&lt;Start!$H$20,E159&lt;Start!$H$20,(ISEVEN(E159)=TRUE))=TRUE,E159+1,(IF(AND(Start!$H$8=4,(ISODD(E159)=TRUE))=TRUE,E159-5,E159-7)))))))))))))))</f>
        <v xml:space="preserve"> </v>
      </c>
      <c r="G159" s="73" t="str">
        <f>IF(F159=" "," ",(IF(AND(F159&gt;Start!$G$18,F159+3&lt;Start!$H$18,F159&lt;Start!$H$18,(ISODD(F159)=TRUE))=TRUE,F159+3,(IF(AND(F159&gt;Start!$G$19,F159+3&lt;Start!$H$19,F159&lt;Start!$H$19,(ISODD(F159)=TRUE))=TRUE,F159+3,(IF(AND(F159&gt;Start!$G$20,F159+3&lt;Start!$H$20,F159&lt;Start!$H$20,(ISODD(F159)=TRUE))=TRUE,F159+3,(IF(AND(F159&gt;Start!$G$18,F159+1&lt;Start!$H$18,F159&lt;Start!$H$18,(ISEVEN(F159)=TRUE))=TRUE,F159+1,(IF(AND(F159&gt;Start!$G$19,F159+1&lt;Start!$H$19,F159&lt;Start!$H$19,(ISEVEN(F159)=TRUE))=TRUE,F159+1,(IF(AND(F159&gt;Start!$G$20,F159+1&lt;Start!$H$20,F159&lt;Start!$H$20,(ISEVEN(F159)=TRUE))=TRUE,F159+1,(IF(AND(Start!$H$8=4,(ISODD(F159)=TRUE))=TRUE,F159-5,F159-7)))))))))))))))</f>
        <v xml:space="preserve"> </v>
      </c>
    </row>
    <row r="160" spans="1:7" ht="18.75">
      <c r="A160" s="72" t="str">
        <f>Input!L157</f>
        <v>E</v>
      </c>
      <c r="B160" s="71">
        <f>Input!M157</f>
        <v>0</v>
      </c>
      <c r="C160" s="71">
        <f>Input!N157</f>
        <v>0</v>
      </c>
      <c r="D160" s="72" t="str">
        <f>Input!$K$156</f>
        <v xml:space="preserve"> </v>
      </c>
      <c r="E160" s="73" t="str">
        <f>IF(D160=" "," ",(IF(AND(D160&gt;Start!$G$18,D160+3&lt;Start!$H$18,D160&lt;Start!$H$18,(ISODD(D160)=TRUE))=TRUE,D160+3,(IF(AND(D160&gt;Start!$G$19,D160+3&lt;Start!$H$19,D160&lt;Start!$H$19,(ISODD(D160)=TRUE))=TRUE,D160+3,(IF(AND(D160&gt;Start!$G$20,D160+3&lt;Start!$H$20,D160&lt;Start!$H$20,(ISODD(D160)=TRUE))=TRUE,D160+3,(IF(AND(D160&gt;Start!$G$18,D160+1&lt;Start!$H$18,D160&lt;Start!$H$18,(ISEVEN(D160)=TRUE))=TRUE,D160+1,(IF(AND(D160&gt;Start!$G$19,D160+1&lt;Start!$H$19,D160&lt;Start!$H$19,(ISEVEN(D160)=TRUE))=TRUE,D160+1,(IF(AND(D160&gt;Start!$G$20,D160+1&lt;Start!$H$20,D160&lt;Start!$H$20,(ISEVEN(D160)=TRUE))=TRUE,D160+1,(IF(AND(Start!$H$8=4,(ISODD(D160)=TRUE))=TRUE,D160-5,D160-7)))))))))))))))</f>
        <v xml:space="preserve"> </v>
      </c>
      <c r="F160" s="73" t="str">
        <f>IF(E160=" "," ",(IF(AND(E160&gt;Start!$G$18,E160+3&lt;Start!$H$18,E160&lt;Start!$H$18,(ISODD(E160)=TRUE))=TRUE,E160+3,(IF(AND(E160&gt;Start!$G$19,E160+3&lt;Start!$H$19,E160&lt;Start!$H$19,(ISODD(E160)=TRUE))=TRUE,E160+3,(IF(AND(E160&gt;Start!$G$20,E160+3&lt;Start!$H$20,E160&lt;Start!$H$20,(ISODD(E160)=TRUE))=TRUE,E160+3,(IF(AND(E160&gt;Start!$G$18,E160+1&lt;Start!$H$18,E160&lt;Start!$H$18,(ISEVEN(E160)=TRUE))=TRUE,E160+1,(IF(AND(E160&gt;Start!$G$19,E160+1&lt;Start!$H$19,E160&lt;Start!$H$19,(ISEVEN(E160)=TRUE))=TRUE,E160+1,(IF(AND(E160&gt;Start!$G$20,E160+1&lt;Start!$H$20,E160&lt;Start!$H$20,(ISEVEN(E160)=TRUE))=TRUE,E160+1,(IF(AND(Start!$H$8=4,(ISODD(E160)=TRUE))=TRUE,E160-5,E160-7)))))))))))))))</f>
        <v xml:space="preserve"> </v>
      </c>
      <c r="G160" s="73" t="str">
        <f>IF(F160=" "," ",(IF(AND(F160&gt;Start!$G$18,F160+3&lt;Start!$H$18,F160&lt;Start!$H$18,(ISODD(F160)=TRUE))=TRUE,F160+3,(IF(AND(F160&gt;Start!$G$19,F160+3&lt;Start!$H$19,F160&lt;Start!$H$19,(ISODD(F160)=TRUE))=TRUE,F160+3,(IF(AND(F160&gt;Start!$G$20,F160+3&lt;Start!$H$20,F160&lt;Start!$H$20,(ISODD(F160)=TRUE))=TRUE,F160+3,(IF(AND(F160&gt;Start!$G$18,F160+1&lt;Start!$H$18,F160&lt;Start!$H$18,(ISEVEN(F160)=TRUE))=TRUE,F160+1,(IF(AND(F160&gt;Start!$G$19,F160+1&lt;Start!$H$19,F160&lt;Start!$H$19,(ISEVEN(F160)=TRUE))=TRUE,F160+1,(IF(AND(F160&gt;Start!$G$20,F160+1&lt;Start!$H$20,F160&lt;Start!$H$20,(ISEVEN(F160)=TRUE))=TRUE,F160+1,(IF(AND(Start!$H$8=4,(ISODD(F160)=TRUE))=TRUE,F160-5,F160-7)))))))))))))))</f>
        <v xml:space="preserve"> </v>
      </c>
    </row>
    <row r="161" spans="1:7" ht="18.75">
      <c r="A161" s="72" t="str">
        <f>Input!L158</f>
        <v>AA</v>
      </c>
      <c r="B161" s="71">
        <f>Input!M158</f>
        <v>0</v>
      </c>
      <c r="C161" s="71">
        <f>Input!N158</f>
        <v>0</v>
      </c>
      <c r="D161" s="72" t="str">
        <f>Input!$K$161</f>
        <v xml:space="preserve"> </v>
      </c>
      <c r="E161" s="73" t="str">
        <f>IF(D161=" "," ",(IF(AND(D161&gt;Start!$G$18,D161+3&lt;Start!$H$18,D161&lt;Start!$H$18,(ISODD(D161)=TRUE))=TRUE,D161+3,(IF(AND(D161&gt;Start!$G$19,D161+3&lt;Start!$H$19,D161&lt;Start!$H$19,(ISODD(D161)=TRUE))=TRUE,D161+3,(IF(AND(D161&gt;Start!$G$20,D161+3&lt;Start!$H$20,D161&lt;Start!$H$20,(ISODD(D161)=TRUE))=TRUE,D161+3,(IF(AND(D161&gt;Start!$G$18,D161+1&lt;Start!$H$18,D161&lt;Start!$H$18,(ISEVEN(D161)=TRUE))=TRUE,D161+1,(IF(AND(D161&gt;Start!$G$19,D161+1&lt;Start!$H$19,D161&lt;Start!$H$19,(ISEVEN(D161)=TRUE))=TRUE,D161+1,(IF(AND(D161&gt;Start!$G$20,D161+1&lt;Start!$H$20,D161&lt;Start!$H$20,(ISEVEN(D161)=TRUE))=TRUE,D161+1,(IF(AND(Start!$H$8=4,(ISODD(D161)=TRUE))=TRUE,D161-5,D161-7)))))))))))))))</f>
        <v xml:space="preserve"> </v>
      </c>
      <c r="F161" s="73" t="str">
        <f>IF(E161=" "," ",(IF(AND(E161&gt;Start!$G$18,E161+3&lt;Start!$H$18,E161&lt;Start!$H$18,(ISODD(E161)=TRUE))=TRUE,E161+3,(IF(AND(E161&gt;Start!$G$19,E161+3&lt;Start!$H$19,E161&lt;Start!$H$19,(ISODD(E161)=TRUE))=TRUE,E161+3,(IF(AND(E161&gt;Start!$G$20,E161+3&lt;Start!$H$20,E161&lt;Start!$H$20,(ISODD(E161)=TRUE))=TRUE,E161+3,(IF(AND(E161&gt;Start!$G$18,E161+1&lt;Start!$H$18,E161&lt;Start!$H$18,(ISEVEN(E161)=TRUE))=TRUE,E161+1,(IF(AND(E161&gt;Start!$G$19,E161+1&lt;Start!$H$19,E161&lt;Start!$H$19,(ISEVEN(E161)=TRUE))=TRUE,E161+1,(IF(AND(E161&gt;Start!$G$20,E161+1&lt;Start!$H$20,E161&lt;Start!$H$20,(ISEVEN(E161)=TRUE))=TRUE,E161+1,(IF(AND(Start!$H$8=4,(ISODD(E161)=TRUE))=TRUE,E161-5,E161-7)))))))))))))))</f>
        <v xml:space="preserve"> </v>
      </c>
      <c r="G161" s="73" t="str">
        <f>IF(F161=" "," ",(IF(AND(F161&gt;Start!$G$18,F161+3&lt;Start!$H$18,F161&lt;Start!$H$18,(ISODD(F161)=TRUE))=TRUE,F161+3,(IF(AND(F161&gt;Start!$G$19,F161+3&lt;Start!$H$19,F161&lt;Start!$H$19,(ISODD(F161)=TRUE))=TRUE,F161+3,(IF(AND(F161&gt;Start!$G$20,F161+3&lt;Start!$H$20,F161&lt;Start!$H$20,(ISODD(F161)=TRUE))=TRUE,F161+3,(IF(AND(F161&gt;Start!$G$18,F161+1&lt;Start!$H$18,F161&lt;Start!$H$18,(ISEVEN(F161)=TRUE))=TRUE,F161+1,(IF(AND(F161&gt;Start!$G$19,F161+1&lt;Start!$H$19,F161&lt;Start!$H$19,(ISEVEN(F161)=TRUE))=TRUE,F161+1,(IF(AND(F161&gt;Start!$G$20,F161+1&lt;Start!$H$20,F161&lt;Start!$H$20,(ISEVEN(F161)=TRUE))=TRUE,F161+1,(IF(AND(Start!$H$8=4,(ISODD(F161)=TRUE))=TRUE,F161-5,F161-7)))))))))))))))</f>
        <v xml:space="preserve"> </v>
      </c>
    </row>
    <row r="162" spans="1:7" ht="18.75">
      <c r="A162" s="72" t="str">
        <f>Input!L159</f>
        <v>BB</v>
      </c>
      <c r="B162" s="71">
        <f>Input!M159</f>
        <v>0</v>
      </c>
      <c r="C162" s="71">
        <f>Input!N159</f>
        <v>0</v>
      </c>
      <c r="D162" s="72" t="str">
        <f>Input!$K$161</f>
        <v xml:space="preserve"> </v>
      </c>
      <c r="E162" s="73" t="str">
        <f>IF(D162=" "," ",(IF(AND(D162&gt;Start!$G$18,D162+3&lt;Start!$H$18,D162&lt;Start!$H$18,(ISODD(D162)=TRUE))=TRUE,D162+3,(IF(AND(D162&gt;Start!$G$19,D162+3&lt;Start!$H$19,D162&lt;Start!$H$19,(ISODD(D162)=TRUE))=TRUE,D162+3,(IF(AND(D162&gt;Start!$G$20,D162+3&lt;Start!$H$20,D162&lt;Start!$H$20,(ISODD(D162)=TRUE))=TRUE,D162+3,(IF(AND(D162&gt;Start!$G$18,D162+1&lt;Start!$H$18,D162&lt;Start!$H$18,(ISEVEN(D162)=TRUE))=TRUE,D162+1,(IF(AND(D162&gt;Start!$G$19,D162+1&lt;Start!$H$19,D162&lt;Start!$H$19,(ISEVEN(D162)=TRUE))=TRUE,D162+1,(IF(AND(D162&gt;Start!$G$20,D162+1&lt;Start!$H$20,D162&lt;Start!$H$20,(ISEVEN(D162)=TRUE))=TRUE,D162+1,(IF(AND(Start!$H$8=4,(ISODD(D162)=TRUE))=TRUE,D162-5,D162-7)))))))))))))))</f>
        <v xml:space="preserve"> </v>
      </c>
      <c r="F162" s="73" t="str">
        <f>IF(E162=" "," ",(IF(AND(E162&gt;Start!$G$18,E162+3&lt;Start!$H$18,E162&lt;Start!$H$18,(ISODD(E162)=TRUE))=TRUE,E162+3,(IF(AND(E162&gt;Start!$G$19,E162+3&lt;Start!$H$19,E162&lt;Start!$H$19,(ISODD(E162)=TRUE))=TRUE,E162+3,(IF(AND(E162&gt;Start!$G$20,E162+3&lt;Start!$H$20,E162&lt;Start!$H$20,(ISODD(E162)=TRUE))=TRUE,E162+3,(IF(AND(E162&gt;Start!$G$18,E162+1&lt;Start!$H$18,E162&lt;Start!$H$18,(ISEVEN(E162)=TRUE))=TRUE,E162+1,(IF(AND(E162&gt;Start!$G$19,E162+1&lt;Start!$H$19,E162&lt;Start!$H$19,(ISEVEN(E162)=TRUE))=TRUE,E162+1,(IF(AND(E162&gt;Start!$G$20,E162+1&lt;Start!$H$20,E162&lt;Start!$H$20,(ISEVEN(E162)=TRUE))=TRUE,E162+1,(IF(AND(Start!$H$8=4,(ISODD(E162)=TRUE))=TRUE,E162-5,E162-7)))))))))))))))</f>
        <v xml:space="preserve"> </v>
      </c>
      <c r="G162" s="73" t="str">
        <f>IF(F162=" "," ",(IF(AND(F162&gt;Start!$G$18,F162+3&lt;Start!$H$18,F162&lt;Start!$H$18,(ISODD(F162)=TRUE))=TRUE,F162+3,(IF(AND(F162&gt;Start!$G$19,F162+3&lt;Start!$H$19,F162&lt;Start!$H$19,(ISODD(F162)=TRUE))=TRUE,F162+3,(IF(AND(F162&gt;Start!$G$20,F162+3&lt;Start!$H$20,F162&lt;Start!$H$20,(ISODD(F162)=TRUE))=TRUE,F162+3,(IF(AND(F162&gt;Start!$G$18,F162+1&lt;Start!$H$18,F162&lt;Start!$H$18,(ISEVEN(F162)=TRUE))=TRUE,F162+1,(IF(AND(F162&gt;Start!$G$19,F162+1&lt;Start!$H$19,F162&lt;Start!$H$19,(ISEVEN(F162)=TRUE))=TRUE,F162+1,(IF(AND(F162&gt;Start!$G$20,F162+1&lt;Start!$H$20,F162&lt;Start!$H$20,(ISEVEN(F162)=TRUE))=TRUE,F162+1,(IF(AND(Start!$H$8=4,(ISODD(F162)=TRUE))=TRUE,F162-5,F162-7)))))))))))))))</f>
        <v xml:space="preserve"> </v>
      </c>
    </row>
    <row r="163" spans="1:7" ht="18.75">
      <c r="A163" s="72" t="str">
        <f>Input!L160</f>
        <v>CC</v>
      </c>
      <c r="B163" s="71">
        <f>Input!M160</f>
        <v>0</v>
      </c>
      <c r="C163" s="71">
        <f>Input!N160</f>
        <v>0</v>
      </c>
      <c r="D163" s="72" t="str">
        <f>Input!$K$161</f>
        <v xml:space="preserve"> </v>
      </c>
      <c r="E163" s="73" t="str">
        <f>IF(D163=" "," ",(IF(AND(D163&gt;Start!$G$18,D163+3&lt;Start!$H$18,D163&lt;Start!$H$18,(ISODD(D163)=TRUE))=TRUE,D163+3,(IF(AND(D163&gt;Start!$G$19,D163+3&lt;Start!$H$19,D163&lt;Start!$H$19,(ISODD(D163)=TRUE))=TRUE,D163+3,(IF(AND(D163&gt;Start!$G$20,D163+3&lt;Start!$H$20,D163&lt;Start!$H$20,(ISODD(D163)=TRUE))=TRUE,D163+3,(IF(AND(D163&gt;Start!$G$18,D163+1&lt;Start!$H$18,D163&lt;Start!$H$18,(ISEVEN(D163)=TRUE))=TRUE,D163+1,(IF(AND(D163&gt;Start!$G$19,D163+1&lt;Start!$H$19,D163&lt;Start!$H$19,(ISEVEN(D163)=TRUE))=TRUE,D163+1,(IF(AND(D163&gt;Start!$G$20,D163+1&lt;Start!$H$20,D163&lt;Start!$H$20,(ISEVEN(D163)=TRUE))=TRUE,D163+1,(IF(AND(Start!$H$8=4,(ISODD(D163)=TRUE))=TRUE,D163-5,D163-7)))))))))))))))</f>
        <v xml:space="preserve"> </v>
      </c>
      <c r="F163" s="73" t="str">
        <f>IF(E163=" "," ",(IF(AND(E163&gt;Start!$G$18,E163+3&lt;Start!$H$18,E163&lt;Start!$H$18,(ISODD(E163)=TRUE))=TRUE,E163+3,(IF(AND(E163&gt;Start!$G$19,E163+3&lt;Start!$H$19,E163&lt;Start!$H$19,(ISODD(E163)=TRUE))=TRUE,E163+3,(IF(AND(E163&gt;Start!$G$20,E163+3&lt;Start!$H$20,E163&lt;Start!$H$20,(ISODD(E163)=TRUE))=TRUE,E163+3,(IF(AND(E163&gt;Start!$G$18,E163+1&lt;Start!$H$18,E163&lt;Start!$H$18,(ISEVEN(E163)=TRUE))=TRUE,E163+1,(IF(AND(E163&gt;Start!$G$19,E163+1&lt;Start!$H$19,E163&lt;Start!$H$19,(ISEVEN(E163)=TRUE))=TRUE,E163+1,(IF(AND(E163&gt;Start!$G$20,E163+1&lt;Start!$H$20,E163&lt;Start!$H$20,(ISEVEN(E163)=TRUE))=TRUE,E163+1,(IF(AND(Start!$H$8=4,(ISODD(E163)=TRUE))=TRUE,E163-5,E163-7)))))))))))))))</f>
        <v xml:space="preserve"> </v>
      </c>
      <c r="G163" s="73" t="str">
        <f>IF(F163=" "," ",(IF(AND(F163&gt;Start!$G$18,F163+3&lt;Start!$H$18,F163&lt;Start!$H$18,(ISODD(F163)=TRUE))=TRUE,F163+3,(IF(AND(F163&gt;Start!$G$19,F163+3&lt;Start!$H$19,F163&lt;Start!$H$19,(ISODD(F163)=TRUE))=TRUE,F163+3,(IF(AND(F163&gt;Start!$G$20,F163+3&lt;Start!$H$20,F163&lt;Start!$H$20,(ISODD(F163)=TRUE))=TRUE,F163+3,(IF(AND(F163&gt;Start!$G$18,F163+1&lt;Start!$H$18,F163&lt;Start!$H$18,(ISEVEN(F163)=TRUE))=TRUE,F163+1,(IF(AND(F163&gt;Start!$G$19,F163+1&lt;Start!$H$19,F163&lt;Start!$H$19,(ISEVEN(F163)=TRUE))=TRUE,F163+1,(IF(AND(F163&gt;Start!$G$20,F163+1&lt;Start!$H$20,F163&lt;Start!$H$20,(ISEVEN(F163)=TRUE))=TRUE,F163+1,(IF(AND(Start!$H$8=4,(ISODD(F163)=TRUE))=TRUE,F163-5,F163-7)))))))))))))))</f>
        <v xml:space="preserve"> </v>
      </c>
    </row>
    <row r="164" spans="1:7" ht="18.75">
      <c r="A164" s="72" t="str">
        <f>Input!L161</f>
        <v>DD</v>
      </c>
      <c r="B164" s="71">
        <f>Input!M161</f>
        <v>0</v>
      </c>
      <c r="C164" s="71">
        <f>Input!N161</f>
        <v>0</v>
      </c>
      <c r="D164" s="72" t="str">
        <f>Input!$K$161</f>
        <v xml:space="preserve"> </v>
      </c>
      <c r="E164" s="73" t="str">
        <f>IF(D164=" "," ",(IF(AND(D164&gt;Start!$G$18,D164+3&lt;Start!$H$18,D164&lt;Start!$H$18,(ISODD(D164)=TRUE))=TRUE,D164+3,(IF(AND(D164&gt;Start!$G$19,D164+3&lt;Start!$H$19,D164&lt;Start!$H$19,(ISODD(D164)=TRUE))=TRUE,D164+3,(IF(AND(D164&gt;Start!$G$20,D164+3&lt;Start!$H$20,D164&lt;Start!$H$20,(ISODD(D164)=TRUE))=TRUE,D164+3,(IF(AND(D164&gt;Start!$G$18,D164+1&lt;Start!$H$18,D164&lt;Start!$H$18,(ISEVEN(D164)=TRUE))=TRUE,D164+1,(IF(AND(D164&gt;Start!$G$19,D164+1&lt;Start!$H$19,D164&lt;Start!$H$19,(ISEVEN(D164)=TRUE))=TRUE,D164+1,(IF(AND(D164&gt;Start!$G$20,D164+1&lt;Start!$H$20,D164&lt;Start!$H$20,(ISEVEN(D164)=TRUE))=TRUE,D164+1,(IF(AND(Start!$H$8=4,(ISODD(D164)=TRUE))=TRUE,D164-5,D164-7)))))))))))))))</f>
        <v xml:space="preserve"> </v>
      </c>
      <c r="F164" s="73" t="str">
        <f>IF(E164=" "," ",(IF(AND(E164&gt;Start!$G$18,E164+3&lt;Start!$H$18,E164&lt;Start!$H$18,(ISODD(E164)=TRUE))=TRUE,E164+3,(IF(AND(E164&gt;Start!$G$19,E164+3&lt;Start!$H$19,E164&lt;Start!$H$19,(ISODD(E164)=TRUE))=TRUE,E164+3,(IF(AND(E164&gt;Start!$G$20,E164+3&lt;Start!$H$20,E164&lt;Start!$H$20,(ISODD(E164)=TRUE))=TRUE,E164+3,(IF(AND(E164&gt;Start!$G$18,E164+1&lt;Start!$H$18,E164&lt;Start!$H$18,(ISEVEN(E164)=TRUE))=TRUE,E164+1,(IF(AND(E164&gt;Start!$G$19,E164+1&lt;Start!$H$19,E164&lt;Start!$H$19,(ISEVEN(E164)=TRUE))=TRUE,E164+1,(IF(AND(E164&gt;Start!$G$20,E164+1&lt;Start!$H$20,E164&lt;Start!$H$20,(ISEVEN(E164)=TRUE))=TRUE,E164+1,(IF(AND(Start!$H$8=4,(ISODD(E164)=TRUE))=TRUE,E164-5,E164-7)))))))))))))))</f>
        <v xml:space="preserve"> </v>
      </c>
      <c r="G164" s="73" t="str">
        <f>IF(F164=" "," ",(IF(AND(F164&gt;Start!$G$18,F164+3&lt;Start!$H$18,F164&lt;Start!$H$18,(ISODD(F164)=TRUE))=TRUE,F164+3,(IF(AND(F164&gt;Start!$G$19,F164+3&lt;Start!$H$19,F164&lt;Start!$H$19,(ISODD(F164)=TRUE))=TRUE,F164+3,(IF(AND(F164&gt;Start!$G$20,F164+3&lt;Start!$H$20,F164&lt;Start!$H$20,(ISODD(F164)=TRUE))=TRUE,F164+3,(IF(AND(F164&gt;Start!$G$18,F164+1&lt;Start!$H$18,F164&lt;Start!$H$18,(ISEVEN(F164)=TRUE))=TRUE,F164+1,(IF(AND(F164&gt;Start!$G$19,F164+1&lt;Start!$H$19,F164&lt;Start!$H$19,(ISEVEN(F164)=TRUE))=TRUE,F164+1,(IF(AND(F164&gt;Start!$G$20,F164+1&lt;Start!$H$20,F164&lt;Start!$H$20,(ISEVEN(F164)=TRUE))=TRUE,F164+1,(IF(AND(Start!$H$8=4,(ISODD(F164)=TRUE))=TRUE,F164-5,F164-7)))))))))))))))</f>
        <v xml:space="preserve"> </v>
      </c>
    </row>
    <row r="165" spans="1:7" ht="18.75">
      <c r="A165" s="72" t="str">
        <f>Input!L162</f>
        <v>EE</v>
      </c>
      <c r="B165" s="71">
        <f>Input!M162</f>
        <v>0</v>
      </c>
      <c r="C165" s="71">
        <f>Input!N162</f>
        <v>0</v>
      </c>
      <c r="D165" s="72" t="str">
        <f>Input!$K$161</f>
        <v xml:space="preserve"> </v>
      </c>
      <c r="E165" s="73" t="str">
        <f>IF(D165=" "," ",(IF(AND(D165&gt;Start!$G$18,D165+3&lt;Start!$H$18,D165&lt;Start!$H$18,(ISODD(D165)=TRUE))=TRUE,D165+3,(IF(AND(D165&gt;Start!$G$19,D165+3&lt;Start!$H$19,D165&lt;Start!$H$19,(ISODD(D165)=TRUE))=TRUE,D165+3,(IF(AND(D165&gt;Start!$G$20,D165+3&lt;Start!$H$20,D165&lt;Start!$H$20,(ISODD(D165)=TRUE))=TRUE,D165+3,(IF(AND(D165&gt;Start!$G$18,D165+1&lt;Start!$H$18,D165&lt;Start!$H$18,(ISEVEN(D165)=TRUE))=TRUE,D165+1,(IF(AND(D165&gt;Start!$G$19,D165+1&lt;Start!$H$19,D165&lt;Start!$H$19,(ISEVEN(D165)=TRUE))=TRUE,D165+1,(IF(AND(D165&gt;Start!$G$20,D165+1&lt;Start!$H$20,D165&lt;Start!$H$20,(ISEVEN(D165)=TRUE))=TRUE,D165+1,(IF(AND(Start!$H$8=4,(ISODD(D165)=TRUE))=TRUE,D165-5,D165-7)))))))))))))))</f>
        <v xml:space="preserve"> </v>
      </c>
      <c r="F165" s="73" t="str">
        <f>IF(E165=" "," ",(IF(AND(E165&gt;Start!$G$18,E165+3&lt;Start!$H$18,E165&lt;Start!$H$18,(ISODD(E165)=TRUE))=TRUE,E165+3,(IF(AND(E165&gt;Start!$G$19,E165+3&lt;Start!$H$19,E165&lt;Start!$H$19,(ISODD(E165)=TRUE))=TRUE,E165+3,(IF(AND(E165&gt;Start!$G$20,E165+3&lt;Start!$H$20,E165&lt;Start!$H$20,(ISODD(E165)=TRUE))=TRUE,E165+3,(IF(AND(E165&gt;Start!$G$18,E165+1&lt;Start!$H$18,E165&lt;Start!$H$18,(ISEVEN(E165)=TRUE))=TRUE,E165+1,(IF(AND(E165&gt;Start!$G$19,E165+1&lt;Start!$H$19,E165&lt;Start!$H$19,(ISEVEN(E165)=TRUE))=TRUE,E165+1,(IF(AND(E165&gt;Start!$G$20,E165+1&lt;Start!$H$20,E165&lt;Start!$H$20,(ISEVEN(E165)=TRUE))=TRUE,E165+1,(IF(AND(Start!$H$8=4,(ISODD(E165)=TRUE))=TRUE,E165-5,E165-7)))))))))))))))</f>
        <v xml:space="preserve"> </v>
      </c>
      <c r="G165" s="73" t="str">
        <f>IF(F165=" "," ",(IF(AND(F165&gt;Start!$G$18,F165+3&lt;Start!$H$18,F165&lt;Start!$H$18,(ISODD(F165)=TRUE))=TRUE,F165+3,(IF(AND(F165&gt;Start!$G$19,F165+3&lt;Start!$H$19,F165&lt;Start!$H$19,(ISODD(F165)=TRUE))=TRUE,F165+3,(IF(AND(F165&gt;Start!$G$20,F165+3&lt;Start!$H$20,F165&lt;Start!$H$20,(ISODD(F165)=TRUE))=TRUE,F165+3,(IF(AND(F165&gt;Start!$G$18,F165+1&lt;Start!$H$18,F165&lt;Start!$H$18,(ISEVEN(F165)=TRUE))=TRUE,F165+1,(IF(AND(F165&gt;Start!$G$19,F165+1&lt;Start!$H$19,F165&lt;Start!$H$19,(ISEVEN(F165)=TRUE))=TRUE,F165+1,(IF(AND(F165&gt;Start!$G$20,F165+1&lt;Start!$H$20,F165&lt;Start!$H$20,(ISEVEN(F165)=TRUE))=TRUE,F165+1,(IF(AND(Start!$H$8=4,(ISODD(F165)=TRUE))=TRUE,F165-5,F165-7)))))))))))))))</f>
        <v xml:space="preserve"> </v>
      </c>
    </row>
    <row r="166" spans="1:7" ht="18.75">
      <c r="A166" s="72" t="str">
        <f>Input!L163</f>
        <v>A</v>
      </c>
      <c r="B166" s="71">
        <f>Input!M163</f>
        <v>0</v>
      </c>
      <c r="C166" s="71">
        <f>Input!N163</f>
        <v>0</v>
      </c>
      <c r="D166" s="72" t="str">
        <f>Input!$K$166</f>
        <v xml:space="preserve"> </v>
      </c>
      <c r="E166" s="73" t="str">
        <f>IF(D166=" "," ",(IF(AND(D166&gt;Start!$G$18,D166+3&lt;Start!$H$18,D166&lt;Start!$H$18,(ISODD(D166)=TRUE))=TRUE,D166+3,(IF(AND(D166&gt;Start!$G$19,D166+3&lt;Start!$H$19,D166&lt;Start!$H$19,(ISODD(D166)=TRUE))=TRUE,D166+3,(IF(AND(D166&gt;Start!$G$20,D166+3&lt;Start!$H$20,D166&lt;Start!$H$20,(ISODD(D166)=TRUE))=TRUE,D166+3,(IF(AND(D166&gt;Start!$G$18,D166+1&lt;Start!$H$18,D166&lt;Start!$H$18,(ISEVEN(D166)=TRUE))=TRUE,D166+1,(IF(AND(D166&gt;Start!$G$19,D166+1&lt;Start!$H$19,D166&lt;Start!$H$19,(ISEVEN(D166)=TRUE))=TRUE,D166+1,(IF(AND(D166&gt;Start!$G$20,D166+1&lt;Start!$H$20,D166&lt;Start!$H$20,(ISEVEN(D166)=TRUE))=TRUE,D166+1,(IF(AND(Start!$H$8=4,(ISODD(D166)=TRUE))=TRUE,D166-5,D166-7)))))))))))))))</f>
        <v xml:space="preserve"> </v>
      </c>
      <c r="F166" s="73" t="str">
        <f>IF(E166=" "," ",(IF(AND(E166&gt;Start!$G$18,E166+3&lt;Start!$H$18,E166&lt;Start!$H$18,(ISODD(E166)=TRUE))=TRUE,E166+3,(IF(AND(E166&gt;Start!$G$19,E166+3&lt;Start!$H$19,E166&lt;Start!$H$19,(ISODD(E166)=TRUE))=TRUE,E166+3,(IF(AND(E166&gt;Start!$G$20,E166+3&lt;Start!$H$20,E166&lt;Start!$H$20,(ISODD(E166)=TRUE))=TRUE,E166+3,(IF(AND(E166&gt;Start!$G$18,E166+1&lt;Start!$H$18,E166&lt;Start!$H$18,(ISEVEN(E166)=TRUE))=TRUE,E166+1,(IF(AND(E166&gt;Start!$G$19,E166+1&lt;Start!$H$19,E166&lt;Start!$H$19,(ISEVEN(E166)=TRUE))=TRUE,E166+1,(IF(AND(E166&gt;Start!$G$20,E166+1&lt;Start!$H$20,E166&lt;Start!$H$20,(ISEVEN(E166)=TRUE))=TRUE,E166+1,(IF(AND(Start!$H$8=4,(ISODD(E166)=TRUE))=TRUE,E166-5,E166-7)))))))))))))))</f>
        <v xml:space="preserve"> </v>
      </c>
      <c r="G166" s="73" t="str">
        <f>IF(F166=" "," ",(IF(AND(F166&gt;Start!$G$18,F166+3&lt;Start!$H$18,F166&lt;Start!$H$18,(ISODD(F166)=TRUE))=TRUE,F166+3,(IF(AND(F166&gt;Start!$G$19,F166+3&lt;Start!$H$19,F166&lt;Start!$H$19,(ISODD(F166)=TRUE))=TRUE,F166+3,(IF(AND(F166&gt;Start!$G$20,F166+3&lt;Start!$H$20,F166&lt;Start!$H$20,(ISODD(F166)=TRUE))=TRUE,F166+3,(IF(AND(F166&gt;Start!$G$18,F166+1&lt;Start!$H$18,F166&lt;Start!$H$18,(ISEVEN(F166)=TRUE))=TRUE,F166+1,(IF(AND(F166&gt;Start!$G$19,F166+1&lt;Start!$H$19,F166&lt;Start!$H$19,(ISEVEN(F166)=TRUE))=TRUE,F166+1,(IF(AND(F166&gt;Start!$G$20,F166+1&lt;Start!$H$20,F166&lt;Start!$H$20,(ISEVEN(F166)=TRUE))=TRUE,F166+1,(IF(AND(Start!$H$8=4,(ISODD(F166)=TRUE))=TRUE,F166-5,F166-7)))))))))))))))</f>
        <v xml:space="preserve"> </v>
      </c>
    </row>
    <row r="167" spans="1:7" ht="18.75">
      <c r="A167" s="72" t="str">
        <f>Input!L164</f>
        <v>B</v>
      </c>
      <c r="B167" s="71">
        <f>Input!M164</f>
        <v>0</v>
      </c>
      <c r="C167" s="71">
        <f>Input!N164</f>
        <v>0</v>
      </c>
      <c r="D167" s="72" t="str">
        <f>Input!$K$166</f>
        <v xml:space="preserve"> </v>
      </c>
      <c r="E167" s="73" t="str">
        <f>IF(D167=" "," ",(IF(AND(D167&gt;Start!$G$18,D167+3&lt;Start!$H$18,D167&lt;Start!$H$18,(ISODD(D167)=TRUE))=TRUE,D167+3,(IF(AND(D167&gt;Start!$G$19,D167+3&lt;Start!$H$19,D167&lt;Start!$H$19,(ISODD(D167)=TRUE))=TRUE,D167+3,(IF(AND(D167&gt;Start!$G$20,D167+3&lt;Start!$H$20,D167&lt;Start!$H$20,(ISODD(D167)=TRUE))=TRUE,D167+3,(IF(AND(D167&gt;Start!$G$18,D167+1&lt;Start!$H$18,D167&lt;Start!$H$18,(ISEVEN(D167)=TRUE))=TRUE,D167+1,(IF(AND(D167&gt;Start!$G$19,D167+1&lt;Start!$H$19,D167&lt;Start!$H$19,(ISEVEN(D167)=TRUE))=TRUE,D167+1,(IF(AND(D167&gt;Start!$G$20,D167+1&lt;Start!$H$20,D167&lt;Start!$H$20,(ISEVEN(D167)=TRUE))=TRUE,D167+1,(IF(AND(Start!$H$8=4,(ISODD(D167)=TRUE))=TRUE,D167-5,D167-7)))))))))))))))</f>
        <v xml:space="preserve"> </v>
      </c>
      <c r="F167" s="73" t="str">
        <f>IF(E167=" "," ",(IF(AND(E167&gt;Start!$G$18,E167+3&lt;Start!$H$18,E167&lt;Start!$H$18,(ISODD(E167)=TRUE))=TRUE,E167+3,(IF(AND(E167&gt;Start!$G$19,E167+3&lt;Start!$H$19,E167&lt;Start!$H$19,(ISODD(E167)=TRUE))=TRUE,E167+3,(IF(AND(E167&gt;Start!$G$20,E167+3&lt;Start!$H$20,E167&lt;Start!$H$20,(ISODD(E167)=TRUE))=TRUE,E167+3,(IF(AND(E167&gt;Start!$G$18,E167+1&lt;Start!$H$18,E167&lt;Start!$H$18,(ISEVEN(E167)=TRUE))=TRUE,E167+1,(IF(AND(E167&gt;Start!$G$19,E167+1&lt;Start!$H$19,E167&lt;Start!$H$19,(ISEVEN(E167)=TRUE))=TRUE,E167+1,(IF(AND(E167&gt;Start!$G$20,E167+1&lt;Start!$H$20,E167&lt;Start!$H$20,(ISEVEN(E167)=TRUE))=TRUE,E167+1,(IF(AND(Start!$H$8=4,(ISODD(E167)=TRUE))=TRUE,E167-5,E167-7)))))))))))))))</f>
        <v xml:space="preserve"> </v>
      </c>
      <c r="G167" s="73" t="str">
        <f>IF(F167=" "," ",(IF(AND(F167&gt;Start!$G$18,F167+3&lt;Start!$H$18,F167&lt;Start!$H$18,(ISODD(F167)=TRUE))=TRUE,F167+3,(IF(AND(F167&gt;Start!$G$19,F167+3&lt;Start!$H$19,F167&lt;Start!$H$19,(ISODD(F167)=TRUE))=TRUE,F167+3,(IF(AND(F167&gt;Start!$G$20,F167+3&lt;Start!$H$20,F167&lt;Start!$H$20,(ISODD(F167)=TRUE))=TRUE,F167+3,(IF(AND(F167&gt;Start!$G$18,F167+1&lt;Start!$H$18,F167&lt;Start!$H$18,(ISEVEN(F167)=TRUE))=TRUE,F167+1,(IF(AND(F167&gt;Start!$G$19,F167+1&lt;Start!$H$19,F167&lt;Start!$H$19,(ISEVEN(F167)=TRUE))=TRUE,F167+1,(IF(AND(F167&gt;Start!$G$20,F167+1&lt;Start!$H$20,F167&lt;Start!$H$20,(ISEVEN(F167)=TRUE))=TRUE,F167+1,(IF(AND(Start!$H$8=4,(ISODD(F167)=TRUE))=TRUE,F167-5,F167-7)))))))))))))))</f>
        <v xml:space="preserve"> </v>
      </c>
    </row>
    <row r="168" spans="1:7" ht="18.75">
      <c r="A168" s="72" t="str">
        <f>Input!L165</f>
        <v>C</v>
      </c>
      <c r="B168" s="71">
        <f>Input!M165</f>
        <v>0</v>
      </c>
      <c r="C168" s="71">
        <f>Input!N165</f>
        <v>0</v>
      </c>
      <c r="D168" s="72" t="str">
        <f>Input!$K$166</f>
        <v xml:space="preserve"> </v>
      </c>
      <c r="E168" s="73" t="str">
        <f>IF(D168=" "," ",(IF(AND(D168&gt;Start!$G$18,D168+3&lt;Start!$H$18,D168&lt;Start!$H$18,(ISODD(D168)=TRUE))=TRUE,D168+3,(IF(AND(D168&gt;Start!$G$19,D168+3&lt;Start!$H$19,D168&lt;Start!$H$19,(ISODD(D168)=TRUE))=TRUE,D168+3,(IF(AND(D168&gt;Start!$G$20,D168+3&lt;Start!$H$20,D168&lt;Start!$H$20,(ISODD(D168)=TRUE))=TRUE,D168+3,(IF(AND(D168&gt;Start!$G$18,D168+1&lt;Start!$H$18,D168&lt;Start!$H$18,(ISEVEN(D168)=TRUE))=TRUE,D168+1,(IF(AND(D168&gt;Start!$G$19,D168+1&lt;Start!$H$19,D168&lt;Start!$H$19,(ISEVEN(D168)=TRUE))=TRUE,D168+1,(IF(AND(D168&gt;Start!$G$20,D168+1&lt;Start!$H$20,D168&lt;Start!$H$20,(ISEVEN(D168)=TRUE))=TRUE,D168+1,(IF(AND(Start!$H$8=4,(ISODD(D168)=TRUE))=TRUE,D168-5,D168-7)))))))))))))))</f>
        <v xml:space="preserve"> </v>
      </c>
      <c r="F168" s="73" t="str">
        <f>IF(E168=" "," ",(IF(AND(E168&gt;Start!$G$18,E168+3&lt;Start!$H$18,E168&lt;Start!$H$18,(ISODD(E168)=TRUE))=TRUE,E168+3,(IF(AND(E168&gt;Start!$G$19,E168+3&lt;Start!$H$19,E168&lt;Start!$H$19,(ISODD(E168)=TRUE))=TRUE,E168+3,(IF(AND(E168&gt;Start!$G$20,E168+3&lt;Start!$H$20,E168&lt;Start!$H$20,(ISODD(E168)=TRUE))=TRUE,E168+3,(IF(AND(E168&gt;Start!$G$18,E168+1&lt;Start!$H$18,E168&lt;Start!$H$18,(ISEVEN(E168)=TRUE))=TRUE,E168+1,(IF(AND(E168&gt;Start!$G$19,E168+1&lt;Start!$H$19,E168&lt;Start!$H$19,(ISEVEN(E168)=TRUE))=TRUE,E168+1,(IF(AND(E168&gt;Start!$G$20,E168+1&lt;Start!$H$20,E168&lt;Start!$H$20,(ISEVEN(E168)=TRUE))=TRUE,E168+1,(IF(AND(Start!$H$8=4,(ISODD(E168)=TRUE))=TRUE,E168-5,E168-7)))))))))))))))</f>
        <v xml:space="preserve"> </v>
      </c>
      <c r="G168" s="73" t="str">
        <f>IF(F168=" "," ",(IF(AND(F168&gt;Start!$G$18,F168+3&lt;Start!$H$18,F168&lt;Start!$H$18,(ISODD(F168)=TRUE))=TRUE,F168+3,(IF(AND(F168&gt;Start!$G$19,F168+3&lt;Start!$H$19,F168&lt;Start!$H$19,(ISODD(F168)=TRUE))=TRUE,F168+3,(IF(AND(F168&gt;Start!$G$20,F168+3&lt;Start!$H$20,F168&lt;Start!$H$20,(ISODD(F168)=TRUE))=TRUE,F168+3,(IF(AND(F168&gt;Start!$G$18,F168+1&lt;Start!$H$18,F168&lt;Start!$H$18,(ISEVEN(F168)=TRUE))=TRUE,F168+1,(IF(AND(F168&gt;Start!$G$19,F168+1&lt;Start!$H$19,F168&lt;Start!$H$19,(ISEVEN(F168)=TRUE))=TRUE,F168+1,(IF(AND(F168&gt;Start!$G$20,F168+1&lt;Start!$H$20,F168&lt;Start!$H$20,(ISEVEN(F168)=TRUE))=TRUE,F168+1,(IF(AND(Start!$H$8=4,(ISODD(F168)=TRUE))=TRUE,F168-5,F168-7)))))))))))))))</f>
        <v xml:space="preserve"> </v>
      </c>
    </row>
    <row r="169" spans="1:7" ht="18.75">
      <c r="A169" s="72" t="str">
        <f>Input!L166</f>
        <v>D</v>
      </c>
      <c r="B169" s="71">
        <f>Input!M166</f>
        <v>0</v>
      </c>
      <c r="C169" s="71">
        <f>Input!N166</f>
        <v>0</v>
      </c>
      <c r="D169" s="72" t="str">
        <f>Input!$K$166</f>
        <v xml:space="preserve"> </v>
      </c>
      <c r="E169" s="73" t="str">
        <f>IF(D169=" "," ",(IF(AND(D169&gt;Start!$G$18,D169+3&lt;Start!$H$18,D169&lt;Start!$H$18,(ISODD(D169)=TRUE))=TRUE,D169+3,(IF(AND(D169&gt;Start!$G$19,D169+3&lt;Start!$H$19,D169&lt;Start!$H$19,(ISODD(D169)=TRUE))=TRUE,D169+3,(IF(AND(D169&gt;Start!$G$20,D169+3&lt;Start!$H$20,D169&lt;Start!$H$20,(ISODD(D169)=TRUE))=TRUE,D169+3,(IF(AND(D169&gt;Start!$G$18,D169+1&lt;Start!$H$18,D169&lt;Start!$H$18,(ISEVEN(D169)=TRUE))=TRUE,D169+1,(IF(AND(D169&gt;Start!$G$19,D169+1&lt;Start!$H$19,D169&lt;Start!$H$19,(ISEVEN(D169)=TRUE))=TRUE,D169+1,(IF(AND(D169&gt;Start!$G$20,D169+1&lt;Start!$H$20,D169&lt;Start!$H$20,(ISEVEN(D169)=TRUE))=TRUE,D169+1,(IF(AND(Start!$H$8=4,(ISODD(D169)=TRUE))=TRUE,D169-5,D169-7)))))))))))))))</f>
        <v xml:space="preserve"> </v>
      </c>
      <c r="F169" s="73" t="str">
        <f>IF(E169=" "," ",(IF(AND(E169&gt;Start!$G$18,E169+3&lt;Start!$H$18,E169&lt;Start!$H$18,(ISODD(E169)=TRUE))=TRUE,E169+3,(IF(AND(E169&gt;Start!$G$19,E169+3&lt;Start!$H$19,E169&lt;Start!$H$19,(ISODD(E169)=TRUE))=TRUE,E169+3,(IF(AND(E169&gt;Start!$G$20,E169+3&lt;Start!$H$20,E169&lt;Start!$H$20,(ISODD(E169)=TRUE))=TRUE,E169+3,(IF(AND(E169&gt;Start!$G$18,E169+1&lt;Start!$H$18,E169&lt;Start!$H$18,(ISEVEN(E169)=TRUE))=TRUE,E169+1,(IF(AND(E169&gt;Start!$G$19,E169+1&lt;Start!$H$19,E169&lt;Start!$H$19,(ISEVEN(E169)=TRUE))=TRUE,E169+1,(IF(AND(E169&gt;Start!$G$20,E169+1&lt;Start!$H$20,E169&lt;Start!$H$20,(ISEVEN(E169)=TRUE))=TRUE,E169+1,(IF(AND(Start!$H$8=4,(ISODD(E169)=TRUE))=TRUE,E169-5,E169-7)))))))))))))))</f>
        <v xml:space="preserve"> </v>
      </c>
      <c r="G169" s="73" t="str">
        <f>IF(F169=" "," ",(IF(AND(F169&gt;Start!$G$18,F169+3&lt;Start!$H$18,F169&lt;Start!$H$18,(ISODD(F169)=TRUE))=TRUE,F169+3,(IF(AND(F169&gt;Start!$G$19,F169+3&lt;Start!$H$19,F169&lt;Start!$H$19,(ISODD(F169)=TRUE))=TRUE,F169+3,(IF(AND(F169&gt;Start!$G$20,F169+3&lt;Start!$H$20,F169&lt;Start!$H$20,(ISODD(F169)=TRUE))=TRUE,F169+3,(IF(AND(F169&gt;Start!$G$18,F169+1&lt;Start!$H$18,F169&lt;Start!$H$18,(ISEVEN(F169)=TRUE))=TRUE,F169+1,(IF(AND(F169&gt;Start!$G$19,F169+1&lt;Start!$H$19,F169&lt;Start!$H$19,(ISEVEN(F169)=TRUE))=TRUE,F169+1,(IF(AND(F169&gt;Start!$G$20,F169+1&lt;Start!$H$20,F169&lt;Start!$H$20,(ISEVEN(F169)=TRUE))=TRUE,F169+1,(IF(AND(Start!$H$8=4,(ISODD(F169)=TRUE))=TRUE,F169-5,F169-7)))))))))))))))</f>
        <v xml:space="preserve"> </v>
      </c>
    </row>
    <row r="170" spans="1:7" ht="18.75">
      <c r="A170" s="72" t="str">
        <f>Input!L167</f>
        <v>E</v>
      </c>
      <c r="B170" s="71">
        <f>Input!M167</f>
        <v>0</v>
      </c>
      <c r="C170" s="71">
        <f>Input!N167</f>
        <v>0</v>
      </c>
      <c r="D170" s="72" t="str">
        <f>Input!$K$166</f>
        <v xml:space="preserve"> </v>
      </c>
      <c r="E170" s="73" t="str">
        <f>IF(D170=" "," ",(IF(AND(D170&gt;Start!$G$18,D170+3&lt;Start!$H$18,D170&lt;Start!$H$18,(ISODD(D170)=TRUE))=TRUE,D170+3,(IF(AND(D170&gt;Start!$G$19,D170+3&lt;Start!$H$19,D170&lt;Start!$H$19,(ISODD(D170)=TRUE))=TRUE,D170+3,(IF(AND(D170&gt;Start!$G$20,D170+3&lt;Start!$H$20,D170&lt;Start!$H$20,(ISODD(D170)=TRUE))=TRUE,D170+3,(IF(AND(D170&gt;Start!$G$18,D170+1&lt;Start!$H$18,D170&lt;Start!$H$18,(ISEVEN(D170)=TRUE))=TRUE,D170+1,(IF(AND(D170&gt;Start!$G$19,D170+1&lt;Start!$H$19,D170&lt;Start!$H$19,(ISEVEN(D170)=TRUE))=TRUE,D170+1,(IF(AND(D170&gt;Start!$G$20,D170+1&lt;Start!$H$20,D170&lt;Start!$H$20,(ISEVEN(D170)=TRUE))=TRUE,D170+1,(IF(AND(Start!$H$8=4,(ISODD(D170)=TRUE))=TRUE,D170-5,D170-7)))))))))))))))</f>
        <v xml:space="preserve"> </v>
      </c>
      <c r="F170" s="73" t="str">
        <f>IF(E170=" "," ",(IF(AND(E170&gt;Start!$G$18,E170+3&lt;Start!$H$18,E170&lt;Start!$H$18,(ISODD(E170)=TRUE))=TRUE,E170+3,(IF(AND(E170&gt;Start!$G$19,E170+3&lt;Start!$H$19,E170&lt;Start!$H$19,(ISODD(E170)=TRUE))=TRUE,E170+3,(IF(AND(E170&gt;Start!$G$20,E170+3&lt;Start!$H$20,E170&lt;Start!$H$20,(ISODD(E170)=TRUE))=TRUE,E170+3,(IF(AND(E170&gt;Start!$G$18,E170+1&lt;Start!$H$18,E170&lt;Start!$H$18,(ISEVEN(E170)=TRUE))=TRUE,E170+1,(IF(AND(E170&gt;Start!$G$19,E170+1&lt;Start!$H$19,E170&lt;Start!$H$19,(ISEVEN(E170)=TRUE))=TRUE,E170+1,(IF(AND(E170&gt;Start!$G$20,E170+1&lt;Start!$H$20,E170&lt;Start!$H$20,(ISEVEN(E170)=TRUE))=TRUE,E170+1,(IF(AND(Start!$H$8=4,(ISODD(E170)=TRUE))=TRUE,E170-5,E170-7)))))))))))))))</f>
        <v xml:space="preserve"> </v>
      </c>
      <c r="G170" s="73" t="str">
        <f>IF(F170=" "," ",(IF(AND(F170&gt;Start!$G$18,F170+3&lt;Start!$H$18,F170&lt;Start!$H$18,(ISODD(F170)=TRUE))=TRUE,F170+3,(IF(AND(F170&gt;Start!$G$19,F170+3&lt;Start!$H$19,F170&lt;Start!$H$19,(ISODD(F170)=TRUE))=TRUE,F170+3,(IF(AND(F170&gt;Start!$G$20,F170+3&lt;Start!$H$20,F170&lt;Start!$H$20,(ISODD(F170)=TRUE))=TRUE,F170+3,(IF(AND(F170&gt;Start!$G$18,F170+1&lt;Start!$H$18,F170&lt;Start!$H$18,(ISEVEN(F170)=TRUE))=TRUE,F170+1,(IF(AND(F170&gt;Start!$G$19,F170+1&lt;Start!$H$19,F170&lt;Start!$H$19,(ISEVEN(F170)=TRUE))=TRUE,F170+1,(IF(AND(F170&gt;Start!$G$20,F170+1&lt;Start!$H$20,F170&lt;Start!$H$20,(ISEVEN(F170)=TRUE))=TRUE,F170+1,(IF(AND(Start!$H$8=4,(ISODD(F170)=TRUE))=TRUE,F170-5,F170-7)))))))))))))))</f>
        <v xml:space="preserve"> </v>
      </c>
    </row>
    <row r="171" spans="1:7" ht="18.75">
      <c r="A171" s="72" t="str">
        <f>Input!L168</f>
        <v>AA</v>
      </c>
      <c r="B171" s="71">
        <f>Input!M168</f>
        <v>0</v>
      </c>
      <c r="C171" s="71">
        <f>Input!N168</f>
        <v>0</v>
      </c>
      <c r="D171" s="72" t="str">
        <f>Input!$K$171</f>
        <v xml:space="preserve"> </v>
      </c>
      <c r="E171" s="73" t="str">
        <f>IF(D171=" "," ",(IF(AND(D171&gt;Start!$G$18,D171+3&lt;Start!$H$18,D171&lt;Start!$H$18,(ISODD(D171)=TRUE))=TRUE,D171+3,(IF(AND(D171&gt;Start!$G$19,D171+3&lt;Start!$H$19,D171&lt;Start!$H$19,(ISODD(D171)=TRUE))=TRUE,D171+3,(IF(AND(D171&gt;Start!$G$20,D171+3&lt;Start!$H$20,D171&lt;Start!$H$20,(ISODD(D171)=TRUE))=TRUE,D171+3,(IF(AND(D171&gt;Start!$G$18,D171+1&lt;Start!$H$18,D171&lt;Start!$H$18,(ISEVEN(D171)=TRUE))=TRUE,D171+1,(IF(AND(D171&gt;Start!$G$19,D171+1&lt;Start!$H$19,D171&lt;Start!$H$19,(ISEVEN(D171)=TRUE))=TRUE,D171+1,(IF(AND(D171&gt;Start!$G$20,D171+1&lt;Start!$H$20,D171&lt;Start!$H$20,(ISEVEN(D171)=TRUE))=TRUE,D171+1,(IF(AND(Start!$H$8=4,(ISODD(D171)=TRUE))=TRUE,D171-5,D171-7)))))))))))))))</f>
        <v xml:space="preserve"> </v>
      </c>
      <c r="F171" s="73" t="str">
        <f>IF(E171=" "," ",(IF(AND(E171&gt;Start!$G$18,E171+3&lt;Start!$H$18,E171&lt;Start!$H$18,(ISODD(E171)=TRUE))=TRUE,E171+3,(IF(AND(E171&gt;Start!$G$19,E171+3&lt;Start!$H$19,E171&lt;Start!$H$19,(ISODD(E171)=TRUE))=TRUE,E171+3,(IF(AND(E171&gt;Start!$G$20,E171+3&lt;Start!$H$20,E171&lt;Start!$H$20,(ISODD(E171)=TRUE))=TRUE,E171+3,(IF(AND(E171&gt;Start!$G$18,E171+1&lt;Start!$H$18,E171&lt;Start!$H$18,(ISEVEN(E171)=TRUE))=TRUE,E171+1,(IF(AND(E171&gt;Start!$G$19,E171+1&lt;Start!$H$19,E171&lt;Start!$H$19,(ISEVEN(E171)=TRUE))=TRUE,E171+1,(IF(AND(E171&gt;Start!$G$20,E171+1&lt;Start!$H$20,E171&lt;Start!$H$20,(ISEVEN(E171)=TRUE))=TRUE,E171+1,(IF(AND(Start!$H$8=4,(ISODD(E171)=TRUE))=TRUE,E171-5,E171-7)))))))))))))))</f>
        <v xml:space="preserve"> </v>
      </c>
      <c r="G171" s="73" t="str">
        <f>IF(F171=" "," ",(IF(AND(F171&gt;Start!$G$18,F171+3&lt;Start!$H$18,F171&lt;Start!$H$18,(ISODD(F171)=TRUE))=TRUE,F171+3,(IF(AND(F171&gt;Start!$G$19,F171+3&lt;Start!$H$19,F171&lt;Start!$H$19,(ISODD(F171)=TRUE))=TRUE,F171+3,(IF(AND(F171&gt;Start!$G$20,F171+3&lt;Start!$H$20,F171&lt;Start!$H$20,(ISODD(F171)=TRUE))=TRUE,F171+3,(IF(AND(F171&gt;Start!$G$18,F171+1&lt;Start!$H$18,F171&lt;Start!$H$18,(ISEVEN(F171)=TRUE))=TRUE,F171+1,(IF(AND(F171&gt;Start!$G$19,F171+1&lt;Start!$H$19,F171&lt;Start!$H$19,(ISEVEN(F171)=TRUE))=TRUE,F171+1,(IF(AND(F171&gt;Start!$G$20,F171+1&lt;Start!$H$20,F171&lt;Start!$H$20,(ISEVEN(F171)=TRUE))=TRUE,F171+1,(IF(AND(Start!$H$8=4,(ISODD(F171)=TRUE))=TRUE,F171-5,F171-7)))))))))))))))</f>
        <v xml:space="preserve"> </v>
      </c>
    </row>
    <row r="172" spans="1:7" ht="18.75">
      <c r="A172" s="72" t="str">
        <f>Input!L169</f>
        <v>BB</v>
      </c>
      <c r="B172" s="71">
        <f>Input!M169</f>
        <v>0</v>
      </c>
      <c r="C172" s="71">
        <f>Input!N169</f>
        <v>0</v>
      </c>
      <c r="D172" s="72" t="str">
        <f>Input!$K$171</f>
        <v xml:space="preserve"> </v>
      </c>
      <c r="E172" s="73" t="str">
        <f>IF(D172=" "," ",(IF(AND(D172&gt;Start!$G$18,D172+3&lt;Start!$H$18,D172&lt;Start!$H$18,(ISODD(D172)=TRUE))=TRUE,D172+3,(IF(AND(D172&gt;Start!$G$19,D172+3&lt;Start!$H$19,D172&lt;Start!$H$19,(ISODD(D172)=TRUE))=TRUE,D172+3,(IF(AND(D172&gt;Start!$G$20,D172+3&lt;Start!$H$20,D172&lt;Start!$H$20,(ISODD(D172)=TRUE))=TRUE,D172+3,(IF(AND(D172&gt;Start!$G$18,D172+1&lt;Start!$H$18,D172&lt;Start!$H$18,(ISEVEN(D172)=TRUE))=TRUE,D172+1,(IF(AND(D172&gt;Start!$G$19,D172+1&lt;Start!$H$19,D172&lt;Start!$H$19,(ISEVEN(D172)=TRUE))=TRUE,D172+1,(IF(AND(D172&gt;Start!$G$20,D172+1&lt;Start!$H$20,D172&lt;Start!$H$20,(ISEVEN(D172)=TRUE))=TRUE,D172+1,(IF(AND(Start!$H$8=4,(ISODD(D172)=TRUE))=TRUE,D172-5,D172-7)))))))))))))))</f>
        <v xml:space="preserve"> </v>
      </c>
      <c r="F172" s="73" t="str">
        <f>IF(E172=" "," ",(IF(AND(E172&gt;Start!$G$18,E172+3&lt;Start!$H$18,E172&lt;Start!$H$18,(ISODD(E172)=TRUE))=TRUE,E172+3,(IF(AND(E172&gt;Start!$G$19,E172+3&lt;Start!$H$19,E172&lt;Start!$H$19,(ISODD(E172)=TRUE))=TRUE,E172+3,(IF(AND(E172&gt;Start!$G$20,E172+3&lt;Start!$H$20,E172&lt;Start!$H$20,(ISODD(E172)=TRUE))=TRUE,E172+3,(IF(AND(E172&gt;Start!$G$18,E172+1&lt;Start!$H$18,E172&lt;Start!$H$18,(ISEVEN(E172)=TRUE))=TRUE,E172+1,(IF(AND(E172&gt;Start!$G$19,E172+1&lt;Start!$H$19,E172&lt;Start!$H$19,(ISEVEN(E172)=TRUE))=TRUE,E172+1,(IF(AND(E172&gt;Start!$G$20,E172+1&lt;Start!$H$20,E172&lt;Start!$H$20,(ISEVEN(E172)=TRUE))=TRUE,E172+1,(IF(AND(Start!$H$8=4,(ISODD(E172)=TRUE))=TRUE,E172-5,E172-7)))))))))))))))</f>
        <v xml:space="preserve"> </v>
      </c>
      <c r="G172" s="73" t="str">
        <f>IF(F172=" "," ",(IF(AND(F172&gt;Start!$G$18,F172+3&lt;Start!$H$18,F172&lt;Start!$H$18,(ISODD(F172)=TRUE))=TRUE,F172+3,(IF(AND(F172&gt;Start!$G$19,F172+3&lt;Start!$H$19,F172&lt;Start!$H$19,(ISODD(F172)=TRUE))=TRUE,F172+3,(IF(AND(F172&gt;Start!$G$20,F172+3&lt;Start!$H$20,F172&lt;Start!$H$20,(ISODD(F172)=TRUE))=TRUE,F172+3,(IF(AND(F172&gt;Start!$G$18,F172+1&lt;Start!$H$18,F172&lt;Start!$H$18,(ISEVEN(F172)=TRUE))=TRUE,F172+1,(IF(AND(F172&gt;Start!$G$19,F172+1&lt;Start!$H$19,F172&lt;Start!$H$19,(ISEVEN(F172)=TRUE))=TRUE,F172+1,(IF(AND(F172&gt;Start!$G$20,F172+1&lt;Start!$H$20,F172&lt;Start!$H$20,(ISEVEN(F172)=TRUE))=TRUE,F172+1,(IF(AND(Start!$H$8=4,(ISODD(F172)=TRUE))=TRUE,F172-5,F172-7)))))))))))))))</f>
        <v xml:space="preserve"> </v>
      </c>
    </row>
    <row r="173" spans="1:7" ht="18.75">
      <c r="A173" s="72" t="str">
        <f>Input!L170</f>
        <v>CC</v>
      </c>
      <c r="B173" s="71">
        <f>Input!M170</f>
        <v>0</v>
      </c>
      <c r="C173" s="71">
        <f>Input!N170</f>
        <v>0</v>
      </c>
      <c r="D173" s="72" t="str">
        <f>Input!$K$171</f>
        <v xml:space="preserve"> </v>
      </c>
      <c r="E173" s="73" t="str">
        <f>IF(D173=" "," ",(IF(AND(D173&gt;Start!$G$18,D173+3&lt;Start!$H$18,D173&lt;Start!$H$18,(ISODD(D173)=TRUE))=TRUE,D173+3,(IF(AND(D173&gt;Start!$G$19,D173+3&lt;Start!$H$19,D173&lt;Start!$H$19,(ISODD(D173)=TRUE))=TRUE,D173+3,(IF(AND(D173&gt;Start!$G$20,D173+3&lt;Start!$H$20,D173&lt;Start!$H$20,(ISODD(D173)=TRUE))=TRUE,D173+3,(IF(AND(D173&gt;Start!$G$18,D173+1&lt;Start!$H$18,D173&lt;Start!$H$18,(ISEVEN(D173)=TRUE))=TRUE,D173+1,(IF(AND(D173&gt;Start!$G$19,D173+1&lt;Start!$H$19,D173&lt;Start!$H$19,(ISEVEN(D173)=TRUE))=TRUE,D173+1,(IF(AND(D173&gt;Start!$G$20,D173+1&lt;Start!$H$20,D173&lt;Start!$H$20,(ISEVEN(D173)=TRUE))=TRUE,D173+1,(IF(AND(Start!$H$8=4,(ISODD(D173)=TRUE))=TRUE,D173-5,D173-7)))))))))))))))</f>
        <v xml:space="preserve"> </v>
      </c>
      <c r="F173" s="73" t="str">
        <f>IF(E173=" "," ",(IF(AND(E173&gt;Start!$G$18,E173+3&lt;Start!$H$18,E173&lt;Start!$H$18,(ISODD(E173)=TRUE))=TRUE,E173+3,(IF(AND(E173&gt;Start!$G$19,E173+3&lt;Start!$H$19,E173&lt;Start!$H$19,(ISODD(E173)=TRUE))=TRUE,E173+3,(IF(AND(E173&gt;Start!$G$20,E173+3&lt;Start!$H$20,E173&lt;Start!$H$20,(ISODD(E173)=TRUE))=TRUE,E173+3,(IF(AND(E173&gt;Start!$G$18,E173+1&lt;Start!$H$18,E173&lt;Start!$H$18,(ISEVEN(E173)=TRUE))=TRUE,E173+1,(IF(AND(E173&gt;Start!$G$19,E173+1&lt;Start!$H$19,E173&lt;Start!$H$19,(ISEVEN(E173)=TRUE))=TRUE,E173+1,(IF(AND(E173&gt;Start!$G$20,E173+1&lt;Start!$H$20,E173&lt;Start!$H$20,(ISEVEN(E173)=TRUE))=TRUE,E173+1,(IF(AND(Start!$H$8=4,(ISODD(E173)=TRUE))=TRUE,E173-5,E173-7)))))))))))))))</f>
        <v xml:space="preserve"> </v>
      </c>
      <c r="G173" s="73" t="str">
        <f>IF(F173=" "," ",(IF(AND(F173&gt;Start!$G$18,F173+3&lt;Start!$H$18,F173&lt;Start!$H$18,(ISODD(F173)=TRUE))=TRUE,F173+3,(IF(AND(F173&gt;Start!$G$19,F173+3&lt;Start!$H$19,F173&lt;Start!$H$19,(ISODD(F173)=TRUE))=TRUE,F173+3,(IF(AND(F173&gt;Start!$G$20,F173+3&lt;Start!$H$20,F173&lt;Start!$H$20,(ISODD(F173)=TRUE))=TRUE,F173+3,(IF(AND(F173&gt;Start!$G$18,F173+1&lt;Start!$H$18,F173&lt;Start!$H$18,(ISEVEN(F173)=TRUE))=TRUE,F173+1,(IF(AND(F173&gt;Start!$G$19,F173+1&lt;Start!$H$19,F173&lt;Start!$H$19,(ISEVEN(F173)=TRUE))=TRUE,F173+1,(IF(AND(F173&gt;Start!$G$20,F173+1&lt;Start!$H$20,F173&lt;Start!$H$20,(ISEVEN(F173)=TRUE))=TRUE,F173+1,(IF(AND(Start!$H$8=4,(ISODD(F173)=TRUE))=TRUE,F173-5,F173-7)))))))))))))))</f>
        <v xml:space="preserve"> </v>
      </c>
    </row>
    <row r="174" spans="1:7" ht="18.75">
      <c r="A174" s="72" t="str">
        <f>Input!L171</f>
        <v>DD</v>
      </c>
      <c r="B174" s="71">
        <f>Input!M171</f>
        <v>0</v>
      </c>
      <c r="C174" s="71">
        <f>Input!N171</f>
        <v>0</v>
      </c>
      <c r="D174" s="72" t="str">
        <f>Input!$K$171</f>
        <v xml:space="preserve"> </v>
      </c>
      <c r="E174" s="73" t="str">
        <f>IF(D174=" "," ",(IF(AND(D174&gt;Start!$G$18,D174+3&lt;Start!$H$18,D174&lt;Start!$H$18,(ISODD(D174)=TRUE))=TRUE,D174+3,(IF(AND(D174&gt;Start!$G$19,D174+3&lt;Start!$H$19,D174&lt;Start!$H$19,(ISODD(D174)=TRUE))=TRUE,D174+3,(IF(AND(D174&gt;Start!$G$20,D174+3&lt;Start!$H$20,D174&lt;Start!$H$20,(ISODD(D174)=TRUE))=TRUE,D174+3,(IF(AND(D174&gt;Start!$G$18,D174+1&lt;Start!$H$18,D174&lt;Start!$H$18,(ISEVEN(D174)=TRUE))=TRUE,D174+1,(IF(AND(D174&gt;Start!$G$19,D174+1&lt;Start!$H$19,D174&lt;Start!$H$19,(ISEVEN(D174)=TRUE))=TRUE,D174+1,(IF(AND(D174&gt;Start!$G$20,D174+1&lt;Start!$H$20,D174&lt;Start!$H$20,(ISEVEN(D174)=TRUE))=TRUE,D174+1,(IF(AND(Start!$H$8=4,(ISODD(D174)=TRUE))=TRUE,D174-5,D174-7)))))))))))))))</f>
        <v xml:space="preserve"> </v>
      </c>
      <c r="F174" s="73" t="str">
        <f>IF(E174=" "," ",(IF(AND(E174&gt;Start!$G$18,E174+3&lt;Start!$H$18,E174&lt;Start!$H$18,(ISODD(E174)=TRUE))=TRUE,E174+3,(IF(AND(E174&gt;Start!$G$19,E174+3&lt;Start!$H$19,E174&lt;Start!$H$19,(ISODD(E174)=TRUE))=TRUE,E174+3,(IF(AND(E174&gt;Start!$G$20,E174+3&lt;Start!$H$20,E174&lt;Start!$H$20,(ISODD(E174)=TRUE))=TRUE,E174+3,(IF(AND(E174&gt;Start!$G$18,E174+1&lt;Start!$H$18,E174&lt;Start!$H$18,(ISEVEN(E174)=TRUE))=TRUE,E174+1,(IF(AND(E174&gt;Start!$G$19,E174+1&lt;Start!$H$19,E174&lt;Start!$H$19,(ISEVEN(E174)=TRUE))=TRUE,E174+1,(IF(AND(E174&gt;Start!$G$20,E174+1&lt;Start!$H$20,E174&lt;Start!$H$20,(ISEVEN(E174)=TRUE))=TRUE,E174+1,(IF(AND(Start!$H$8=4,(ISODD(E174)=TRUE))=TRUE,E174-5,E174-7)))))))))))))))</f>
        <v xml:space="preserve"> </v>
      </c>
      <c r="G174" s="73" t="str">
        <f>IF(F174=" "," ",(IF(AND(F174&gt;Start!$G$18,F174+3&lt;Start!$H$18,F174&lt;Start!$H$18,(ISODD(F174)=TRUE))=TRUE,F174+3,(IF(AND(F174&gt;Start!$G$19,F174+3&lt;Start!$H$19,F174&lt;Start!$H$19,(ISODD(F174)=TRUE))=TRUE,F174+3,(IF(AND(F174&gt;Start!$G$20,F174+3&lt;Start!$H$20,F174&lt;Start!$H$20,(ISODD(F174)=TRUE))=TRUE,F174+3,(IF(AND(F174&gt;Start!$G$18,F174+1&lt;Start!$H$18,F174&lt;Start!$H$18,(ISEVEN(F174)=TRUE))=TRUE,F174+1,(IF(AND(F174&gt;Start!$G$19,F174+1&lt;Start!$H$19,F174&lt;Start!$H$19,(ISEVEN(F174)=TRUE))=TRUE,F174+1,(IF(AND(F174&gt;Start!$G$20,F174+1&lt;Start!$H$20,F174&lt;Start!$H$20,(ISEVEN(F174)=TRUE))=TRUE,F174+1,(IF(AND(Start!$H$8=4,(ISODD(F174)=TRUE))=TRUE,F174-5,F174-7)))))))))))))))</f>
        <v xml:space="preserve"> </v>
      </c>
    </row>
    <row r="175" spans="1:7" ht="18.75">
      <c r="A175" s="72" t="str">
        <f>Input!L172</f>
        <v>EE</v>
      </c>
      <c r="B175" s="71">
        <f>Input!M172</f>
        <v>0</v>
      </c>
      <c r="C175" s="71">
        <f>Input!N172</f>
        <v>0</v>
      </c>
      <c r="D175" s="72" t="str">
        <f>Input!$K$171</f>
        <v xml:space="preserve"> </v>
      </c>
      <c r="E175" s="73" t="str">
        <f>IF(D175=" "," ",(IF(AND(D175&gt;Start!$G$18,D175+3&lt;Start!$H$18,D175&lt;Start!$H$18,(ISODD(D175)=TRUE))=TRUE,D175+3,(IF(AND(D175&gt;Start!$G$19,D175+3&lt;Start!$H$19,D175&lt;Start!$H$19,(ISODD(D175)=TRUE))=TRUE,D175+3,(IF(AND(D175&gt;Start!$G$20,D175+3&lt;Start!$H$20,D175&lt;Start!$H$20,(ISODD(D175)=TRUE))=TRUE,D175+3,(IF(AND(D175&gt;Start!$G$18,D175+1&lt;Start!$H$18,D175&lt;Start!$H$18,(ISEVEN(D175)=TRUE))=TRUE,D175+1,(IF(AND(D175&gt;Start!$G$19,D175+1&lt;Start!$H$19,D175&lt;Start!$H$19,(ISEVEN(D175)=TRUE))=TRUE,D175+1,(IF(AND(D175&gt;Start!$G$20,D175+1&lt;Start!$H$20,D175&lt;Start!$H$20,(ISEVEN(D175)=TRUE))=TRUE,D175+1,(IF(AND(Start!$H$8=4,(ISODD(D175)=TRUE))=TRUE,D175-5,D175-7)))))))))))))))</f>
        <v xml:space="preserve"> </v>
      </c>
      <c r="F175" s="73" t="str">
        <f>IF(E175=" "," ",(IF(AND(E175&gt;Start!$G$18,E175+3&lt;Start!$H$18,E175&lt;Start!$H$18,(ISODD(E175)=TRUE))=TRUE,E175+3,(IF(AND(E175&gt;Start!$G$19,E175+3&lt;Start!$H$19,E175&lt;Start!$H$19,(ISODD(E175)=TRUE))=TRUE,E175+3,(IF(AND(E175&gt;Start!$G$20,E175+3&lt;Start!$H$20,E175&lt;Start!$H$20,(ISODD(E175)=TRUE))=TRUE,E175+3,(IF(AND(E175&gt;Start!$G$18,E175+1&lt;Start!$H$18,E175&lt;Start!$H$18,(ISEVEN(E175)=TRUE))=TRUE,E175+1,(IF(AND(E175&gt;Start!$G$19,E175+1&lt;Start!$H$19,E175&lt;Start!$H$19,(ISEVEN(E175)=TRUE))=TRUE,E175+1,(IF(AND(E175&gt;Start!$G$20,E175+1&lt;Start!$H$20,E175&lt;Start!$H$20,(ISEVEN(E175)=TRUE))=TRUE,E175+1,(IF(AND(Start!$H$8=4,(ISODD(E175)=TRUE))=TRUE,E175-5,E175-7)))))))))))))))</f>
        <v xml:space="preserve"> </v>
      </c>
      <c r="G175" s="73" t="str">
        <f>IF(F175=" "," ",(IF(AND(F175&gt;Start!$G$18,F175+3&lt;Start!$H$18,F175&lt;Start!$H$18,(ISODD(F175)=TRUE))=TRUE,F175+3,(IF(AND(F175&gt;Start!$G$19,F175+3&lt;Start!$H$19,F175&lt;Start!$H$19,(ISODD(F175)=TRUE))=TRUE,F175+3,(IF(AND(F175&gt;Start!$G$20,F175+3&lt;Start!$H$20,F175&lt;Start!$H$20,(ISODD(F175)=TRUE))=TRUE,F175+3,(IF(AND(F175&gt;Start!$G$18,F175+1&lt;Start!$H$18,F175&lt;Start!$H$18,(ISEVEN(F175)=TRUE))=TRUE,F175+1,(IF(AND(F175&gt;Start!$G$19,F175+1&lt;Start!$H$19,F175&lt;Start!$H$19,(ISEVEN(F175)=TRUE))=TRUE,F175+1,(IF(AND(F175&gt;Start!$G$20,F175+1&lt;Start!$H$20,F175&lt;Start!$H$20,(ISEVEN(F175)=TRUE))=TRUE,F175+1,(IF(AND(Start!$H$8=4,(ISODD(F175)=TRUE))=TRUE,F175-5,F175-7)))))))))))))))</f>
        <v xml:space="preserve"> </v>
      </c>
    </row>
  </sheetData>
  <sortState ref="A6:G139">
    <sortCondition ref="B6:B139"/>
  </sortState>
  <mergeCells count="4">
    <mergeCell ref="A1:G1"/>
    <mergeCell ref="A2:G2"/>
    <mergeCell ref="A3:G3"/>
    <mergeCell ref="A4:G4"/>
  </mergeCells>
  <printOptions horizontalCentered="1"/>
  <pageMargins left="0.25" right="0.25" top="0.75" bottom="0.75" header="0.3" footer="0.3"/>
  <pageSetup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T173"/>
  <sheetViews>
    <sheetView workbookViewId="0">
      <pane ySplit="2" topLeftCell="A21" activePane="bottomLeft" state="frozen"/>
      <selection pane="bottomLeft" activeCell="C30" sqref="C30"/>
    </sheetView>
  </sheetViews>
  <sheetFormatPr defaultRowHeight="15"/>
  <cols>
    <col min="2" max="2" width="8.28515625" bestFit="1" customWidth="1"/>
    <col min="3" max="3" width="32.7109375" customWidth="1"/>
    <col min="4" max="4" width="20.7109375" customWidth="1"/>
    <col min="5" max="5" width="6.42578125" style="85" bestFit="1" customWidth="1"/>
    <col min="10" max="10" width="9.140625" style="75"/>
    <col min="12" max="12" width="8.28515625" bestFit="1" customWidth="1"/>
    <col min="13" max="13" width="32.7109375" customWidth="1"/>
    <col min="14" max="14" width="20.7109375" customWidth="1"/>
    <col min="15" max="15" width="6.42578125" bestFit="1" customWidth="1"/>
  </cols>
  <sheetData>
    <row r="1" spans="1:20" ht="16.5" thickBot="1">
      <c r="A1" s="201" t="s">
        <v>7</v>
      </c>
      <c r="B1" s="202"/>
      <c r="C1" s="202"/>
      <c r="D1" s="202"/>
      <c r="E1" s="202"/>
      <c r="F1" s="202"/>
      <c r="G1" s="202"/>
      <c r="H1" s="202"/>
      <c r="I1" s="202"/>
      <c r="J1" s="203"/>
      <c r="K1" s="204" t="s">
        <v>27</v>
      </c>
      <c r="L1" s="202"/>
      <c r="M1" s="202"/>
      <c r="N1" s="202"/>
      <c r="O1" s="202"/>
      <c r="P1" s="202"/>
      <c r="Q1" s="202"/>
      <c r="R1" s="202"/>
      <c r="S1" s="202"/>
      <c r="T1" s="203"/>
    </row>
    <row r="2" spans="1:20">
      <c r="A2" s="156"/>
      <c r="B2" s="155" t="s">
        <v>38</v>
      </c>
      <c r="C2" s="10" t="s">
        <v>9</v>
      </c>
      <c r="D2" s="10" t="s">
        <v>21</v>
      </c>
      <c r="E2" s="10" t="s">
        <v>36</v>
      </c>
      <c r="F2" s="10" t="s">
        <v>13</v>
      </c>
      <c r="G2" s="10" t="s">
        <v>11</v>
      </c>
      <c r="H2" s="10" t="s">
        <v>12</v>
      </c>
      <c r="I2" s="10" t="s">
        <v>14</v>
      </c>
      <c r="J2" s="10" t="s">
        <v>15</v>
      </c>
      <c r="K2" s="8"/>
      <c r="L2" s="155" t="s">
        <v>38</v>
      </c>
      <c r="M2" s="10" t="s">
        <v>9</v>
      </c>
      <c r="N2" s="10" t="s">
        <v>21</v>
      </c>
      <c r="O2" s="10" t="s">
        <v>36</v>
      </c>
      <c r="P2" s="10" t="s">
        <v>13</v>
      </c>
      <c r="Q2" s="10" t="s">
        <v>11</v>
      </c>
      <c r="R2" s="10" t="s">
        <v>12</v>
      </c>
      <c r="S2" s="10" t="s">
        <v>14</v>
      </c>
      <c r="T2" s="10" t="s">
        <v>15</v>
      </c>
    </row>
    <row r="3" spans="1:20">
      <c r="A3" s="34" t="s">
        <v>16</v>
      </c>
      <c r="B3" s="157" t="s">
        <v>22</v>
      </c>
      <c r="C3" s="158" t="s">
        <v>304</v>
      </c>
      <c r="D3" s="159" t="s">
        <v>305</v>
      </c>
      <c r="E3" s="148"/>
      <c r="F3" s="148">
        <v>150</v>
      </c>
      <c r="G3" s="148">
        <v>205</v>
      </c>
      <c r="H3" s="148">
        <v>246</v>
      </c>
      <c r="I3" s="160">
        <v>205</v>
      </c>
      <c r="J3" s="95">
        <v>806</v>
      </c>
      <c r="K3" s="92" t="s">
        <v>16</v>
      </c>
      <c r="L3" s="157" t="s">
        <v>22</v>
      </c>
      <c r="M3" s="158" t="s">
        <v>335</v>
      </c>
      <c r="N3" s="159" t="s">
        <v>336</v>
      </c>
      <c r="O3" s="148"/>
      <c r="P3" s="148">
        <v>133</v>
      </c>
      <c r="Q3" s="148">
        <v>179</v>
      </c>
      <c r="R3" s="148">
        <v>103</v>
      </c>
      <c r="S3" s="95">
        <v>156</v>
      </c>
      <c r="T3" s="161">
        <f t="shared" ref="T3:T34" si="0">SUM(P3:S3)</f>
        <v>571</v>
      </c>
    </row>
    <row r="4" spans="1:20">
      <c r="A4" s="35" t="s">
        <v>17</v>
      </c>
      <c r="B4" s="10" t="s">
        <v>23</v>
      </c>
      <c r="C4" s="151" t="s">
        <v>95</v>
      </c>
      <c r="D4" s="152" t="s">
        <v>139</v>
      </c>
      <c r="E4" s="8"/>
      <c r="F4" s="8">
        <v>154</v>
      </c>
      <c r="G4" s="8">
        <v>183</v>
      </c>
      <c r="H4" s="8">
        <v>172</v>
      </c>
      <c r="I4" s="89">
        <v>184</v>
      </c>
      <c r="J4" s="9">
        <v>693</v>
      </c>
      <c r="K4" s="92" t="s">
        <v>17</v>
      </c>
      <c r="L4" s="10" t="s">
        <v>23</v>
      </c>
      <c r="M4" s="151" t="s">
        <v>166</v>
      </c>
      <c r="N4" s="152" t="s">
        <v>296</v>
      </c>
      <c r="O4" s="8"/>
      <c r="P4" s="8">
        <v>166</v>
      </c>
      <c r="Q4" s="8">
        <v>143</v>
      </c>
      <c r="R4" s="8">
        <v>140</v>
      </c>
      <c r="S4" s="9">
        <v>145</v>
      </c>
      <c r="T4" s="24">
        <f t="shared" si="0"/>
        <v>594</v>
      </c>
    </row>
    <row r="5" spans="1:20">
      <c r="A5" s="35"/>
      <c r="B5" s="10" t="s">
        <v>24</v>
      </c>
      <c r="C5" s="151" t="s">
        <v>168</v>
      </c>
      <c r="D5" s="152" t="s">
        <v>195</v>
      </c>
      <c r="E5" s="8"/>
      <c r="F5" s="8">
        <v>177</v>
      </c>
      <c r="G5" s="8">
        <v>275</v>
      </c>
      <c r="H5" s="8">
        <v>193</v>
      </c>
      <c r="I5" s="89">
        <v>215</v>
      </c>
      <c r="J5" s="9">
        <v>860</v>
      </c>
      <c r="K5" s="92"/>
      <c r="L5" s="10" t="s">
        <v>24</v>
      </c>
      <c r="M5" s="151" t="s">
        <v>105</v>
      </c>
      <c r="N5" s="152" t="s">
        <v>278</v>
      </c>
      <c r="O5" s="8"/>
      <c r="P5" s="8">
        <v>186</v>
      </c>
      <c r="Q5" s="8">
        <v>173</v>
      </c>
      <c r="R5" s="8">
        <v>268</v>
      </c>
      <c r="S5" s="9">
        <v>193</v>
      </c>
      <c r="T5" s="24">
        <f t="shared" si="0"/>
        <v>820</v>
      </c>
    </row>
    <row r="6" spans="1:20">
      <c r="A6" s="35">
        <v>1</v>
      </c>
      <c r="B6" s="10" t="s">
        <v>25</v>
      </c>
      <c r="C6" s="151" t="s">
        <v>140</v>
      </c>
      <c r="D6" s="152" t="s">
        <v>141</v>
      </c>
      <c r="E6" s="8"/>
      <c r="F6" s="8">
        <v>158</v>
      </c>
      <c r="G6" s="8">
        <v>246</v>
      </c>
      <c r="H6" s="8">
        <v>243</v>
      </c>
      <c r="I6" s="89">
        <v>255</v>
      </c>
      <c r="J6" s="9">
        <v>902</v>
      </c>
      <c r="K6" s="92">
        <f>Start!H11</f>
        <v>31</v>
      </c>
      <c r="L6" s="10" t="s">
        <v>25</v>
      </c>
      <c r="M6" s="151" t="s">
        <v>99</v>
      </c>
      <c r="N6" s="152" t="s">
        <v>284</v>
      </c>
      <c r="O6" s="8"/>
      <c r="P6" s="8">
        <v>131</v>
      </c>
      <c r="Q6" s="8">
        <v>152</v>
      </c>
      <c r="R6" s="8">
        <v>125</v>
      </c>
      <c r="S6" s="9">
        <v>111</v>
      </c>
      <c r="T6" s="24">
        <f t="shared" si="0"/>
        <v>519</v>
      </c>
    </row>
    <row r="7" spans="1:20" ht="15.75" thickBot="1">
      <c r="A7" s="36"/>
      <c r="B7" s="27" t="s">
        <v>26</v>
      </c>
      <c r="C7" s="153" t="s">
        <v>312</v>
      </c>
      <c r="D7" s="154" t="s">
        <v>174</v>
      </c>
      <c r="E7" s="28"/>
      <c r="F7" s="28">
        <v>176</v>
      </c>
      <c r="G7" s="28">
        <v>233</v>
      </c>
      <c r="H7" s="28">
        <v>191</v>
      </c>
      <c r="I7" s="90">
        <v>222</v>
      </c>
      <c r="J7" s="29">
        <v>822</v>
      </c>
      <c r="K7" s="93"/>
      <c r="L7" s="27" t="s">
        <v>26</v>
      </c>
      <c r="M7" s="153" t="s">
        <v>116</v>
      </c>
      <c r="N7" s="154" t="s">
        <v>224</v>
      </c>
      <c r="O7" s="28"/>
      <c r="P7" s="28">
        <v>160</v>
      </c>
      <c r="Q7" s="28">
        <v>194</v>
      </c>
      <c r="R7" s="28">
        <v>213</v>
      </c>
      <c r="S7" s="29">
        <v>215</v>
      </c>
      <c r="T7" s="31">
        <f t="shared" si="0"/>
        <v>782</v>
      </c>
    </row>
    <row r="8" spans="1:20">
      <c r="A8" s="40" t="s">
        <v>16</v>
      </c>
      <c r="B8" s="22" t="s">
        <v>31</v>
      </c>
      <c r="C8" s="149" t="s">
        <v>304</v>
      </c>
      <c r="D8" s="150" t="s">
        <v>306</v>
      </c>
      <c r="E8" s="148"/>
      <c r="F8" s="148">
        <v>206</v>
      </c>
      <c r="G8" s="37">
        <v>268</v>
      </c>
      <c r="H8" s="37">
        <v>235</v>
      </c>
      <c r="I8" s="91">
        <v>244</v>
      </c>
      <c r="J8" s="95">
        <v>953</v>
      </c>
      <c r="K8" s="94" t="s">
        <v>16</v>
      </c>
      <c r="L8" s="22" t="s">
        <v>31</v>
      </c>
      <c r="M8" s="151" t="s">
        <v>335</v>
      </c>
      <c r="N8" s="152" t="s">
        <v>337</v>
      </c>
      <c r="O8" s="148"/>
      <c r="P8" s="148">
        <v>168</v>
      </c>
      <c r="Q8" s="8">
        <v>139</v>
      </c>
      <c r="R8" s="8">
        <v>141</v>
      </c>
      <c r="S8" s="9">
        <v>158</v>
      </c>
      <c r="T8" s="24">
        <f t="shared" si="0"/>
        <v>606</v>
      </c>
    </row>
    <row r="9" spans="1:20">
      <c r="A9" s="35" t="s">
        <v>17</v>
      </c>
      <c r="B9" s="10" t="s">
        <v>32</v>
      </c>
      <c r="C9" s="151" t="s">
        <v>95</v>
      </c>
      <c r="D9" s="152" t="s">
        <v>148</v>
      </c>
      <c r="E9" s="8"/>
      <c r="F9" s="8">
        <v>201</v>
      </c>
      <c r="G9" s="8">
        <v>205</v>
      </c>
      <c r="H9" s="8">
        <v>190</v>
      </c>
      <c r="I9" s="89">
        <v>162</v>
      </c>
      <c r="J9" s="9">
        <v>758</v>
      </c>
      <c r="K9" s="92" t="s">
        <v>17</v>
      </c>
      <c r="L9" s="10" t="s">
        <v>32</v>
      </c>
      <c r="M9" s="151" t="s">
        <v>166</v>
      </c>
      <c r="N9" s="152" t="s">
        <v>236</v>
      </c>
      <c r="O9" s="8"/>
      <c r="P9" s="8">
        <v>178</v>
      </c>
      <c r="Q9" s="8">
        <v>152</v>
      </c>
      <c r="R9" s="8">
        <v>205</v>
      </c>
      <c r="S9" s="9">
        <v>185</v>
      </c>
      <c r="T9" s="24">
        <f t="shared" si="0"/>
        <v>720</v>
      </c>
    </row>
    <row r="10" spans="1:20">
      <c r="A10" s="35"/>
      <c r="B10" s="10" t="s">
        <v>33</v>
      </c>
      <c r="C10" s="151" t="s">
        <v>168</v>
      </c>
      <c r="D10" s="152" t="s">
        <v>187</v>
      </c>
      <c r="E10" s="8"/>
      <c r="F10" s="8">
        <v>192</v>
      </c>
      <c r="G10" s="8">
        <v>190</v>
      </c>
      <c r="H10" s="8">
        <v>182</v>
      </c>
      <c r="I10" s="89">
        <v>224</v>
      </c>
      <c r="J10" s="9">
        <v>788</v>
      </c>
      <c r="K10" s="92"/>
      <c r="L10" s="10" t="s">
        <v>33</v>
      </c>
      <c r="M10" s="151" t="s">
        <v>105</v>
      </c>
      <c r="N10" s="152" t="s">
        <v>271</v>
      </c>
      <c r="O10" s="8"/>
      <c r="P10" s="8">
        <v>107</v>
      </c>
      <c r="Q10" s="8">
        <v>127</v>
      </c>
      <c r="R10" s="8">
        <v>95</v>
      </c>
      <c r="S10" s="9">
        <v>153</v>
      </c>
      <c r="T10" s="24">
        <f t="shared" si="0"/>
        <v>482</v>
      </c>
    </row>
    <row r="11" spans="1:20">
      <c r="A11" s="35">
        <v>2</v>
      </c>
      <c r="B11" s="10" t="s">
        <v>34</v>
      </c>
      <c r="C11" s="151" t="s">
        <v>140</v>
      </c>
      <c r="D11" s="152" t="s">
        <v>311</v>
      </c>
      <c r="E11" s="8"/>
      <c r="F11" s="8">
        <v>205</v>
      </c>
      <c r="G11" s="8">
        <v>247</v>
      </c>
      <c r="H11" s="8">
        <v>214</v>
      </c>
      <c r="I11" s="89">
        <v>178</v>
      </c>
      <c r="J11" s="9">
        <v>844</v>
      </c>
      <c r="K11" s="92">
        <f>IF(K6=" "," ",(IF(K6+1&gt;Start!$H$14," ",K6+1)))</f>
        <v>32</v>
      </c>
      <c r="L11" s="10" t="s">
        <v>34</v>
      </c>
      <c r="M11" s="151" t="s">
        <v>99</v>
      </c>
      <c r="N11" s="152" t="s">
        <v>289</v>
      </c>
      <c r="O11" s="8"/>
      <c r="P11" s="8">
        <v>146</v>
      </c>
      <c r="Q11" s="8">
        <v>169</v>
      </c>
      <c r="R11" s="8">
        <v>123</v>
      </c>
      <c r="S11" s="9">
        <v>162</v>
      </c>
      <c r="T11" s="24">
        <f t="shared" si="0"/>
        <v>600</v>
      </c>
    </row>
    <row r="12" spans="1:20" ht="15.75" thickBot="1">
      <c r="A12" s="36"/>
      <c r="B12" s="27" t="s">
        <v>35</v>
      </c>
      <c r="C12" s="153" t="s">
        <v>99</v>
      </c>
      <c r="D12" s="154" t="s">
        <v>100</v>
      </c>
      <c r="E12" s="28"/>
      <c r="F12" s="28">
        <v>150</v>
      </c>
      <c r="G12" s="28">
        <v>233</v>
      </c>
      <c r="H12" s="28">
        <v>259</v>
      </c>
      <c r="I12" s="90">
        <v>257</v>
      </c>
      <c r="J12" s="29">
        <v>899</v>
      </c>
      <c r="K12" s="93"/>
      <c r="L12" s="27" t="s">
        <v>35</v>
      </c>
      <c r="M12" s="153" t="s">
        <v>116</v>
      </c>
      <c r="N12" s="154" t="s">
        <v>285</v>
      </c>
      <c r="O12" s="28"/>
      <c r="P12" s="28">
        <v>188</v>
      </c>
      <c r="Q12" s="28">
        <v>182</v>
      </c>
      <c r="R12" s="28">
        <v>207</v>
      </c>
      <c r="S12" s="29">
        <v>145</v>
      </c>
      <c r="T12" s="31">
        <f t="shared" si="0"/>
        <v>722</v>
      </c>
    </row>
    <row r="13" spans="1:20">
      <c r="A13" s="40" t="s">
        <v>16</v>
      </c>
      <c r="B13" s="10" t="s">
        <v>22</v>
      </c>
      <c r="C13" s="149" t="s">
        <v>304</v>
      </c>
      <c r="D13" s="150" t="s">
        <v>307</v>
      </c>
      <c r="E13" s="37"/>
      <c r="F13" s="8">
        <v>194</v>
      </c>
      <c r="G13" s="37">
        <v>209</v>
      </c>
      <c r="H13" s="37">
        <v>169</v>
      </c>
      <c r="I13" s="91">
        <v>246</v>
      </c>
      <c r="J13" s="95">
        <v>818</v>
      </c>
      <c r="K13" s="94" t="s">
        <v>16</v>
      </c>
      <c r="L13" s="10" t="s">
        <v>22</v>
      </c>
      <c r="M13" s="151" t="s">
        <v>335</v>
      </c>
      <c r="N13" s="152" t="s">
        <v>338</v>
      </c>
      <c r="O13" s="37"/>
      <c r="P13" s="8">
        <v>130</v>
      </c>
      <c r="Q13" s="8">
        <v>162</v>
      </c>
      <c r="R13" s="8">
        <v>174</v>
      </c>
      <c r="S13" s="9">
        <v>183</v>
      </c>
      <c r="T13" s="24">
        <f t="shared" si="0"/>
        <v>649</v>
      </c>
    </row>
    <row r="14" spans="1:20">
      <c r="A14" s="35" t="s">
        <v>17</v>
      </c>
      <c r="B14" s="10" t="s">
        <v>23</v>
      </c>
      <c r="C14" s="151" t="s">
        <v>166</v>
      </c>
      <c r="D14" s="152" t="s">
        <v>208</v>
      </c>
      <c r="E14" s="8"/>
      <c r="F14" s="8">
        <v>170</v>
      </c>
      <c r="G14" s="8">
        <v>170</v>
      </c>
      <c r="H14" s="8">
        <v>160</v>
      </c>
      <c r="I14" s="89">
        <v>126</v>
      </c>
      <c r="J14" s="9">
        <v>626</v>
      </c>
      <c r="K14" s="92" t="s">
        <v>17</v>
      </c>
      <c r="L14" s="10" t="s">
        <v>23</v>
      </c>
      <c r="M14" s="151" t="s">
        <v>166</v>
      </c>
      <c r="N14" s="152" t="s">
        <v>237</v>
      </c>
      <c r="O14" s="8"/>
      <c r="P14" s="8">
        <v>125</v>
      </c>
      <c r="Q14" s="8">
        <v>190</v>
      </c>
      <c r="R14" s="8">
        <v>135</v>
      </c>
      <c r="S14" s="9">
        <v>213</v>
      </c>
      <c r="T14" s="24">
        <f t="shared" si="0"/>
        <v>663</v>
      </c>
    </row>
    <row r="15" spans="1:20">
      <c r="A15" s="35"/>
      <c r="B15" s="10" t="s">
        <v>24</v>
      </c>
      <c r="C15" s="151" t="s">
        <v>168</v>
      </c>
      <c r="D15" s="152" t="s">
        <v>179</v>
      </c>
      <c r="E15" s="8"/>
      <c r="F15" s="8">
        <v>275</v>
      </c>
      <c r="G15" s="8">
        <v>151</v>
      </c>
      <c r="H15" s="8">
        <v>199</v>
      </c>
      <c r="I15" s="89">
        <v>224</v>
      </c>
      <c r="J15" s="9">
        <v>849</v>
      </c>
      <c r="K15" s="92"/>
      <c r="L15" s="10" t="s">
        <v>24</v>
      </c>
      <c r="M15" s="151"/>
      <c r="N15" s="152"/>
      <c r="O15" s="8"/>
      <c r="P15" s="8"/>
      <c r="Q15" s="8"/>
      <c r="R15" s="8"/>
      <c r="S15" s="9"/>
      <c r="T15" s="24">
        <f t="shared" si="0"/>
        <v>0</v>
      </c>
    </row>
    <row r="16" spans="1:20">
      <c r="A16" s="35">
        <v>3</v>
      </c>
      <c r="B16" s="10" t="s">
        <v>25</v>
      </c>
      <c r="C16" s="151" t="s">
        <v>140</v>
      </c>
      <c r="D16" s="152" t="s">
        <v>159</v>
      </c>
      <c r="E16" s="8"/>
      <c r="F16" s="8">
        <v>158</v>
      </c>
      <c r="G16" s="8">
        <v>175</v>
      </c>
      <c r="H16" s="8">
        <v>170</v>
      </c>
      <c r="I16" s="89">
        <v>202</v>
      </c>
      <c r="J16" s="9">
        <v>705</v>
      </c>
      <c r="K16" s="92">
        <f>IF(K11=" "," ",(IF(K11+1&gt;Start!$H$14," ",K11+1)))</f>
        <v>33</v>
      </c>
      <c r="L16" s="10" t="s">
        <v>25</v>
      </c>
      <c r="M16" s="151"/>
      <c r="N16" s="152"/>
      <c r="O16" s="8"/>
      <c r="P16" s="8"/>
      <c r="Q16" s="8"/>
      <c r="R16" s="8"/>
      <c r="S16" s="9"/>
      <c r="T16" s="24">
        <f t="shared" si="0"/>
        <v>0</v>
      </c>
    </row>
    <row r="17" spans="1:20" ht="15.75" thickBot="1">
      <c r="A17" s="36"/>
      <c r="B17" s="27" t="s">
        <v>26</v>
      </c>
      <c r="C17" s="153" t="s">
        <v>99</v>
      </c>
      <c r="D17" s="154" t="s">
        <v>112</v>
      </c>
      <c r="E17" s="28"/>
      <c r="F17" s="28">
        <v>213</v>
      </c>
      <c r="G17" s="28">
        <v>143</v>
      </c>
      <c r="H17" s="28">
        <v>142</v>
      </c>
      <c r="I17" s="90">
        <v>212</v>
      </c>
      <c r="J17" s="29">
        <v>710</v>
      </c>
      <c r="K17" s="93"/>
      <c r="L17" s="27" t="s">
        <v>26</v>
      </c>
      <c r="M17" s="153" t="s">
        <v>116</v>
      </c>
      <c r="N17" s="154" t="s">
        <v>232</v>
      </c>
      <c r="O17" s="28"/>
      <c r="P17" s="28">
        <v>226</v>
      </c>
      <c r="Q17" s="28">
        <v>199</v>
      </c>
      <c r="R17" s="28">
        <v>170</v>
      </c>
      <c r="S17" s="29">
        <v>181</v>
      </c>
      <c r="T17" s="31">
        <f t="shared" si="0"/>
        <v>776</v>
      </c>
    </row>
    <row r="18" spans="1:20">
      <c r="A18" s="40" t="s">
        <v>16</v>
      </c>
      <c r="B18" s="22" t="s">
        <v>31</v>
      </c>
      <c r="C18" s="149" t="s">
        <v>304</v>
      </c>
      <c r="D18" s="150" t="s">
        <v>308</v>
      </c>
      <c r="E18" s="37"/>
      <c r="F18" s="8">
        <v>233</v>
      </c>
      <c r="G18" s="37">
        <v>239</v>
      </c>
      <c r="H18" s="37">
        <v>199</v>
      </c>
      <c r="I18" s="91">
        <v>220</v>
      </c>
      <c r="J18" s="95">
        <v>891</v>
      </c>
      <c r="K18" s="94" t="s">
        <v>16</v>
      </c>
      <c r="L18" s="22" t="s">
        <v>31</v>
      </c>
      <c r="M18" s="151" t="s">
        <v>335</v>
      </c>
      <c r="N18" s="152" t="s">
        <v>339</v>
      </c>
      <c r="O18" s="37"/>
      <c r="P18" s="8">
        <v>135</v>
      </c>
      <c r="Q18" s="8">
        <v>151</v>
      </c>
      <c r="R18" s="8">
        <v>146</v>
      </c>
      <c r="S18" s="9">
        <v>192</v>
      </c>
      <c r="T18" s="24">
        <f t="shared" si="0"/>
        <v>624</v>
      </c>
    </row>
    <row r="19" spans="1:20">
      <c r="A19" s="35" t="s">
        <v>17</v>
      </c>
      <c r="B19" s="10" t="s">
        <v>32</v>
      </c>
      <c r="C19" s="151" t="s">
        <v>166</v>
      </c>
      <c r="D19" s="152" t="s">
        <v>201</v>
      </c>
      <c r="E19" s="8"/>
      <c r="F19" s="8">
        <v>193</v>
      </c>
      <c r="G19" s="8">
        <v>254</v>
      </c>
      <c r="H19" s="8">
        <v>215</v>
      </c>
      <c r="I19" s="89">
        <v>202</v>
      </c>
      <c r="J19" s="9">
        <v>864</v>
      </c>
      <c r="K19" s="92" t="s">
        <v>17</v>
      </c>
      <c r="L19" s="10" t="s">
        <v>32</v>
      </c>
      <c r="M19" s="151" t="s">
        <v>166</v>
      </c>
      <c r="N19" s="152" t="s">
        <v>254</v>
      </c>
      <c r="O19" s="8"/>
      <c r="P19" s="8">
        <v>147</v>
      </c>
      <c r="Q19" s="8">
        <v>124</v>
      </c>
      <c r="R19" s="8">
        <v>115</v>
      </c>
      <c r="S19" s="9">
        <v>140</v>
      </c>
      <c r="T19" s="24">
        <f t="shared" si="0"/>
        <v>526</v>
      </c>
    </row>
    <row r="20" spans="1:20">
      <c r="A20" s="35"/>
      <c r="B20" s="10" t="s">
        <v>33</v>
      </c>
      <c r="C20" s="151" t="s">
        <v>168</v>
      </c>
      <c r="D20" s="152" t="s">
        <v>169</v>
      </c>
      <c r="E20" s="8"/>
      <c r="F20" s="8">
        <v>230</v>
      </c>
      <c r="G20" s="8">
        <v>182</v>
      </c>
      <c r="H20" s="8">
        <v>160</v>
      </c>
      <c r="I20" s="89">
        <v>224</v>
      </c>
      <c r="J20" s="9">
        <v>796</v>
      </c>
      <c r="K20" s="92"/>
      <c r="L20" s="10" t="s">
        <v>33</v>
      </c>
      <c r="M20" s="151" t="s">
        <v>140</v>
      </c>
      <c r="N20" s="152" t="s">
        <v>272</v>
      </c>
      <c r="O20" s="8"/>
      <c r="P20" s="8">
        <v>127</v>
      </c>
      <c r="Q20" s="8">
        <v>155</v>
      </c>
      <c r="R20" s="8">
        <v>136</v>
      </c>
      <c r="S20" s="9">
        <v>193</v>
      </c>
      <c r="T20" s="24">
        <f t="shared" si="0"/>
        <v>611</v>
      </c>
    </row>
    <row r="21" spans="1:20">
      <c r="A21" s="35">
        <v>4</v>
      </c>
      <c r="B21" s="10" t="s">
        <v>34</v>
      </c>
      <c r="C21" s="151" t="s">
        <v>140</v>
      </c>
      <c r="D21" s="152" t="s">
        <v>173</v>
      </c>
      <c r="E21" s="8"/>
      <c r="F21" s="8">
        <v>190</v>
      </c>
      <c r="G21" s="8">
        <v>232</v>
      </c>
      <c r="H21" s="8">
        <v>187</v>
      </c>
      <c r="I21" s="89">
        <v>172</v>
      </c>
      <c r="J21" s="9">
        <v>781</v>
      </c>
      <c r="K21" s="92">
        <f>IF(K16=" "," ",(IF(K16+1&gt;Start!$H$14," ",K16+1)))</f>
        <v>34</v>
      </c>
      <c r="L21" s="10" t="s">
        <v>34</v>
      </c>
      <c r="M21" s="151" t="s">
        <v>99</v>
      </c>
      <c r="N21" s="152" t="s">
        <v>235</v>
      </c>
      <c r="O21" s="8"/>
      <c r="P21" s="8">
        <v>173</v>
      </c>
      <c r="Q21" s="8">
        <v>113</v>
      </c>
      <c r="R21" s="8">
        <v>101</v>
      </c>
      <c r="S21" s="9">
        <v>194</v>
      </c>
      <c r="T21" s="24">
        <f t="shared" si="0"/>
        <v>581</v>
      </c>
    </row>
    <row r="22" spans="1:20" ht="15.75" thickBot="1">
      <c r="A22" s="36"/>
      <c r="B22" s="27" t="s">
        <v>35</v>
      </c>
      <c r="C22" s="153" t="s">
        <v>99</v>
      </c>
      <c r="D22" s="154" t="s">
        <v>122</v>
      </c>
      <c r="E22" s="28"/>
      <c r="F22" s="28">
        <v>255</v>
      </c>
      <c r="G22" s="28">
        <v>184</v>
      </c>
      <c r="H22" s="28">
        <v>230</v>
      </c>
      <c r="I22" s="90">
        <v>165</v>
      </c>
      <c r="J22" s="29">
        <v>834</v>
      </c>
      <c r="K22" s="93"/>
      <c r="L22" s="27" t="s">
        <v>35</v>
      </c>
      <c r="M22" s="153" t="s">
        <v>116</v>
      </c>
      <c r="N22" s="154" t="s">
        <v>343</v>
      </c>
      <c r="O22" s="28"/>
      <c r="P22" s="28">
        <v>156</v>
      </c>
      <c r="Q22" s="28">
        <v>178</v>
      </c>
      <c r="R22" s="28">
        <v>204</v>
      </c>
      <c r="S22" s="29">
        <v>206</v>
      </c>
      <c r="T22" s="31">
        <f t="shared" si="0"/>
        <v>744</v>
      </c>
    </row>
    <row r="23" spans="1:20">
      <c r="A23" s="40" t="s">
        <v>16</v>
      </c>
      <c r="B23" s="10" t="s">
        <v>22</v>
      </c>
      <c r="C23" s="149" t="s">
        <v>304</v>
      </c>
      <c r="D23" s="150" t="s">
        <v>309</v>
      </c>
      <c r="E23" s="37"/>
      <c r="F23" s="8">
        <v>175</v>
      </c>
      <c r="G23" s="37">
        <v>224</v>
      </c>
      <c r="H23" s="37">
        <v>198</v>
      </c>
      <c r="I23" s="91">
        <v>126</v>
      </c>
      <c r="J23" s="95">
        <v>723</v>
      </c>
      <c r="K23" s="94" t="s">
        <v>16</v>
      </c>
      <c r="L23" s="10" t="s">
        <v>22</v>
      </c>
      <c r="M23" s="151" t="s">
        <v>335</v>
      </c>
      <c r="N23" s="152" t="s">
        <v>383</v>
      </c>
      <c r="O23" s="37"/>
      <c r="P23" s="8">
        <v>117</v>
      </c>
      <c r="Q23" s="8">
        <v>145</v>
      </c>
      <c r="R23" s="8">
        <v>159</v>
      </c>
      <c r="S23" s="9">
        <v>112</v>
      </c>
      <c r="T23" s="24">
        <f t="shared" si="0"/>
        <v>533</v>
      </c>
    </row>
    <row r="24" spans="1:20">
      <c r="A24" s="35" t="s">
        <v>17</v>
      </c>
      <c r="B24" s="10" t="s">
        <v>23</v>
      </c>
      <c r="C24" s="151" t="s">
        <v>166</v>
      </c>
      <c r="D24" s="152" t="s">
        <v>194</v>
      </c>
      <c r="E24" s="8"/>
      <c r="F24" s="8">
        <v>162</v>
      </c>
      <c r="G24" s="8">
        <v>178</v>
      </c>
      <c r="H24" s="8">
        <v>151</v>
      </c>
      <c r="I24" s="89">
        <v>153</v>
      </c>
      <c r="J24" s="9">
        <v>644</v>
      </c>
      <c r="K24" s="92" t="s">
        <v>17</v>
      </c>
      <c r="L24" s="10" t="s">
        <v>23</v>
      </c>
      <c r="M24" s="151" t="s">
        <v>168</v>
      </c>
      <c r="N24" s="152" t="s">
        <v>240</v>
      </c>
      <c r="O24" s="8"/>
      <c r="P24" s="8">
        <v>185</v>
      </c>
      <c r="Q24" s="8">
        <v>235</v>
      </c>
      <c r="R24" s="8">
        <v>224</v>
      </c>
      <c r="S24" s="9">
        <v>211</v>
      </c>
      <c r="T24" s="24">
        <f t="shared" si="0"/>
        <v>855</v>
      </c>
    </row>
    <row r="25" spans="1:20">
      <c r="A25" s="35"/>
      <c r="B25" s="10" t="s">
        <v>24</v>
      </c>
      <c r="C25" s="151" t="s">
        <v>105</v>
      </c>
      <c r="D25" s="152" t="s">
        <v>106</v>
      </c>
      <c r="E25" s="8"/>
      <c r="F25" s="8">
        <v>170</v>
      </c>
      <c r="G25" s="8">
        <v>214</v>
      </c>
      <c r="H25" s="8">
        <v>193</v>
      </c>
      <c r="I25" s="89">
        <v>166</v>
      </c>
      <c r="J25" s="9">
        <v>743</v>
      </c>
      <c r="K25" s="92"/>
      <c r="L25" s="10" t="s">
        <v>24</v>
      </c>
      <c r="M25" s="151" t="s">
        <v>140</v>
      </c>
      <c r="N25" s="152" t="s">
        <v>279</v>
      </c>
      <c r="O25" s="8"/>
      <c r="P25" s="8">
        <v>137</v>
      </c>
      <c r="Q25" s="8">
        <v>133</v>
      </c>
      <c r="R25" s="8">
        <v>183</v>
      </c>
      <c r="S25" s="9">
        <v>132</v>
      </c>
      <c r="T25" s="24">
        <f t="shared" si="0"/>
        <v>585</v>
      </c>
    </row>
    <row r="26" spans="1:20">
      <c r="A26" s="35">
        <v>5</v>
      </c>
      <c r="B26" s="10" t="s">
        <v>25</v>
      </c>
      <c r="C26" s="151" t="s">
        <v>140</v>
      </c>
      <c r="D26" s="152" t="s">
        <v>182</v>
      </c>
      <c r="E26" s="8"/>
      <c r="F26" s="8">
        <v>205</v>
      </c>
      <c r="G26" s="8">
        <v>186</v>
      </c>
      <c r="H26" s="8">
        <v>152</v>
      </c>
      <c r="I26" s="89">
        <v>168</v>
      </c>
      <c r="J26" s="9">
        <v>711</v>
      </c>
      <c r="K26" s="92">
        <f>IF(K21=" "," ",(IF(K21+1&gt;Start!$H$14," ",K21+1)))</f>
        <v>35</v>
      </c>
      <c r="L26" s="10" t="s">
        <v>25</v>
      </c>
      <c r="M26" s="151" t="s">
        <v>99</v>
      </c>
      <c r="N26" s="152" t="s">
        <v>250</v>
      </c>
      <c r="O26" s="8"/>
      <c r="P26" s="8">
        <v>81</v>
      </c>
      <c r="Q26" s="8">
        <v>97</v>
      </c>
      <c r="R26" s="8">
        <v>75</v>
      </c>
      <c r="S26" s="9">
        <v>144</v>
      </c>
      <c r="T26" s="24">
        <f t="shared" si="0"/>
        <v>397</v>
      </c>
    </row>
    <row r="27" spans="1:20" ht="15.75" thickBot="1">
      <c r="A27" s="36"/>
      <c r="B27" s="27" t="s">
        <v>26</v>
      </c>
      <c r="C27" s="153" t="s">
        <v>99</v>
      </c>
      <c r="D27" s="154" t="s">
        <v>133</v>
      </c>
      <c r="E27" s="28"/>
      <c r="F27" s="28">
        <v>167</v>
      </c>
      <c r="G27" s="28">
        <v>160</v>
      </c>
      <c r="H27" s="28">
        <v>190</v>
      </c>
      <c r="I27" s="90">
        <v>188</v>
      </c>
      <c r="J27" s="29">
        <v>705</v>
      </c>
      <c r="K27" s="93"/>
      <c r="L27" s="27" t="s">
        <v>26</v>
      </c>
      <c r="M27" s="153" t="s">
        <v>107</v>
      </c>
      <c r="N27" s="154" t="s">
        <v>344</v>
      </c>
      <c r="O27" s="28"/>
      <c r="P27" s="28">
        <v>140</v>
      </c>
      <c r="Q27" s="28">
        <v>136</v>
      </c>
      <c r="R27" s="28">
        <v>181</v>
      </c>
      <c r="S27" s="29">
        <v>135</v>
      </c>
      <c r="T27" s="31">
        <f t="shared" si="0"/>
        <v>592</v>
      </c>
    </row>
    <row r="28" spans="1:20">
      <c r="A28" s="40" t="s">
        <v>16</v>
      </c>
      <c r="B28" s="22" t="s">
        <v>31</v>
      </c>
      <c r="C28" s="149" t="s">
        <v>304</v>
      </c>
      <c r="D28" s="150" t="s">
        <v>310</v>
      </c>
      <c r="E28" s="37"/>
      <c r="F28" s="8">
        <v>168</v>
      </c>
      <c r="G28" s="37">
        <v>177</v>
      </c>
      <c r="H28" s="37">
        <v>178</v>
      </c>
      <c r="I28" s="91">
        <v>149</v>
      </c>
      <c r="J28" s="95">
        <v>672</v>
      </c>
      <c r="K28" s="94" t="s">
        <v>16</v>
      </c>
      <c r="L28" s="22" t="s">
        <v>31</v>
      </c>
      <c r="M28" s="151" t="s">
        <v>335</v>
      </c>
      <c r="N28" s="152" t="s">
        <v>388</v>
      </c>
      <c r="O28" s="37"/>
      <c r="P28" s="8">
        <v>88</v>
      </c>
      <c r="Q28" s="8">
        <v>83</v>
      </c>
      <c r="R28" s="8">
        <v>105</v>
      </c>
      <c r="S28" s="9">
        <v>102</v>
      </c>
      <c r="T28" s="24">
        <f t="shared" si="0"/>
        <v>378</v>
      </c>
    </row>
    <row r="29" spans="1:20">
      <c r="A29" s="35" t="s">
        <v>17</v>
      </c>
      <c r="B29" s="10" t="s">
        <v>32</v>
      </c>
      <c r="C29" s="151" t="s">
        <v>166</v>
      </c>
      <c r="D29" s="152" t="s">
        <v>186</v>
      </c>
      <c r="E29" s="8"/>
      <c r="F29" s="8">
        <v>181</v>
      </c>
      <c r="G29" s="8">
        <v>212</v>
      </c>
      <c r="H29" s="8">
        <v>173</v>
      </c>
      <c r="I29" s="89">
        <v>177</v>
      </c>
      <c r="J29" s="9">
        <v>743</v>
      </c>
      <c r="K29" s="92" t="s">
        <v>17</v>
      </c>
      <c r="L29" s="10" t="s">
        <v>32</v>
      </c>
      <c r="M29" s="151" t="s">
        <v>168</v>
      </c>
      <c r="N29" s="152" t="s">
        <v>249</v>
      </c>
      <c r="O29" s="8"/>
      <c r="P29" s="8">
        <v>161</v>
      </c>
      <c r="Q29" s="8">
        <v>210</v>
      </c>
      <c r="R29" s="8">
        <v>182</v>
      </c>
      <c r="S29" s="9">
        <v>175</v>
      </c>
      <c r="T29" s="24">
        <f t="shared" si="0"/>
        <v>728</v>
      </c>
    </row>
    <row r="30" spans="1:20">
      <c r="A30" s="35"/>
      <c r="B30" s="10" t="s">
        <v>33</v>
      </c>
      <c r="C30" s="151" t="s">
        <v>105</v>
      </c>
      <c r="D30" s="152" t="s">
        <v>115</v>
      </c>
      <c r="E30" s="8"/>
      <c r="F30" s="8">
        <v>279</v>
      </c>
      <c r="G30" s="8">
        <v>244</v>
      </c>
      <c r="H30" s="8">
        <v>205</v>
      </c>
      <c r="I30" s="89">
        <v>178</v>
      </c>
      <c r="J30" s="9">
        <v>906</v>
      </c>
      <c r="K30" s="92"/>
      <c r="L30" s="10" t="s">
        <v>33</v>
      </c>
      <c r="M30" s="151" t="s">
        <v>341</v>
      </c>
      <c r="N30" s="152" t="s">
        <v>288</v>
      </c>
      <c r="O30" s="8"/>
      <c r="P30" s="8">
        <v>165</v>
      </c>
      <c r="Q30" s="8">
        <v>128</v>
      </c>
      <c r="R30" s="8">
        <v>144</v>
      </c>
      <c r="S30" s="9">
        <v>144</v>
      </c>
      <c r="T30" s="24">
        <f t="shared" si="0"/>
        <v>581</v>
      </c>
    </row>
    <row r="31" spans="1:20">
      <c r="A31" s="35">
        <v>6</v>
      </c>
      <c r="B31" s="10" t="s">
        <v>34</v>
      </c>
      <c r="C31" s="151" t="s">
        <v>140</v>
      </c>
      <c r="D31" s="152" t="s">
        <v>190</v>
      </c>
      <c r="E31" s="8"/>
      <c r="F31" s="8">
        <v>244</v>
      </c>
      <c r="G31" s="8">
        <v>167</v>
      </c>
      <c r="H31" s="8">
        <v>289</v>
      </c>
      <c r="I31" s="89">
        <v>156</v>
      </c>
      <c r="J31" s="9">
        <v>856</v>
      </c>
      <c r="K31" s="92">
        <f>IF(K26=" "," ",(IF(K26+1&gt;Start!$H$14," ",K26+1)))</f>
        <v>36</v>
      </c>
      <c r="L31" s="10" t="s">
        <v>34</v>
      </c>
      <c r="M31" s="151"/>
      <c r="N31" s="152"/>
      <c r="O31" s="8"/>
      <c r="P31" s="8"/>
      <c r="Q31" s="8"/>
      <c r="R31" s="8"/>
      <c r="S31" s="9"/>
      <c r="T31" s="24">
        <f t="shared" si="0"/>
        <v>0</v>
      </c>
    </row>
    <row r="32" spans="1:20" ht="15.75" thickBot="1">
      <c r="A32" s="36"/>
      <c r="B32" s="27" t="s">
        <v>35</v>
      </c>
      <c r="C32" s="153" t="s">
        <v>312</v>
      </c>
      <c r="D32" s="154" t="s">
        <v>198</v>
      </c>
      <c r="E32" s="28"/>
      <c r="F32" s="28">
        <v>248</v>
      </c>
      <c r="G32" s="28">
        <v>199</v>
      </c>
      <c r="H32" s="28">
        <v>196</v>
      </c>
      <c r="I32" s="90">
        <v>215</v>
      </c>
      <c r="J32" s="29">
        <v>858</v>
      </c>
      <c r="K32" s="93"/>
      <c r="L32" s="27" t="s">
        <v>35</v>
      </c>
      <c r="M32" s="153" t="s">
        <v>107</v>
      </c>
      <c r="N32" s="154" t="s">
        <v>233</v>
      </c>
      <c r="O32" s="28"/>
      <c r="P32" s="28">
        <v>176</v>
      </c>
      <c r="Q32" s="28">
        <v>169</v>
      </c>
      <c r="R32" s="28">
        <v>159</v>
      </c>
      <c r="S32" s="29">
        <v>142</v>
      </c>
      <c r="T32" s="31">
        <f t="shared" si="0"/>
        <v>646</v>
      </c>
    </row>
    <row r="33" spans="1:20">
      <c r="A33" s="40" t="s">
        <v>16</v>
      </c>
      <c r="B33" s="10" t="s">
        <v>22</v>
      </c>
      <c r="C33" s="149" t="s">
        <v>95</v>
      </c>
      <c r="D33" s="150" t="s">
        <v>96</v>
      </c>
      <c r="E33" s="37"/>
      <c r="F33" s="8">
        <v>198</v>
      </c>
      <c r="G33" s="37">
        <v>139</v>
      </c>
      <c r="H33" s="37">
        <v>112</v>
      </c>
      <c r="I33" s="91">
        <v>128</v>
      </c>
      <c r="J33" s="95">
        <v>577</v>
      </c>
      <c r="K33" s="94" t="s">
        <v>16</v>
      </c>
      <c r="L33" s="10" t="s">
        <v>22</v>
      </c>
      <c r="M33" s="151" t="s">
        <v>95</v>
      </c>
      <c r="N33" s="152" t="s">
        <v>291</v>
      </c>
      <c r="O33" s="37"/>
      <c r="P33" s="8">
        <v>103</v>
      </c>
      <c r="Q33" s="8">
        <v>118</v>
      </c>
      <c r="R33" s="8">
        <v>99</v>
      </c>
      <c r="S33" s="9">
        <v>120</v>
      </c>
      <c r="T33" s="24">
        <f t="shared" si="0"/>
        <v>440</v>
      </c>
    </row>
    <row r="34" spans="1:20">
      <c r="A34" s="35" t="s">
        <v>17</v>
      </c>
      <c r="B34" s="10" t="s">
        <v>23</v>
      </c>
      <c r="C34" s="151" t="s">
        <v>166</v>
      </c>
      <c r="D34" s="152" t="s">
        <v>178</v>
      </c>
      <c r="E34" s="8"/>
      <c r="F34" s="8">
        <v>190</v>
      </c>
      <c r="G34" s="8">
        <v>159</v>
      </c>
      <c r="H34" s="8">
        <v>216</v>
      </c>
      <c r="I34" s="89">
        <v>172</v>
      </c>
      <c r="J34" s="9">
        <v>737</v>
      </c>
      <c r="K34" s="92" t="s">
        <v>17</v>
      </c>
      <c r="L34" s="10" t="s">
        <v>23</v>
      </c>
      <c r="M34" s="151" t="s">
        <v>168</v>
      </c>
      <c r="N34" s="152" t="s">
        <v>259</v>
      </c>
      <c r="O34" s="8"/>
      <c r="P34" s="8">
        <v>175</v>
      </c>
      <c r="Q34" s="8">
        <v>256</v>
      </c>
      <c r="R34" s="8">
        <v>199</v>
      </c>
      <c r="S34" s="9">
        <v>179</v>
      </c>
      <c r="T34" s="24">
        <f t="shared" si="0"/>
        <v>809</v>
      </c>
    </row>
    <row r="35" spans="1:20">
      <c r="A35" s="35"/>
      <c r="B35" s="10" t="s">
        <v>24</v>
      </c>
      <c r="C35" s="151" t="s">
        <v>105</v>
      </c>
      <c r="D35" s="152" t="s">
        <v>126</v>
      </c>
      <c r="E35" s="8"/>
      <c r="F35" s="8">
        <v>198</v>
      </c>
      <c r="G35" s="8">
        <v>145</v>
      </c>
      <c r="H35" s="8">
        <v>167</v>
      </c>
      <c r="I35" s="89">
        <v>137</v>
      </c>
      <c r="J35" s="9">
        <v>647</v>
      </c>
      <c r="K35" s="92"/>
      <c r="L35" s="10" t="s">
        <v>24</v>
      </c>
      <c r="M35" s="151" t="s">
        <v>140</v>
      </c>
      <c r="N35" s="152" t="s">
        <v>297</v>
      </c>
      <c r="O35" s="8"/>
      <c r="P35" s="8">
        <v>195</v>
      </c>
      <c r="Q35" s="8">
        <v>122</v>
      </c>
      <c r="R35" s="8">
        <v>123</v>
      </c>
      <c r="S35" s="9">
        <v>183</v>
      </c>
      <c r="T35" s="24">
        <f t="shared" ref="T35:T66" si="1">SUM(P35:S35)</f>
        <v>623</v>
      </c>
    </row>
    <row r="36" spans="1:20">
      <c r="A36" s="35">
        <v>7</v>
      </c>
      <c r="B36" s="10" t="s">
        <v>25</v>
      </c>
      <c r="C36" s="151" t="s">
        <v>312</v>
      </c>
      <c r="D36" s="152" t="s">
        <v>205</v>
      </c>
      <c r="E36" s="8"/>
      <c r="F36" s="8">
        <v>190</v>
      </c>
      <c r="G36" s="8">
        <v>187</v>
      </c>
      <c r="H36" s="8">
        <v>222</v>
      </c>
      <c r="I36" s="89">
        <v>158</v>
      </c>
      <c r="J36" s="9">
        <v>757</v>
      </c>
      <c r="K36" s="92">
        <f>IF(K31=" "," ",(IF(K31+1&gt;Start!$H$14," ",K31+1)))</f>
        <v>37</v>
      </c>
      <c r="L36" s="10" t="s">
        <v>25</v>
      </c>
      <c r="M36" s="151" t="s">
        <v>170</v>
      </c>
      <c r="N36" s="152" t="s">
        <v>273</v>
      </c>
      <c r="O36" s="8"/>
      <c r="P36" s="8">
        <v>171</v>
      </c>
      <c r="Q36" s="8">
        <v>170</v>
      </c>
      <c r="R36" s="8">
        <v>188</v>
      </c>
      <c r="S36" s="9">
        <v>224</v>
      </c>
      <c r="T36" s="24">
        <f t="shared" si="1"/>
        <v>753</v>
      </c>
    </row>
    <row r="37" spans="1:20" ht="15.75" thickBot="1">
      <c r="A37" s="36"/>
      <c r="B37" s="27" t="s">
        <v>26</v>
      </c>
      <c r="C37" s="153" t="s">
        <v>99</v>
      </c>
      <c r="D37" s="154" t="s">
        <v>142</v>
      </c>
      <c r="E37" s="28"/>
      <c r="F37" s="8">
        <v>179</v>
      </c>
      <c r="G37" s="28">
        <v>150</v>
      </c>
      <c r="H37" s="28">
        <v>182</v>
      </c>
      <c r="I37" s="90">
        <v>179</v>
      </c>
      <c r="J37" s="29">
        <v>690</v>
      </c>
      <c r="K37" s="93"/>
      <c r="L37" s="27" t="s">
        <v>26</v>
      </c>
      <c r="M37" s="153" t="s">
        <v>107</v>
      </c>
      <c r="N37" s="154" t="s">
        <v>345</v>
      </c>
      <c r="O37" s="28"/>
      <c r="P37" s="8">
        <v>150</v>
      </c>
      <c r="Q37" s="28">
        <v>209</v>
      </c>
      <c r="R37" s="28">
        <v>145</v>
      </c>
      <c r="S37" s="29">
        <v>173</v>
      </c>
      <c r="T37" s="31">
        <f t="shared" si="1"/>
        <v>677</v>
      </c>
    </row>
    <row r="38" spans="1:20">
      <c r="A38" s="40" t="s">
        <v>16</v>
      </c>
      <c r="B38" s="22" t="s">
        <v>31</v>
      </c>
      <c r="C38" s="149" t="s">
        <v>95</v>
      </c>
      <c r="D38" s="150" t="s">
        <v>110</v>
      </c>
      <c r="E38" s="81"/>
      <c r="F38" s="37">
        <v>162</v>
      </c>
      <c r="G38" s="37">
        <v>183</v>
      </c>
      <c r="H38" s="37">
        <v>166</v>
      </c>
      <c r="I38" s="91">
        <v>131</v>
      </c>
      <c r="J38" s="95">
        <v>642</v>
      </c>
      <c r="K38" s="94" t="s">
        <v>16</v>
      </c>
      <c r="L38" s="22" t="s">
        <v>31</v>
      </c>
      <c r="M38" s="151" t="s">
        <v>95</v>
      </c>
      <c r="N38" s="152" t="s">
        <v>281</v>
      </c>
      <c r="O38" s="81"/>
      <c r="P38" s="37">
        <v>144</v>
      </c>
      <c r="Q38" s="8">
        <v>119</v>
      </c>
      <c r="R38" s="8">
        <v>119</v>
      </c>
      <c r="S38" s="9">
        <v>129</v>
      </c>
      <c r="T38" s="24">
        <f t="shared" si="1"/>
        <v>511</v>
      </c>
    </row>
    <row r="39" spans="1:20">
      <c r="A39" s="35" t="s">
        <v>17</v>
      </c>
      <c r="B39" s="10" t="s">
        <v>32</v>
      </c>
      <c r="C39" s="151" t="s">
        <v>166</v>
      </c>
      <c r="D39" s="152" t="s">
        <v>167</v>
      </c>
      <c r="E39" s="79"/>
      <c r="F39" s="8">
        <v>237</v>
      </c>
      <c r="G39" s="8">
        <v>158</v>
      </c>
      <c r="H39" s="8">
        <v>164</v>
      </c>
      <c r="I39" s="89">
        <v>147</v>
      </c>
      <c r="J39" s="9">
        <v>706</v>
      </c>
      <c r="K39" s="92" t="s">
        <v>17</v>
      </c>
      <c r="L39" s="10" t="s">
        <v>32</v>
      </c>
      <c r="M39" s="151" t="s">
        <v>168</v>
      </c>
      <c r="N39" s="152" t="s">
        <v>268</v>
      </c>
      <c r="O39" s="79"/>
      <c r="P39" s="8">
        <v>213</v>
      </c>
      <c r="Q39" s="8">
        <v>181</v>
      </c>
      <c r="R39" s="8">
        <v>253</v>
      </c>
      <c r="S39" s="9">
        <v>198</v>
      </c>
      <c r="T39" s="24">
        <f t="shared" si="1"/>
        <v>845</v>
      </c>
    </row>
    <row r="40" spans="1:20">
      <c r="A40" s="35"/>
      <c r="B40" s="10" t="s">
        <v>33</v>
      </c>
      <c r="C40" s="151" t="s">
        <v>105</v>
      </c>
      <c r="D40" s="152" t="s">
        <v>137</v>
      </c>
      <c r="E40" s="79"/>
      <c r="F40" s="8">
        <v>172</v>
      </c>
      <c r="G40" s="8">
        <v>204</v>
      </c>
      <c r="H40" s="8">
        <v>172</v>
      </c>
      <c r="I40" s="89">
        <v>182</v>
      </c>
      <c r="J40" s="9">
        <v>730</v>
      </c>
      <c r="K40" s="92"/>
      <c r="L40" s="10" t="s">
        <v>33</v>
      </c>
      <c r="M40" s="151" t="s">
        <v>140</v>
      </c>
      <c r="N40" s="152" t="s">
        <v>255</v>
      </c>
      <c r="O40" s="79"/>
      <c r="P40" s="8">
        <v>119</v>
      </c>
      <c r="Q40" s="8">
        <v>148</v>
      </c>
      <c r="R40" s="8">
        <v>165</v>
      </c>
      <c r="S40" s="9">
        <v>155</v>
      </c>
      <c r="T40" s="24">
        <f t="shared" si="1"/>
        <v>587</v>
      </c>
    </row>
    <row r="41" spans="1:20">
      <c r="A41" s="35">
        <v>8</v>
      </c>
      <c r="B41" s="10" t="s">
        <v>34</v>
      </c>
      <c r="C41" s="151" t="s">
        <v>312</v>
      </c>
      <c r="D41" s="152" t="s">
        <v>212</v>
      </c>
      <c r="E41" s="79"/>
      <c r="F41" s="8">
        <v>178</v>
      </c>
      <c r="G41" s="8">
        <v>186</v>
      </c>
      <c r="H41" s="8">
        <v>179</v>
      </c>
      <c r="I41" s="89">
        <v>190</v>
      </c>
      <c r="J41" s="9">
        <v>733</v>
      </c>
      <c r="K41" s="92">
        <f>IF(K36=" "," ",(IF(K36+1&gt;Start!$H$14," ",K36+1)))</f>
        <v>38</v>
      </c>
      <c r="L41" s="10" t="s">
        <v>34</v>
      </c>
      <c r="M41" s="151" t="s">
        <v>170</v>
      </c>
      <c r="N41" s="152" t="s">
        <v>280</v>
      </c>
      <c r="O41" s="79"/>
      <c r="P41" s="8">
        <v>154</v>
      </c>
      <c r="Q41" s="8">
        <v>138</v>
      </c>
      <c r="R41" s="8">
        <v>170</v>
      </c>
      <c r="S41" s="9">
        <v>157</v>
      </c>
      <c r="T41" s="24">
        <f t="shared" si="1"/>
        <v>619</v>
      </c>
    </row>
    <row r="42" spans="1:20" ht="15.75" thickBot="1">
      <c r="A42" s="36"/>
      <c r="B42" s="27" t="s">
        <v>35</v>
      </c>
      <c r="D42" s="46"/>
      <c r="E42" s="80"/>
      <c r="F42" s="28"/>
      <c r="G42" s="28"/>
      <c r="H42" s="28"/>
      <c r="I42" s="90"/>
      <c r="J42" s="29">
        <v>0</v>
      </c>
      <c r="K42" s="93"/>
      <c r="L42" s="27" t="s">
        <v>35</v>
      </c>
      <c r="M42" s="153"/>
      <c r="N42" s="154"/>
      <c r="O42" s="80"/>
      <c r="P42" s="28"/>
      <c r="Q42" s="28"/>
      <c r="R42" s="28"/>
      <c r="S42" s="29"/>
      <c r="T42" s="31">
        <f t="shared" si="1"/>
        <v>0</v>
      </c>
    </row>
    <row r="43" spans="1:20">
      <c r="A43" s="40" t="s">
        <v>16</v>
      </c>
      <c r="B43" s="10" t="s">
        <v>22</v>
      </c>
      <c r="C43" s="149" t="s">
        <v>95</v>
      </c>
      <c r="D43" s="150" t="s">
        <v>120</v>
      </c>
      <c r="E43" s="81"/>
      <c r="F43" s="37">
        <v>129</v>
      </c>
      <c r="G43" s="37">
        <v>132</v>
      </c>
      <c r="H43" s="37">
        <v>148</v>
      </c>
      <c r="I43" s="91">
        <v>136</v>
      </c>
      <c r="J43" s="95">
        <v>545</v>
      </c>
      <c r="K43" s="94" t="s">
        <v>16</v>
      </c>
      <c r="L43" s="10" t="s">
        <v>22</v>
      </c>
      <c r="M43" s="151" t="s">
        <v>95</v>
      </c>
      <c r="N43" s="152" t="s">
        <v>387</v>
      </c>
      <c r="O43" s="81"/>
      <c r="P43" s="37">
        <v>94</v>
      </c>
      <c r="Q43" s="8">
        <v>119</v>
      </c>
      <c r="R43" s="8">
        <v>117</v>
      </c>
      <c r="S43" s="9">
        <v>109</v>
      </c>
      <c r="T43" s="24">
        <f t="shared" si="1"/>
        <v>439</v>
      </c>
    </row>
    <row r="44" spans="1:20">
      <c r="A44" s="35" t="s">
        <v>17</v>
      </c>
      <c r="B44" s="10" t="s">
        <v>23</v>
      </c>
      <c r="C44" s="151" t="s">
        <v>168</v>
      </c>
      <c r="D44" s="152" t="s">
        <v>209</v>
      </c>
      <c r="E44" s="79"/>
      <c r="F44" s="8">
        <v>256</v>
      </c>
      <c r="G44" s="8">
        <v>147</v>
      </c>
      <c r="H44" s="8">
        <v>177</v>
      </c>
      <c r="I44" s="89">
        <v>166</v>
      </c>
      <c r="J44" s="9">
        <v>746</v>
      </c>
      <c r="K44" s="92" t="s">
        <v>17</v>
      </c>
      <c r="L44" s="10" t="s">
        <v>23</v>
      </c>
      <c r="M44" s="151" t="s">
        <v>168</v>
      </c>
      <c r="N44" s="152" t="s">
        <v>274</v>
      </c>
      <c r="O44" s="79"/>
      <c r="P44" s="8">
        <v>184</v>
      </c>
      <c r="Q44" s="8">
        <v>143</v>
      </c>
      <c r="R44" s="8">
        <v>132</v>
      </c>
      <c r="S44" s="9">
        <v>148</v>
      </c>
      <c r="T44" s="24">
        <f t="shared" si="1"/>
        <v>607</v>
      </c>
    </row>
    <row r="45" spans="1:20">
      <c r="A45" s="35"/>
      <c r="B45" s="10" t="s">
        <v>24</v>
      </c>
      <c r="C45" s="151" t="s">
        <v>105</v>
      </c>
      <c r="D45" s="152" t="s">
        <v>389</v>
      </c>
      <c r="E45" s="79"/>
      <c r="F45" s="8">
        <v>184</v>
      </c>
      <c r="G45" s="8">
        <v>179</v>
      </c>
      <c r="H45" s="8">
        <v>159</v>
      </c>
      <c r="I45" s="89">
        <v>177</v>
      </c>
      <c r="J45" s="9">
        <v>699</v>
      </c>
      <c r="K45" s="92"/>
      <c r="L45" s="10" t="s">
        <v>24</v>
      </c>
      <c r="M45" s="151" t="s">
        <v>312</v>
      </c>
      <c r="N45" s="152" t="s">
        <v>342</v>
      </c>
      <c r="O45" s="79"/>
      <c r="P45" s="8">
        <v>170</v>
      </c>
      <c r="Q45" s="8">
        <v>170</v>
      </c>
      <c r="R45" s="8">
        <v>165</v>
      </c>
      <c r="S45" s="9">
        <v>113</v>
      </c>
      <c r="T45" s="24">
        <f t="shared" si="1"/>
        <v>618</v>
      </c>
    </row>
    <row r="46" spans="1:20">
      <c r="A46" s="35">
        <v>9</v>
      </c>
      <c r="B46" s="10" t="s">
        <v>25</v>
      </c>
      <c r="C46" s="151" t="s">
        <v>312</v>
      </c>
      <c r="D46" s="152" t="s">
        <v>191</v>
      </c>
      <c r="E46" s="79"/>
      <c r="F46" s="8">
        <v>245</v>
      </c>
      <c r="G46" s="8">
        <v>184</v>
      </c>
      <c r="H46" s="8">
        <v>193</v>
      </c>
      <c r="I46" s="89">
        <v>239</v>
      </c>
      <c r="J46" s="9">
        <v>861</v>
      </c>
      <c r="K46" s="92">
        <f>IF(K41=" "," ",(IF(K41+1&gt;Start!$H$14," ",K41+1)))</f>
        <v>39</v>
      </c>
      <c r="L46" s="10" t="s">
        <v>25</v>
      </c>
      <c r="M46" s="151" t="s">
        <v>170</v>
      </c>
      <c r="N46" s="152" t="s">
        <v>290</v>
      </c>
      <c r="O46" s="79"/>
      <c r="P46" s="8">
        <v>191</v>
      </c>
      <c r="Q46" s="8">
        <v>173</v>
      </c>
      <c r="R46" s="8">
        <v>177</v>
      </c>
      <c r="S46" s="9">
        <v>207</v>
      </c>
      <c r="T46" s="24">
        <f t="shared" si="1"/>
        <v>748</v>
      </c>
    </row>
    <row r="47" spans="1:20" ht="15.75" thickBot="1">
      <c r="A47" s="36"/>
      <c r="B47" s="27" t="s">
        <v>26</v>
      </c>
      <c r="C47" s="153"/>
      <c r="D47" s="154"/>
      <c r="E47" s="80"/>
      <c r="F47" s="28"/>
      <c r="G47" s="28"/>
      <c r="H47" s="28"/>
      <c r="I47" s="90"/>
      <c r="J47" s="29">
        <v>0</v>
      </c>
      <c r="K47" s="93"/>
      <c r="L47" s="27" t="s">
        <v>26</v>
      </c>
      <c r="M47" s="153" t="s">
        <v>107</v>
      </c>
      <c r="N47" s="154" t="s">
        <v>251</v>
      </c>
      <c r="O47" s="80"/>
      <c r="P47" s="28">
        <v>145</v>
      </c>
      <c r="Q47" s="28">
        <v>155</v>
      </c>
      <c r="R47" s="28">
        <v>190</v>
      </c>
      <c r="S47" s="29">
        <v>212</v>
      </c>
      <c r="T47" s="31">
        <f t="shared" si="1"/>
        <v>702</v>
      </c>
    </row>
    <row r="48" spans="1:20">
      <c r="A48" s="40" t="s">
        <v>16</v>
      </c>
      <c r="B48" s="22" t="s">
        <v>31</v>
      </c>
      <c r="C48" s="149" t="s">
        <v>95</v>
      </c>
      <c r="D48" s="150" t="s">
        <v>131</v>
      </c>
      <c r="E48" s="81"/>
      <c r="F48" s="37">
        <v>247</v>
      </c>
      <c r="G48" s="37">
        <v>190</v>
      </c>
      <c r="H48" s="37">
        <v>161</v>
      </c>
      <c r="I48" s="91">
        <v>235</v>
      </c>
      <c r="J48" s="95">
        <v>833</v>
      </c>
      <c r="K48" s="94" t="s">
        <v>16</v>
      </c>
      <c r="L48" s="22" t="s">
        <v>31</v>
      </c>
      <c r="M48" s="151" t="s">
        <v>95</v>
      </c>
      <c r="N48" s="152" t="s">
        <v>266</v>
      </c>
      <c r="O48" s="81"/>
      <c r="P48" s="37">
        <v>127</v>
      </c>
      <c r="Q48" s="8">
        <v>152</v>
      </c>
      <c r="R48" s="8">
        <v>117</v>
      </c>
      <c r="S48" s="9">
        <v>160</v>
      </c>
      <c r="T48" s="24">
        <f t="shared" si="1"/>
        <v>556</v>
      </c>
    </row>
    <row r="49" spans="1:20">
      <c r="A49" s="35" t="s">
        <v>17</v>
      </c>
      <c r="B49" s="10" t="s">
        <v>32</v>
      </c>
      <c r="C49" s="151" t="s">
        <v>168</v>
      </c>
      <c r="D49" s="152" t="s">
        <v>202</v>
      </c>
      <c r="E49" s="79"/>
      <c r="F49" s="8">
        <v>237</v>
      </c>
      <c r="G49" s="8">
        <v>243</v>
      </c>
      <c r="H49" s="8">
        <v>265</v>
      </c>
      <c r="I49" s="89">
        <v>182</v>
      </c>
      <c r="J49" s="9">
        <v>927</v>
      </c>
      <c r="K49" s="92" t="s">
        <v>17</v>
      </c>
      <c r="L49" s="10" t="s">
        <v>32</v>
      </c>
      <c r="M49" s="151" t="s">
        <v>168</v>
      </c>
      <c r="N49" s="152" t="s">
        <v>283</v>
      </c>
      <c r="O49" s="79"/>
      <c r="P49" s="8">
        <v>196</v>
      </c>
      <c r="Q49" s="8">
        <v>190</v>
      </c>
      <c r="R49" s="8">
        <v>169</v>
      </c>
      <c r="S49" s="9">
        <v>186</v>
      </c>
      <c r="T49" s="24">
        <f t="shared" si="1"/>
        <v>741</v>
      </c>
    </row>
    <row r="50" spans="1:20">
      <c r="A50" s="35"/>
      <c r="B50" s="10" t="s">
        <v>33</v>
      </c>
      <c r="C50" s="151" t="s">
        <v>105</v>
      </c>
      <c r="D50" s="152" t="s">
        <v>162</v>
      </c>
      <c r="E50" s="79"/>
      <c r="F50" s="8">
        <v>179</v>
      </c>
      <c r="G50" s="8">
        <v>246</v>
      </c>
      <c r="H50" s="8">
        <v>257</v>
      </c>
      <c r="I50" s="89">
        <v>214</v>
      </c>
      <c r="J50" s="9">
        <v>896</v>
      </c>
      <c r="K50" s="92"/>
      <c r="L50" s="10" t="s">
        <v>33</v>
      </c>
      <c r="M50" s="151" t="s">
        <v>312</v>
      </c>
      <c r="N50" s="152" t="s">
        <v>301</v>
      </c>
      <c r="O50" s="79"/>
      <c r="P50" s="8">
        <v>116</v>
      </c>
      <c r="Q50" s="8">
        <v>117</v>
      </c>
      <c r="R50" s="8">
        <v>140</v>
      </c>
      <c r="S50" s="9">
        <v>99</v>
      </c>
      <c r="T50" s="24">
        <f t="shared" si="1"/>
        <v>472</v>
      </c>
    </row>
    <row r="51" spans="1:20">
      <c r="A51" s="35">
        <v>10</v>
      </c>
      <c r="B51" s="10" t="s">
        <v>34</v>
      </c>
      <c r="C51" s="151" t="s">
        <v>312</v>
      </c>
      <c r="D51" s="152" t="s">
        <v>183</v>
      </c>
      <c r="E51" s="79"/>
      <c r="F51" s="8">
        <v>192</v>
      </c>
      <c r="G51" s="8">
        <v>181</v>
      </c>
      <c r="H51" s="8">
        <v>196</v>
      </c>
      <c r="I51" s="89">
        <v>231</v>
      </c>
      <c r="J51" s="9">
        <v>800</v>
      </c>
      <c r="K51" s="92">
        <f>IF(K46=" "," ",(IF(K46+1&gt;Start!$H$14," ",K46+1)))</f>
        <v>40</v>
      </c>
      <c r="L51" s="10" t="s">
        <v>34</v>
      </c>
      <c r="M51" s="151" t="s">
        <v>170</v>
      </c>
      <c r="N51" s="152" t="s">
        <v>298</v>
      </c>
      <c r="O51" s="79"/>
      <c r="P51" s="8">
        <v>162</v>
      </c>
      <c r="Q51" s="8">
        <v>173</v>
      </c>
      <c r="R51" s="8">
        <v>179</v>
      </c>
      <c r="S51" s="9">
        <v>159</v>
      </c>
      <c r="T51" s="24">
        <f t="shared" si="1"/>
        <v>673</v>
      </c>
    </row>
    <row r="52" spans="1:20" ht="15.75" thickBot="1">
      <c r="A52" s="36"/>
      <c r="B52" s="27" t="s">
        <v>35</v>
      </c>
      <c r="C52" s="153" t="s">
        <v>99</v>
      </c>
      <c r="D52" s="154" t="s">
        <v>149</v>
      </c>
      <c r="E52" s="80"/>
      <c r="F52" s="28">
        <v>195</v>
      </c>
      <c r="G52" s="28">
        <v>172</v>
      </c>
      <c r="H52" s="28">
        <v>203</v>
      </c>
      <c r="I52" s="90">
        <v>210</v>
      </c>
      <c r="J52" s="29">
        <v>780</v>
      </c>
      <c r="K52" s="93"/>
      <c r="L52" s="27" t="s">
        <v>35</v>
      </c>
      <c r="M52" s="153"/>
      <c r="N52" s="154"/>
      <c r="O52" s="80"/>
      <c r="P52" s="28"/>
      <c r="Q52" s="28"/>
      <c r="R52" s="28"/>
      <c r="S52" s="29"/>
      <c r="T52" s="31">
        <f t="shared" si="1"/>
        <v>0</v>
      </c>
    </row>
    <row r="53" spans="1:20">
      <c r="A53" s="40" t="s">
        <v>16</v>
      </c>
      <c r="B53" s="10" t="s">
        <v>22</v>
      </c>
      <c r="C53" s="149" t="s">
        <v>313</v>
      </c>
      <c r="D53" s="150" t="s">
        <v>213</v>
      </c>
      <c r="E53" s="81"/>
      <c r="F53" s="37">
        <v>167</v>
      </c>
      <c r="G53" s="37">
        <v>232</v>
      </c>
      <c r="H53" s="37">
        <v>196</v>
      </c>
      <c r="I53" s="91">
        <v>225</v>
      </c>
      <c r="J53" s="95">
        <v>820</v>
      </c>
      <c r="K53" s="94" t="s">
        <v>16</v>
      </c>
      <c r="L53" s="10" t="s">
        <v>22</v>
      </c>
      <c r="M53" s="151" t="s">
        <v>95</v>
      </c>
      <c r="N53" s="152" t="s">
        <v>257</v>
      </c>
      <c r="O53" s="81"/>
      <c r="P53" s="37">
        <v>148</v>
      </c>
      <c r="Q53" s="8">
        <v>168</v>
      </c>
      <c r="R53" s="8">
        <v>85</v>
      </c>
      <c r="S53" s="9">
        <v>104</v>
      </c>
      <c r="T53" s="24">
        <f t="shared" si="1"/>
        <v>505</v>
      </c>
    </row>
    <row r="54" spans="1:20">
      <c r="A54" s="35" t="s">
        <v>17</v>
      </c>
      <c r="B54" s="10" t="s">
        <v>23</v>
      </c>
      <c r="C54" s="151" t="s">
        <v>116</v>
      </c>
      <c r="D54" s="152" t="s">
        <v>138</v>
      </c>
      <c r="E54" s="79"/>
      <c r="F54" s="8">
        <v>232</v>
      </c>
      <c r="G54" s="8">
        <v>192</v>
      </c>
      <c r="H54" s="8">
        <v>212</v>
      </c>
      <c r="I54" s="89">
        <v>212</v>
      </c>
      <c r="J54" s="9">
        <v>848</v>
      </c>
      <c r="K54" s="92" t="s">
        <v>17</v>
      </c>
      <c r="L54" s="10" t="s">
        <v>23</v>
      </c>
      <c r="M54" s="151" t="s">
        <v>105</v>
      </c>
      <c r="N54" s="152" t="s">
        <v>241</v>
      </c>
      <c r="O54" s="79"/>
      <c r="P54" s="8">
        <v>173</v>
      </c>
      <c r="Q54" s="8">
        <v>162</v>
      </c>
      <c r="R54" s="8">
        <v>166</v>
      </c>
      <c r="S54" s="9">
        <v>101</v>
      </c>
      <c r="T54" s="24">
        <f t="shared" si="1"/>
        <v>602</v>
      </c>
    </row>
    <row r="55" spans="1:20">
      <c r="A55" s="35"/>
      <c r="B55" s="10" t="s">
        <v>24</v>
      </c>
      <c r="C55" s="151" t="s">
        <v>175</v>
      </c>
      <c r="D55" s="152" t="s">
        <v>196</v>
      </c>
      <c r="E55" s="79"/>
      <c r="F55" s="8">
        <v>187</v>
      </c>
      <c r="G55" s="8">
        <v>230</v>
      </c>
      <c r="H55" s="8">
        <v>188</v>
      </c>
      <c r="I55" s="89">
        <v>195</v>
      </c>
      <c r="J55" s="9">
        <v>800</v>
      </c>
      <c r="K55" s="92"/>
      <c r="L55" s="10" t="s">
        <v>24</v>
      </c>
      <c r="M55" s="151" t="s">
        <v>312</v>
      </c>
      <c r="N55" s="152" t="s">
        <v>226</v>
      </c>
      <c r="O55" s="79"/>
      <c r="P55" s="8">
        <v>146</v>
      </c>
      <c r="Q55" s="8">
        <v>179</v>
      </c>
      <c r="R55" s="8">
        <v>153</v>
      </c>
      <c r="S55" s="9">
        <v>101</v>
      </c>
      <c r="T55" s="24">
        <f t="shared" si="1"/>
        <v>579</v>
      </c>
    </row>
    <row r="56" spans="1:20">
      <c r="A56" s="35">
        <v>11</v>
      </c>
      <c r="B56" s="10" t="s">
        <v>25</v>
      </c>
      <c r="C56" s="151" t="s">
        <v>108</v>
      </c>
      <c r="D56" s="152" t="s">
        <v>109</v>
      </c>
      <c r="E56" s="79"/>
      <c r="F56" s="8">
        <v>180</v>
      </c>
      <c r="G56" s="8">
        <v>143</v>
      </c>
      <c r="H56" s="8">
        <v>178</v>
      </c>
      <c r="I56" s="89">
        <v>224</v>
      </c>
      <c r="J56" s="9">
        <v>725</v>
      </c>
      <c r="K56" s="92">
        <f>IF(K51=" "," ",(IF(K51+1&gt;Start!$H$14," ",K51+1)))</f>
        <v>41</v>
      </c>
      <c r="L56" s="10" t="s">
        <v>25</v>
      </c>
      <c r="M56" s="151" t="s">
        <v>170</v>
      </c>
      <c r="N56" s="152" t="s">
        <v>269</v>
      </c>
      <c r="O56" s="79"/>
      <c r="P56" s="8">
        <v>141</v>
      </c>
      <c r="Q56" s="8">
        <v>161</v>
      </c>
      <c r="R56" s="8">
        <v>175</v>
      </c>
      <c r="S56" s="9">
        <v>177</v>
      </c>
      <c r="T56" s="24">
        <f t="shared" si="1"/>
        <v>654</v>
      </c>
    </row>
    <row r="57" spans="1:20" ht="15.75" thickBot="1">
      <c r="A57" s="36"/>
      <c r="B57" s="27" t="s">
        <v>26</v>
      </c>
      <c r="C57" s="153" t="s">
        <v>127</v>
      </c>
      <c r="D57" s="154" t="s">
        <v>160</v>
      </c>
      <c r="E57" s="80"/>
      <c r="F57" s="28">
        <v>230</v>
      </c>
      <c r="G57" s="28">
        <v>229</v>
      </c>
      <c r="H57" s="28">
        <v>263</v>
      </c>
      <c r="I57" s="90">
        <v>234</v>
      </c>
      <c r="J57" s="29">
        <v>956</v>
      </c>
      <c r="K57" s="93"/>
      <c r="L57" s="27" t="s">
        <v>26</v>
      </c>
      <c r="M57" s="153" t="s">
        <v>107</v>
      </c>
      <c r="N57" s="154" t="s">
        <v>225</v>
      </c>
      <c r="O57" s="80"/>
      <c r="P57" s="28">
        <v>166</v>
      </c>
      <c r="Q57" s="28">
        <v>172</v>
      </c>
      <c r="R57" s="28">
        <v>152</v>
      </c>
      <c r="S57" s="29">
        <v>169</v>
      </c>
      <c r="T57" s="31">
        <f t="shared" si="1"/>
        <v>659</v>
      </c>
    </row>
    <row r="58" spans="1:20">
      <c r="A58" s="40" t="s">
        <v>16</v>
      </c>
      <c r="B58" s="22" t="s">
        <v>31</v>
      </c>
      <c r="C58" s="149" t="s">
        <v>313</v>
      </c>
      <c r="D58" s="150" t="s">
        <v>206</v>
      </c>
      <c r="E58" s="81"/>
      <c r="F58" s="37">
        <v>192</v>
      </c>
      <c r="G58" s="37">
        <v>215</v>
      </c>
      <c r="H58" s="37">
        <v>206</v>
      </c>
      <c r="I58" s="91">
        <v>153</v>
      </c>
      <c r="J58" s="95">
        <v>766</v>
      </c>
      <c r="K58" s="94" t="s">
        <v>16</v>
      </c>
      <c r="L58" s="22" t="s">
        <v>31</v>
      </c>
      <c r="M58" s="151" t="s">
        <v>95</v>
      </c>
      <c r="N58" s="152" t="s">
        <v>229</v>
      </c>
      <c r="O58" s="81"/>
      <c r="P58" s="37">
        <v>124</v>
      </c>
      <c r="Q58" s="8">
        <v>135</v>
      </c>
      <c r="R58" s="8">
        <v>116</v>
      </c>
      <c r="S58" s="9">
        <v>103</v>
      </c>
      <c r="T58" s="24">
        <f t="shared" si="1"/>
        <v>478</v>
      </c>
    </row>
    <row r="59" spans="1:20">
      <c r="A59" s="35" t="s">
        <v>17</v>
      </c>
      <c r="B59" s="10" t="s">
        <v>32</v>
      </c>
      <c r="C59" s="151" t="s">
        <v>116</v>
      </c>
      <c r="D59" s="152" t="s">
        <v>129</v>
      </c>
      <c r="E59" s="79"/>
      <c r="F59" s="8">
        <v>257</v>
      </c>
      <c r="G59" s="8">
        <v>197</v>
      </c>
      <c r="H59" s="8">
        <v>236</v>
      </c>
      <c r="I59" s="89">
        <v>178</v>
      </c>
      <c r="J59" s="9">
        <v>868</v>
      </c>
      <c r="K59" s="92" t="s">
        <v>17</v>
      </c>
      <c r="L59" s="10" t="s">
        <v>32</v>
      </c>
      <c r="M59" s="151" t="s">
        <v>105</v>
      </c>
      <c r="N59" s="152" t="s">
        <v>245</v>
      </c>
      <c r="O59" s="79"/>
      <c r="P59" s="8">
        <v>126</v>
      </c>
      <c r="Q59" s="8">
        <v>149</v>
      </c>
      <c r="R59" s="8">
        <v>120</v>
      </c>
      <c r="S59" s="9">
        <v>111</v>
      </c>
      <c r="T59" s="24">
        <f t="shared" si="1"/>
        <v>506</v>
      </c>
    </row>
    <row r="60" spans="1:20">
      <c r="A60" s="35"/>
      <c r="B60" s="10" t="s">
        <v>33</v>
      </c>
      <c r="C60" s="151" t="s">
        <v>175</v>
      </c>
      <c r="D60" s="152" t="s">
        <v>192</v>
      </c>
      <c r="E60" s="79"/>
      <c r="F60" s="8">
        <v>180</v>
      </c>
      <c r="G60" s="8">
        <v>165</v>
      </c>
      <c r="H60" s="8">
        <v>191</v>
      </c>
      <c r="I60" s="89">
        <v>211</v>
      </c>
      <c r="J60" s="9">
        <v>747</v>
      </c>
      <c r="K60" s="92"/>
      <c r="L60" s="10" t="s">
        <v>33</v>
      </c>
      <c r="M60" s="151" t="s">
        <v>312</v>
      </c>
      <c r="N60" s="152" t="s">
        <v>260</v>
      </c>
      <c r="O60" s="79"/>
      <c r="P60" s="8">
        <v>161</v>
      </c>
      <c r="Q60" s="8">
        <v>124</v>
      </c>
      <c r="R60" s="8">
        <v>141</v>
      </c>
      <c r="S60" s="9">
        <v>145</v>
      </c>
      <c r="T60" s="24">
        <f t="shared" si="1"/>
        <v>571</v>
      </c>
    </row>
    <row r="61" spans="1:20">
      <c r="A61" s="35">
        <v>12</v>
      </c>
      <c r="B61" s="10" t="s">
        <v>34</v>
      </c>
      <c r="C61" s="151" t="s">
        <v>108</v>
      </c>
      <c r="D61" s="152" t="s">
        <v>119</v>
      </c>
      <c r="E61" s="79"/>
      <c r="F61" s="8">
        <v>185</v>
      </c>
      <c r="G61" s="8">
        <v>162</v>
      </c>
      <c r="H61" s="8">
        <v>151</v>
      </c>
      <c r="I61" s="89">
        <v>198</v>
      </c>
      <c r="J61" s="9">
        <v>696</v>
      </c>
      <c r="K61" s="92">
        <f>IF(K56=" "," ",(IF(K56+1&gt;Start!$H$14," ",K56+1)))</f>
        <v>42</v>
      </c>
      <c r="L61" s="10" t="s">
        <v>34</v>
      </c>
      <c r="M61" s="151" t="s">
        <v>170</v>
      </c>
      <c r="N61" s="152" t="s">
        <v>261</v>
      </c>
      <c r="O61" s="79"/>
      <c r="P61" s="8">
        <v>219</v>
      </c>
      <c r="Q61" s="8">
        <v>188</v>
      </c>
      <c r="R61" s="8">
        <v>166</v>
      </c>
      <c r="S61" s="9">
        <v>208</v>
      </c>
      <c r="T61" s="24">
        <f t="shared" si="1"/>
        <v>781</v>
      </c>
    </row>
    <row r="62" spans="1:20" ht="15.75" thickBot="1">
      <c r="A62" s="36"/>
      <c r="B62" s="27" t="s">
        <v>35</v>
      </c>
      <c r="C62" s="153" t="s">
        <v>315</v>
      </c>
      <c r="D62" s="154" t="s">
        <v>316</v>
      </c>
      <c r="E62" s="80"/>
      <c r="F62" s="28">
        <v>140</v>
      </c>
      <c r="G62" s="28">
        <v>193</v>
      </c>
      <c r="H62" s="28">
        <v>148</v>
      </c>
      <c r="I62" s="90">
        <v>148</v>
      </c>
      <c r="J62" s="29">
        <v>629</v>
      </c>
      <c r="K62" s="93"/>
      <c r="L62" s="27" t="s">
        <v>35</v>
      </c>
      <c r="M62" s="153" t="s">
        <v>340</v>
      </c>
      <c r="N62" s="154"/>
      <c r="O62" s="80"/>
      <c r="P62" s="28"/>
      <c r="Q62" s="28"/>
      <c r="R62" s="28"/>
      <c r="S62" s="29"/>
      <c r="T62" s="31">
        <f t="shared" si="1"/>
        <v>0</v>
      </c>
    </row>
    <row r="63" spans="1:20">
      <c r="A63" s="40" t="s">
        <v>16</v>
      </c>
      <c r="B63" s="10" t="s">
        <v>22</v>
      </c>
      <c r="C63" s="149" t="s">
        <v>170</v>
      </c>
      <c r="D63" s="150" t="s">
        <v>199</v>
      </c>
      <c r="E63" s="81"/>
      <c r="F63" s="37">
        <v>214</v>
      </c>
      <c r="G63" s="37">
        <v>146</v>
      </c>
      <c r="H63" s="37">
        <v>221</v>
      </c>
      <c r="I63" s="91">
        <v>158</v>
      </c>
      <c r="J63" s="95">
        <v>739</v>
      </c>
      <c r="K63" s="94" t="s">
        <v>16</v>
      </c>
      <c r="L63" s="10" t="s">
        <v>22</v>
      </c>
      <c r="M63" s="151" t="s">
        <v>166</v>
      </c>
      <c r="N63" s="152" t="s">
        <v>277</v>
      </c>
      <c r="O63" s="81"/>
      <c r="P63" s="37">
        <v>164</v>
      </c>
      <c r="Q63" s="8">
        <v>138</v>
      </c>
      <c r="R63" s="8">
        <v>140</v>
      </c>
      <c r="S63" s="9">
        <v>192</v>
      </c>
      <c r="T63" s="24">
        <f t="shared" si="1"/>
        <v>634</v>
      </c>
    </row>
    <row r="64" spans="1:20">
      <c r="A64" s="35" t="s">
        <v>17</v>
      </c>
      <c r="B64" s="10" t="s">
        <v>23</v>
      </c>
      <c r="C64" s="151" t="s">
        <v>107</v>
      </c>
      <c r="D64" s="152" t="s">
        <v>314</v>
      </c>
      <c r="E64" s="79"/>
      <c r="F64" s="8">
        <v>225</v>
      </c>
      <c r="G64" s="8">
        <v>185</v>
      </c>
      <c r="H64" s="8">
        <v>233</v>
      </c>
      <c r="I64" s="89">
        <v>178</v>
      </c>
      <c r="J64" s="9">
        <v>821</v>
      </c>
      <c r="K64" s="92" t="s">
        <v>17</v>
      </c>
      <c r="L64" s="10" t="s">
        <v>23</v>
      </c>
      <c r="M64" s="151" t="s">
        <v>105</v>
      </c>
      <c r="N64" s="152" t="s">
        <v>300</v>
      </c>
      <c r="O64" s="79"/>
      <c r="P64" s="8">
        <v>124</v>
      </c>
      <c r="Q64" s="8">
        <v>146</v>
      </c>
      <c r="R64" s="8">
        <v>146</v>
      </c>
      <c r="S64" s="9">
        <v>137</v>
      </c>
      <c r="T64" s="24">
        <f t="shared" si="1"/>
        <v>553</v>
      </c>
    </row>
    <row r="65" spans="1:20">
      <c r="A65" s="35"/>
      <c r="B65" s="10" t="s">
        <v>24</v>
      </c>
      <c r="C65" s="151" t="s">
        <v>175</v>
      </c>
      <c r="D65" s="152" t="s">
        <v>184</v>
      </c>
      <c r="E65" s="79"/>
      <c r="F65" s="8">
        <v>178</v>
      </c>
      <c r="G65" s="8">
        <v>168</v>
      </c>
      <c r="H65" s="8">
        <v>210</v>
      </c>
      <c r="I65" s="89">
        <v>178</v>
      </c>
      <c r="J65" s="9">
        <v>734</v>
      </c>
      <c r="K65" s="92"/>
      <c r="L65" s="10" t="s">
        <v>24</v>
      </c>
      <c r="M65" s="151" t="s">
        <v>312</v>
      </c>
      <c r="N65" s="152" t="s">
        <v>264</v>
      </c>
      <c r="O65" s="79"/>
      <c r="P65" s="8">
        <v>144</v>
      </c>
      <c r="Q65" s="8">
        <v>136</v>
      </c>
      <c r="R65" s="8">
        <v>156</v>
      </c>
      <c r="S65" s="9">
        <v>109</v>
      </c>
      <c r="T65" s="24">
        <f t="shared" si="1"/>
        <v>545</v>
      </c>
    </row>
    <row r="66" spans="1:20">
      <c r="A66" s="35">
        <v>13</v>
      </c>
      <c r="B66" s="10" t="s">
        <v>25</v>
      </c>
      <c r="C66" s="151" t="s">
        <v>108</v>
      </c>
      <c r="D66" s="152" t="s">
        <v>130</v>
      </c>
      <c r="E66" s="79"/>
      <c r="F66" s="8">
        <v>169</v>
      </c>
      <c r="G66" s="8">
        <v>129</v>
      </c>
      <c r="H66" s="8">
        <v>211</v>
      </c>
      <c r="I66" s="89">
        <v>182</v>
      </c>
      <c r="J66" s="9">
        <v>691</v>
      </c>
      <c r="K66" s="92">
        <f>IF(K61=" "," ",(IF(K61+1&gt;Start!$H$14," ",K61+1)))</f>
        <v>43</v>
      </c>
      <c r="L66" s="10" t="s">
        <v>25</v>
      </c>
      <c r="M66" s="151" t="s">
        <v>116</v>
      </c>
      <c r="N66" s="152" t="s">
        <v>386</v>
      </c>
      <c r="O66" s="79"/>
      <c r="P66" s="8">
        <v>141</v>
      </c>
      <c r="Q66" s="8">
        <v>161</v>
      </c>
      <c r="R66" s="8">
        <v>160</v>
      </c>
      <c r="S66" s="9">
        <v>156</v>
      </c>
      <c r="T66" s="24">
        <f t="shared" si="1"/>
        <v>618</v>
      </c>
    </row>
    <row r="67" spans="1:20" ht="15.75" thickBot="1">
      <c r="A67" s="36"/>
      <c r="B67" s="27" t="s">
        <v>26</v>
      </c>
      <c r="C67" s="153" t="s">
        <v>315</v>
      </c>
      <c r="D67" s="154" t="s">
        <v>317</v>
      </c>
      <c r="E67" s="80"/>
      <c r="F67" s="28">
        <v>170</v>
      </c>
      <c r="G67" s="28">
        <v>181</v>
      </c>
      <c r="H67" s="28">
        <v>175</v>
      </c>
      <c r="I67" s="90">
        <v>169</v>
      </c>
      <c r="J67" s="29">
        <v>695</v>
      </c>
      <c r="K67" s="93"/>
      <c r="L67" s="27" t="s">
        <v>26</v>
      </c>
      <c r="M67" s="153" t="s">
        <v>107</v>
      </c>
      <c r="N67" s="154" t="s">
        <v>219</v>
      </c>
      <c r="O67" s="80"/>
      <c r="P67" s="28">
        <v>190</v>
      </c>
      <c r="Q67" s="28">
        <v>158</v>
      </c>
      <c r="R67" s="28">
        <v>126</v>
      </c>
      <c r="S67" s="29">
        <v>196</v>
      </c>
      <c r="T67" s="31">
        <f t="shared" ref="T67:T98" si="2">SUM(P67:S67)</f>
        <v>670</v>
      </c>
    </row>
    <row r="68" spans="1:20">
      <c r="A68" s="40" t="s">
        <v>16</v>
      </c>
      <c r="B68" s="22" t="s">
        <v>31</v>
      </c>
      <c r="C68" s="149" t="s">
        <v>313</v>
      </c>
      <c r="D68" s="150" t="s">
        <v>188</v>
      </c>
      <c r="E68" s="81"/>
      <c r="F68" s="37">
        <v>202</v>
      </c>
      <c r="G68" s="37">
        <v>209</v>
      </c>
      <c r="H68" s="37">
        <v>239</v>
      </c>
      <c r="I68" s="91">
        <v>168</v>
      </c>
      <c r="J68" s="95">
        <v>818</v>
      </c>
      <c r="K68" s="94" t="s">
        <v>16</v>
      </c>
      <c r="L68" s="22" t="s">
        <v>31</v>
      </c>
      <c r="M68" s="151" t="s">
        <v>166</v>
      </c>
      <c r="N68" s="152" t="s">
        <v>287</v>
      </c>
      <c r="O68" s="81"/>
      <c r="P68" s="37">
        <v>144</v>
      </c>
      <c r="Q68" s="8">
        <v>128</v>
      </c>
      <c r="R68" s="8">
        <v>169</v>
      </c>
      <c r="S68" s="9">
        <v>139</v>
      </c>
      <c r="T68" s="24">
        <f t="shared" si="2"/>
        <v>580</v>
      </c>
    </row>
    <row r="69" spans="1:20">
      <c r="A69" s="35" t="s">
        <v>17</v>
      </c>
      <c r="B69" s="10" t="s">
        <v>32</v>
      </c>
      <c r="C69" s="151" t="s">
        <v>107</v>
      </c>
      <c r="D69" s="152" t="s">
        <v>118</v>
      </c>
      <c r="E69" s="79"/>
      <c r="F69" s="8">
        <v>211</v>
      </c>
      <c r="G69" s="8">
        <v>246</v>
      </c>
      <c r="H69" s="8">
        <v>157</v>
      </c>
      <c r="I69" s="89">
        <v>226</v>
      </c>
      <c r="J69" s="9">
        <v>840</v>
      </c>
      <c r="K69" s="92" t="s">
        <v>17</v>
      </c>
      <c r="L69" s="10" t="s">
        <v>32</v>
      </c>
      <c r="M69" s="151" t="s">
        <v>105</v>
      </c>
      <c r="N69" s="152" t="s">
        <v>292</v>
      </c>
      <c r="O69" s="79"/>
      <c r="P69" s="8">
        <v>111</v>
      </c>
      <c r="Q69" s="8">
        <v>131</v>
      </c>
      <c r="R69" s="8">
        <v>144</v>
      </c>
      <c r="S69" s="9">
        <v>137</v>
      </c>
      <c r="T69" s="24">
        <f t="shared" si="2"/>
        <v>523</v>
      </c>
    </row>
    <row r="70" spans="1:20">
      <c r="A70" s="35"/>
      <c r="B70" s="10" t="s">
        <v>33</v>
      </c>
      <c r="C70" s="151" t="s">
        <v>175</v>
      </c>
      <c r="D70" s="152" t="s">
        <v>176</v>
      </c>
      <c r="E70" s="79"/>
      <c r="F70" s="8">
        <v>155</v>
      </c>
      <c r="G70" s="8">
        <v>182</v>
      </c>
      <c r="H70" s="8">
        <v>180</v>
      </c>
      <c r="I70" s="89">
        <v>144</v>
      </c>
      <c r="J70" s="9">
        <v>661</v>
      </c>
      <c r="K70" s="92"/>
      <c r="L70" s="10" t="s">
        <v>33</v>
      </c>
      <c r="M70" s="151" t="s">
        <v>312</v>
      </c>
      <c r="N70" s="152" t="s">
        <v>275</v>
      </c>
      <c r="O70" s="79"/>
      <c r="P70" s="8">
        <v>138</v>
      </c>
      <c r="Q70" s="8">
        <v>113</v>
      </c>
      <c r="R70" s="8">
        <v>95</v>
      </c>
      <c r="S70" s="9">
        <v>166</v>
      </c>
      <c r="T70" s="24">
        <f t="shared" si="2"/>
        <v>512</v>
      </c>
    </row>
    <row r="71" spans="1:20">
      <c r="A71" s="35">
        <v>14</v>
      </c>
      <c r="B71" s="10" t="s">
        <v>34</v>
      </c>
      <c r="C71" s="151" t="s">
        <v>108</v>
      </c>
      <c r="D71" s="152" t="s">
        <v>214</v>
      </c>
      <c r="E71" s="79"/>
      <c r="F71" s="8">
        <v>160</v>
      </c>
      <c r="G71" s="8">
        <v>209</v>
      </c>
      <c r="H71" s="8">
        <v>218</v>
      </c>
      <c r="I71" s="89">
        <v>202</v>
      </c>
      <c r="J71" s="9">
        <v>789</v>
      </c>
      <c r="K71" s="92">
        <f>IF(K66=" "," ",(IF(K66+1&gt;Start!$H$14," ",K66+1)))</f>
        <v>44</v>
      </c>
      <c r="L71" s="10" t="s">
        <v>34</v>
      </c>
      <c r="M71" s="151" t="s">
        <v>116</v>
      </c>
      <c r="N71" s="152" t="s">
        <v>218</v>
      </c>
      <c r="O71" s="79"/>
      <c r="P71" s="8">
        <v>185</v>
      </c>
      <c r="Q71" s="8">
        <v>173</v>
      </c>
      <c r="R71" s="8">
        <v>234</v>
      </c>
      <c r="S71" s="9">
        <v>180</v>
      </c>
      <c r="T71" s="24">
        <f t="shared" si="2"/>
        <v>772</v>
      </c>
    </row>
    <row r="72" spans="1:20" ht="15.75" thickBot="1">
      <c r="A72" s="36"/>
      <c r="B72" s="27" t="s">
        <v>35</v>
      </c>
      <c r="C72" s="153" t="s">
        <v>315</v>
      </c>
      <c r="D72" s="154" t="s">
        <v>318</v>
      </c>
      <c r="E72" s="80"/>
      <c r="F72" s="28">
        <v>148</v>
      </c>
      <c r="G72" s="28">
        <v>136</v>
      </c>
      <c r="H72" s="28">
        <v>189</v>
      </c>
      <c r="I72" s="90">
        <v>134</v>
      </c>
      <c r="J72" s="29">
        <v>607</v>
      </c>
      <c r="K72" s="93"/>
      <c r="L72" s="27" t="s">
        <v>35</v>
      </c>
      <c r="M72" s="153"/>
      <c r="N72" s="154"/>
      <c r="O72" s="80"/>
      <c r="P72" s="28"/>
      <c r="Q72" s="28"/>
      <c r="R72" s="28"/>
      <c r="S72" s="29"/>
      <c r="T72" s="31">
        <f t="shared" si="2"/>
        <v>0</v>
      </c>
    </row>
    <row r="73" spans="1:20">
      <c r="A73" s="40" t="s">
        <v>16</v>
      </c>
      <c r="B73" s="10" t="s">
        <v>22</v>
      </c>
      <c r="C73" s="149" t="s">
        <v>313</v>
      </c>
      <c r="D73" s="150" t="s">
        <v>180</v>
      </c>
      <c r="E73" s="81"/>
      <c r="F73" s="37">
        <v>193</v>
      </c>
      <c r="G73" s="37">
        <v>159</v>
      </c>
      <c r="H73" s="37">
        <v>192</v>
      </c>
      <c r="I73" s="91">
        <v>181</v>
      </c>
      <c r="J73" s="95">
        <v>725</v>
      </c>
      <c r="K73" s="94" t="s">
        <v>16</v>
      </c>
      <c r="L73" s="10" t="s">
        <v>22</v>
      </c>
      <c r="M73" s="151" t="s">
        <v>215</v>
      </c>
      <c r="N73" s="152" t="s">
        <v>228</v>
      </c>
      <c r="O73" s="81"/>
      <c r="P73" s="37">
        <v>199</v>
      </c>
      <c r="Q73" s="8">
        <v>178</v>
      </c>
      <c r="R73" s="8">
        <v>179</v>
      </c>
      <c r="S73" s="9">
        <v>190</v>
      </c>
      <c r="T73" s="24">
        <f t="shared" si="2"/>
        <v>746</v>
      </c>
    </row>
    <row r="74" spans="1:20">
      <c r="A74" s="35" t="s">
        <v>17</v>
      </c>
      <c r="B74" s="10" t="s">
        <v>23</v>
      </c>
      <c r="C74" s="151" t="s">
        <v>107</v>
      </c>
      <c r="D74" s="152" t="s">
        <v>134</v>
      </c>
      <c r="E74" s="79"/>
      <c r="F74" s="8">
        <v>136</v>
      </c>
      <c r="G74" s="8">
        <v>185</v>
      </c>
      <c r="H74" s="8">
        <v>160</v>
      </c>
      <c r="I74" s="89">
        <v>163</v>
      </c>
      <c r="J74" s="9">
        <v>644</v>
      </c>
      <c r="K74" s="92" t="s">
        <v>17</v>
      </c>
      <c r="L74" s="10" t="s">
        <v>23</v>
      </c>
      <c r="M74" s="151" t="s">
        <v>101</v>
      </c>
      <c r="N74" s="152" t="s">
        <v>217</v>
      </c>
      <c r="O74" s="79"/>
      <c r="P74" s="8">
        <v>197</v>
      </c>
      <c r="Q74" s="8">
        <v>114</v>
      </c>
      <c r="R74" s="8">
        <v>141</v>
      </c>
      <c r="S74" s="9">
        <v>151</v>
      </c>
      <c r="T74" s="24">
        <f t="shared" si="2"/>
        <v>603</v>
      </c>
    </row>
    <row r="75" spans="1:20">
      <c r="A75" s="35"/>
      <c r="B75" s="10" t="s">
        <v>24</v>
      </c>
      <c r="C75" s="151" t="s">
        <v>101</v>
      </c>
      <c r="D75" s="152" t="s">
        <v>102</v>
      </c>
      <c r="E75" s="79"/>
      <c r="F75" s="8">
        <v>147</v>
      </c>
      <c r="G75" s="8">
        <v>175</v>
      </c>
      <c r="H75" s="8">
        <v>155</v>
      </c>
      <c r="I75" s="89">
        <v>155</v>
      </c>
      <c r="J75" s="9">
        <v>632</v>
      </c>
      <c r="K75" s="92"/>
      <c r="L75" s="10" t="s">
        <v>24</v>
      </c>
      <c r="M75" s="151" t="s">
        <v>153</v>
      </c>
      <c r="N75" s="152" t="s">
        <v>263</v>
      </c>
      <c r="O75" s="79"/>
      <c r="P75" s="8">
        <v>105</v>
      </c>
      <c r="Q75" s="8">
        <v>93</v>
      </c>
      <c r="R75" s="8">
        <v>145</v>
      </c>
      <c r="S75" s="9">
        <v>96</v>
      </c>
      <c r="T75" s="24">
        <f t="shared" si="2"/>
        <v>439</v>
      </c>
    </row>
    <row r="76" spans="1:20">
      <c r="A76" s="35">
        <v>15</v>
      </c>
      <c r="B76" s="10" t="s">
        <v>25</v>
      </c>
      <c r="C76" s="151" t="s">
        <v>108</v>
      </c>
      <c r="D76" s="152" t="s">
        <v>207</v>
      </c>
      <c r="E76" s="79"/>
      <c r="F76" s="8">
        <v>180</v>
      </c>
      <c r="G76" s="8">
        <v>231</v>
      </c>
      <c r="H76" s="8">
        <v>191</v>
      </c>
      <c r="I76" s="89">
        <v>216</v>
      </c>
      <c r="J76" s="9">
        <v>818</v>
      </c>
      <c r="K76" s="92">
        <f>IF(K71=" "," ",(IF(K71+1&gt;Start!$H$14," ",K71+1)))</f>
        <v>45</v>
      </c>
      <c r="L76" s="10" t="s">
        <v>25</v>
      </c>
      <c r="M76" s="151" t="s">
        <v>103</v>
      </c>
      <c r="N76" s="152" t="s">
        <v>295</v>
      </c>
      <c r="O76" s="79"/>
      <c r="P76" s="8">
        <v>202</v>
      </c>
      <c r="Q76" s="8">
        <v>230</v>
      </c>
      <c r="R76" s="8">
        <v>201</v>
      </c>
      <c r="S76" s="9">
        <v>219</v>
      </c>
      <c r="T76" s="24">
        <f t="shared" si="2"/>
        <v>852</v>
      </c>
    </row>
    <row r="77" spans="1:20" ht="15.75" thickBot="1">
      <c r="A77" s="36"/>
      <c r="B77" s="27" t="s">
        <v>26</v>
      </c>
      <c r="C77" s="153" t="s">
        <v>315</v>
      </c>
      <c r="D77" s="154" t="s">
        <v>319</v>
      </c>
      <c r="E77" s="80"/>
      <c r="F77" s="28">
        <v>252</v>
      </c>
      <c r="G77" s="28">
        <v>201</v>
      </c>
      <c r="H77" s="28">
        <v>168</v>
      </c>
      <c r="I77" s="90">
        <v>164</v>
      </c>
      <c r="J77" s="29">
        <v>785</v>
      </c>
      <c r="K77" s="93"/>
      <c r="L77" s="27" t="s">
        <v>26</v>
      </c>
      <c r="M77" s="153" t="s">
        <v>363</v>
      </c>
      <c r="N77" s="154" t="s">
        <v>360</v>
      </c>
      <c r="O77" s="80"/>
      <c r="P77" s="28">
        <v>145</v>
      </c>
      <c r="Q77" s="28">
        <v>126</v>
      </c>
      <c r="R77" s="28">
        <v>145</v>
      </c>
      <c r="S77" s="29">
        <v>128</v>
      </c>
      <c r="T77" s="31">
        <f t="shared" si="2"/>
        <v>544</v>
      </c>
    </row>
    <row r="78" spans="1:20">
      <c r="A78" s="40" t="s">
        <v>16</v>
      </c>
      <c r="B78" s="22" t="s">
        <v>31</v>
      </c>
      <c r="C78" s="149" t="s">
        <v>313</v>
      </c>
      <c r="D78" s="150" t="s">
        <v>171</v>
      </c>
      <c r="E78" s="81"/>
      <c r="F78" s="37">
        <v>263</v>
      </c>
      <c r="G78" s="37">
        <v>246</v>
      </c>
      <c r="H78" s="37">
        <v>244</v>
      </c>
      <c r="I78" s="91">
        <v>245</v>
      </c>
      <c r="J78" s="95">
        <v>998</v>
      </c>
      <c r="K78" s="94" t="s">
        <v>16</v>
      </c>
      <c r="L78" s="22" t="s">
        <v>31</v>
      </c>
      <c r="M78" s="151" t="s">
        <v>215</v>
      </c>
      <c r="N78" s="152" t="s">
        <v>221</v>
      </c>
      <c r="O78" s="81"/>
      <c r="P78" s="37">
        <v>133</v>
      </c>
      <c r="Q78" s="8">
        <v>155</v>
      </c>
      <c r="R78" s="8">
        <v>156</v>
      </c>
      <c r="S78" s="9">
        <v>161</v>
      </c>
      <c r="T78" s="24">
        <f t="shared" si="2"/>
        <v>605</v>
      </c>
    </row>
    <row r="79" spans="1:20">
      <c r="A79" s="35" t="s">
        <v>17</v>
      </c>
      <c r="B79" s="10" t="s">
        <v>32</v>
      </c>
      <c r="C79" s="151" t="s">
        <v>107</v>
      </c>
      <c r="D79" s="152" t="s">
        <v>123</v>
      </c>
      <c r="E79" s="79"/>
      <c r="F79" s="8">
        <v>172</v>
      </c>
      <c r="G79" s="8">
        <v>228</v>
      </c>
      <c r="H79" s="8">
        <v>143</v>
      </c>
      <c r="I79" s="89">
        <v>181</v>
      </c>
      <c r="J79" s="9">
        <v>724</v>
      </c>
      <c r="K79" s="92" t="s">
        <v>17</v>
      </c>
      <c r="L79" s="10" t="s">
        <v>32</v>
      </c>
      <c r="M79" s="151" t="s">
        <v>101</v>
      </c>
      <c r="N79" s="152" t="s">
        <v>239</v>
      </c>
      <c r="O79" s="79"/>
      <c r="P79" s="8">
        <v>168</v>
      </c>
      <c r="Q79" s="8">
        <v>134</v>
      </c>
      <c r="R79" s="8">
        <v>154</v>
      </c>
      <c r="S79" s="9">
        <v>148</v>
      </c>
      <c r="T79" s="24">
        <f t="shared" si="2"/>
        <v>604</v>
      </c>
    </row>
    <row r="80" spans="1:20">
      <c r="A80" s="35"/>
      <c r="B80" s="10" t="s">
        <v>33</v>
      </c>
      <c r="C80" s="151" t="s">
        <v>101</v>
      </c>
      <c r="D80" s="152" t="s">
        <v>113</v>
      </c>
      <c r="E80" s="79"/>
      <c r="F80" s="8">
        <v>185</v>
      </c>
      <c r="G80" s="8">
        <v>168</v>
      </c>
      <c r="H80" s="8">
        <v>155</v>
      </c>
      <c r="I80" s="89">
        <v>211</v>
      </c>
      <c r="J80" s="9">
        <v>719</v>
      </c>
      <c r="K80" s="92"/>
      <c r="L80" s="10" t="s">
        <v>33</v>
      </c>
      <c r="M80" s="151" t="s">
        <v>153</v>
      </c>
      <c r="N80" s="152" t="s">
        <v>270</v>
      </c>
      <c r="O80" s="79"/>
      <c r="P80" s="8">
        <v>124</v>
      </c>
      <c r="Q80" s="8">
        <v>157</v>
      </c>
      <c r="R80" s="8">
        <v>114</v>
      </c>
      <c r="S80" s="9">
        <v>92</v>
      </c>
      <c r="T80" s="24">
        <f t="shared" si="2"/>
        <v>487</v>
      </c>
    </row>
    <row r="81" spans="1:20">
      <c r="A81" s="35">
        <v>16</v>
      </c>
      <c r="B81" s="10" t="s">
        <v>34</v>
      </c>
      <c r="C81" s="151" t="s">
        <v>108</v>
      </c>
      <c r="D81" s="152" t="s">
        <v>200</v>
      </c>
      <c r="E81" s="79"/>
      <c r="F81" s="8">
        <v>176</v>
      </c>
      <c r="G81" s="8">
        <v>177</v>
      </c>
      <c r="H81" s="8">
        <v>163</v>
      </c>
      <c r="I81" s="89">
        <v>137</v>
      </c>
      <c r="J81" s="9">
        <v>653</v>
      </c>
      <c r="K81" s="92">
        <f>IF(K76=" "," ",(IF(K76+1&gt;Start!$H$14," ",K76+1)))</f>
        <v>46</v>
      </c>
      <c r="L81" s="10" t="s">
        <v>34</v>
      </c>
      <c r="M81" s="151" t="s">
        <v>103</v>
      </c>
      <c r="N81" s="152" t="s">
        <v>286</v>
      </c>
      <c r="O81" s="79"/>
      <c r="P81" s="8">
        <v>156</v>
      </c>
      <c r="Q81" s="8">
        <v>167</v>
      </c>
      <c r="R81" s="8">
        <v>173</v>
      </c>
      <c r="S81" s="9">
        <v>212</v>
      </c>
      <c r="T81" s="24">
        <f t="shared" si="2"/>
        <v>708</v>
      </c>
    </row>
    <row r="82" spans="1:20" ht="15.75" thickBot="1">
      <c r="A82" s="36"/>
      <c r="B82" s="27" t="s">
        <v>35</v>
      </c>
      <c r="C82" s="153"/>
      <c r="D82" s="154"/>
      <c r="E82" s="80"/>
      <c r="F82" s="28"/>
      <c r="G82" s="28"/>
      <c r="H82" s="28"/>
      <c r="I82" s="90"/>
      <c r="J82" s="29">
        <v>0</v>
      </c>
      <c r="K82" s="93"/>
      <c r="L82" s="27" t="s">
        <v>35</v>
      </c>
      <c r="M82" s="153" t="s">
        <v>363</v>
      </c>
      <c r="N82" s="154" t="s">
        <v>361</v>
      </c>
      <c r="O82" s="80"/>
      <c r="P82" s="28">
        <v>123</v>
      </c>
      <c r="Q82" s="28">
        <v>133</v>
      </c>
      <c r="R82" s="28">
        <v>108</v>
      </c>
      <c r="S82" s="29">
        <v>113</v>
      </c>
      <c r="T82" s="31">
        <f t="shared" si="2"/>
        <v>477</v>
      </c>
    </row>
    <row r="83" spans="1:20">
      <c r="A83" s="40" t="s">
        <v>16</v>
      </c>
      <c r="B83" s="10" t="s">
        <v>22</v>
      </c>
      <c r="C83" s="149" t="s">
        <v>116</v>
      </c>
      <c r="D83" s="150" t="s">
        <v>117</v>
      </c>
      <c r="E83" s="81"/>
      <c r="F83" s="37">
        <v>247</v>
      </c>
      <c r="G83" s="37">
        <v>189</v>
      </c>
      <c r="H83" s="37">
        <v>224</v>
      </c>
      <c r="I83" s="91">
        <v>192</v>
      </c>
      <c r="J83" s="95">
        <v>852</v>
      </c>
      <c r="K83" s="94" t="s">
        <v>16</v>
      </c>
      <c r="L83" s="10" t="s">
        <v>22</v>
      </c>
      <c r="M83" s="151" t="s">
        <v>215</v>
      </c>
      <c r="N83" s="152" t="s">
        <v>216</v>
      </c>
      <c r="O83" s="81"/>
      <c r="P83" s="37">
        <v>125</v>
      </c>
      <c r="Q83" s="8">
        <v>160</v>
      </c>
      <c r="R83" s="8">
        <v>207</v>
      </c>
      <c r="S83" s="9">
        <v>152</v>
      </c>
      <c r="T83" s="24">
        <f t="shared" si="2"/>
        <v>644</v>
      </c>
    </row>
    <row r="84" spans="1:20">
      <c r="A84" s="35" t="s">
        <v>17</v>
      </c>
      <c r="B84" s="10" t="s">
        <v>23</v>
      </c>
      <c r="C84" s="151" t="s">
        <v>107</v>
      </c>
      <c r="D84" s="152" t="s">
        <v>143</v>
      </c>
      <c r="E84" s="79"/>
      <c r="F84" s="8">
        <v>214</v>
      </c>
      <c r="G84" s="8">
        <v>265</v>
      </c>
      <c r="H84" s="8">
        <v>299</v>
      </c>
      <c r="I84" s="89">
        <v>267</v>
      </c>
      <c r="J84" s="9">
        <v>1045</v>
      </c>
      <c r="K84" s="92" t="s">
        <v>17</v>
      </c>
      <c r="L84" s="10" t="s">
        <v>23</v>
      </c>
      <c r="M84" s="151"/>
      <c r="N84" s="152"/>
      <c r="O84" s="79"/>
      <c r="P84" s="8"/>
      <c r="Q84" s="8"/>
      <c r="R84" s="8"/>
      <c r="S84" s="9"/>
      <c r="T84" s="24">
        <f t="shared" si="2"/>
        <v>0</v>
      </c>
    </row>
    <row r="85" spans="1:20">
      <c r="A85" s="35"/>
      <c r="B85" s="10" t="s">
        <v>24</v>
      </c>
      <c r="C85" s="151" t="s">
        <v>101</v>
      </c>
      <c r="D85" s="152" t="s">
        <v>124</v>
      </c>
      <c r="E85" s="79"/>
      <c r="F85" s="8">
        <v>148</v>
      </c>
      <c r="G85" s="8">
        <v>184</v>
      </c>
      <c r="H85" s="8">
        <v>148</v>
      </c>
      <c r="I85" s="89">
        <v>138</v>
      </c>
      <c r="J85" s="9">
        <v>618</v>
      </c>
      <c r="K85" s="92"/>
      <c r="L85" s="10" t="s">
        <v>24</v>
      </c>
      <c r="M85" s="151" t="s">
        <v>97</v>
      </c>
      <c r="N85" s="152" t="s">
        <v>384</v>
      </c>
      <c r="O85" s="79"/>
      <c r="P85" s="8">
        <v>218</v>
      </c>
      <c r="Q85" s="8">
        <v>198</v>
      </c>
      <c r="R85" s="8">
        <v>193</v>
      </c>
      <c r="S85" s="9">
        <v>222</v>
      </c>
      <c r="T85" s="24">
        <f t="shared" si="2"/>
        <v>831</v>
      </c>
    </row>
    <row r="86" spans="1:20">
      <c r="A86" s="35">
        <v>17</v>
      </c>
      <c r="B86" s="10" t="s">
        <v>25</v>
      </c>
      <c r="C86" s="151" t="s">
        <v>127</v>
      </c>
      <c r="D86" s="152" t="s">
        <v>163</v>
      </c>
      <c r="E86" s="79"/>
      <c r="F86" s="8">
        <v>212</v>
      </c>
      <c r="G86" s="8">
        <v>180</v>
      </c>
      <c r="H86" s="8">
        <v>249</v>
      </c>
      <c r="I86" s="89">
        <v>252</v>
      </c>
      <c r="J86" s="9">
        <v>893</v>
      </c>
      <c r="K86" s="92">
        <f>IF(K81=" "," ",(IF(K81+1&gt;Start!$H$14," ",K81+1)))</f>
        <v>47</v>
      </c>
      <c r="L86" s="10" t="s">
        <v>25</v>
      </c>
      <c r="M86" s="151" t="s">
        <v>103</v>
      </c>
      <c r="N86" s="152" t="s">
        <v>276</v>
      </c>
      <c r="O86" s="79"/>
      <c r="P86" s="8">
        <v>224</v>
      </c>
      <c r="Q86" s="8">
        <v>171</v>
      </c>
      <c r="R86" s="8">
        <v>197</v>
      </c>
      <c r="S86" s="9">
        <v>185</v>
      </c>
      <c r="T86" s="24">
        <f t="shared" si="2"/>
        <v>777</v>
      </c>
    </row>
    <row r="87" spans="1:20" ht="15.75" thickBot="1">
      <c r="A87" s="36"/>
      <c r="B87" s="27" t="s">
        <v>26</v>
      </c>
      <c r="C87" s="153" t="s">
        <v>315</v>
      </c>
      <c r="D87" s="154" t="s">
        <v>320</v>
      </c>
      <c r="E87" s="80"/>
      <c r="F87" s="28">
        <v>254</v>
      </c>
      <c r="G87" s="28">
        <v>219</v>
      </c>
      <c r="H87" s="28">
        <v>200</v>
      </c>
      <c r="I87" s="90">
        <v>233</v>
      </c>
      <c r="J87" s="29">
        <v>906</v>
      </c>
      <c r="K87" s="93"/>
      <c r="L87" s="27" t="s">
        <v>26</v>
      </c>
      <c r="M87" s="153" t="s">
        <v>363</v>
      </c>
      <c r="N87" s="154" t="s">
        <v>362</v>
      </c>
      <c r="O87" s="80"/>
      <c r="P87" s="28">
        <v>132</v>
      </c>
      <c r="Q87" s="28">
        <v>139</v>
      </c>
      <c r="R87" s="28">
        <v>133</v>
      </c>
      <c r="S87" s="29">
        <v>92</v>
      </c>
      <c r="T87" s="31">
        <f t="shared" si="2"/>
        <v>496</v>
      </c>
    </row>
    <row r="88" spans="1:20">
      <c r="A88" s="40" t="s">
        <v>16</v>
      </c>
      <c r="B88" s="22" t="s">
        <v>31</v>
      </c>
      <c r="C88" s="149" t="s">
        <v>116</v>
      </c>
      <c r="D88" s="150" t="s">
        <v>164</v>
      </c>
      <c r="E88" s="81"/>
      <c r="F88" s="37">
        <v>180</v>
      </c>
      <c r="G88" s="37">
        <v>169</v>
      </c>
      <c r="H88" s="37">
        <v>246</v>
      </c>
      <c r="I88" s="91">
        <v>190</v>
      </c>
      <c r="J88" s="95">
        <v>785</v>
      </c>
      <c r="K88" s="94" t="s">
        <v>16</v>
      </c>
      <c r="L88" s="22" t="s">
        <v>31</v>
      </c>
      <c r="M88" s="151" t="s">
        <v>215</v>
      </c>
      <c r="N88" s="152" t="s">
        <v>238</v>
      </c>
      <c r="O88" s="81"/>
      <c r="P88" s="37">
        <v>103</v>
      </c>
      <c r="Q88" s="8">
        <v>132</v>
      </c>
      <c r="R88" s="8">
        <v>134</v>
      </c>
      <c r="S88" s="9">
        <v>156</v>
      </c>
      <c r="T88" s="24">
        <f t="shared" si="2"/>
        <v>525</v>
      </c>
    </row>
    <row r="89" spans="1:20">
      <c r="A89" s="35" t="s">
        <v>17</v>
      </c>
      <c r="B89" s="10" t="s">
        <v>32</v>
      </c>
      <c r="C89" s="151" t="s">
        <v>107</v>
      </c>
      <c r="D89" s="152" t="s">
        <v>150</v>
      </c>
      <c r="E89" s="79"/>
      <c r="F89" s="8">
        <v>149</v>
      </c>
      <c r="G89" s="8">
        <v>196</v>
      </c>
      <c r="H89" s="8">
        <v>244</v>
      </c>
      <c r="I89" s="89">
        <v>165</v>
      </c>
      <c r="J89" s="9">
        <v>754</v>
      </c>
      <c r="K89" s="92" t="s">
        <v>17</v>
      </c>
      <c r="L89" s="10" t="s">
        <v>32</v>
      </c>
      <c r="M89" s="151" t="s">
        <v>101</v>
      </c>
      <c r="N89" s="152" t="s">
        <v>294</v>
      </c>
      <c r="O89" s="79"/>
      <c r="P89" s="8">
        <v>108</v>
      </c>
      <c r="Q89" s="8">
        <v>142</v>
      </c>
      <c r="R89" s="8">
        <v>87</v>
      </c>
      <c r="S89" s="9">
        <v>96</v>
      </c>
      <c r="T89" s="24">
        <f t="shared" si="2"/>
        <v>433</v>
      </c>
    </row>
    <row r="90" spans="1:20">
      <c r="A90" s="35"/>
      <c r="B90" s="10" t="s">
        <v>33</v>
      </c>
      <c r="C90" s="151" t="s">
        <v>101</v>
      </c>
      <c r="D90" s="152" t="s">
        <v>135</v>
      </c>
      <c r="E90" s="79"/>
      <c r="F90" s="8">
        <v>223</v>
      </c>
      <c r="G90" s="8">
        <v>247</v>
      </c>
      <c r="H90" s="8">
        <v>188</v>
      </c>
      <c r="I90" s="89">
        <v>150</v>
      </c>
      <c r="J90" s="9">
        <v>808</v>
      </c>
      <c r="K90" s="92"/>
      <c r="L90" s="10" t="s">
        <v>33</v>
      </c>
      <c r="M90" s="151" t="s">
        <v>97</v>
      </c>
      <c r="N90" s="152" t="s">
        <v>258</v>
      </c>
      <c r="O90" s="79"/>
      <c r="P90" s="8">
        <v>164</v>
      </c>
      <c r="Q90" s="8">
        <v>174</v>
      </c>
      <c r="R90" s="8">
        <v>191</v>
      </c>
      <c r="S90" s="9">
        <v>178</v>
      </c>
      <c r="T90" s="24">
        <f t="shared" si="2"/>
        <v>707</v>
      </c>
    </row>
    <row r="91" spans="1:20">
      <c r="A91" s="35">
        <v>18</v>
      </c>
      <c r="B91" s="10" t="s">
        <v>34</v>
      </c>
      <c r="C91" s="151" t="s">
        <v>127</v>
      </c>
      <c r="D91" s="152" t="s">
        <v>155</v>
      </c>
      <c r="E91" s="79"/>
      <c r="F91" s="8">
        <v>256</v>
      </c>
      <c r="G91" s="8">
        <v>253</v>
      </c>
      <c r="H91" s="8">
        <v>226</v>
      </c>
      <c r="I91" s="89">
        <v>225</v>
      </c>
      <c r="J91" s="9">
        <v>960</v>
      </c>
      <c r="K91" s="92">
        <f>IF(K86=" "," ",(IF(K86+1&gt;Start!$H$14," ",K86+1)))</f>
        <v>48</v>
      </c>
      <c r="L91" s="10" t="s">
        <v>34</v>
      </c>
      <c r="M91" s="151" t="s">
        <v>103</v>
      </c>
      <c r="N91" s="152" t="s">
        <v>352</v>
      </c>
      <c r="O91" s="79"/>
      <c r="P91" s="8">
        <v>180</v>
      </c>
      <c r="Q91" s="8">
        <v>202</v>
      </c>
      <c r="R91" s="8">
        <v>169</v>
      </c>
      <c r="S91" s="9">
        <v>161</v>
      </c>
      <c r="T91" s="24">
        <f t="shared" si="2"/>
        <v>712</v>
      </c>
    </row>
    <row r="92" spans="1:20" ht="15.75" thickBot="1">
      <c r="A92" s="36"/>
      <c r="B92" s="27" t="s">
        <v>35</v>
      </c>
      <c r="C92" s="153"/>
      <c r="D92" s="154"/>
      <c r="E92" s="80"/>
      <c r="F92" s="28"/>
      <c r="G92" s="28"/>
      <c r="H92" s="28"/>
      <c r="I92" s="90"/>
      <c r="J92" s="29">
        <v>0</v>
      </c>
      <c r="K92" s="93"/>
      <c r="L92" s="27" t="s">
        <v>35</v>
      </c>
      <c r="M92" s="153" t="s">
        <v>363</v>
      </c>
      <c r="N92" s="154" t="s">
        <v>364</v>
      </c>
      <c r="O92" s="80"/>
      <c r="P92" s="28">
        <v>188</v>
      </c>
      <c r="Q92" s="28">
        <v>167</v>
      </c>
      <c r="R92" s="28">
        <v>191</v>
      </c>
      <c r="S92" s="29">
        <v>163</v>
      </c>
      <c r="T92" s="31">
        <f t="shared" si="2"/>
        <v>709</v>
      </c>
    </row>
    <row r="93" spans="1:20">
      <c r="A93" s="40" t="s">
        <v>16</v>
      </c>
      <c r="B93" s="10" t="s">
        <v>22</v>
      </c>
      <c r="C93" s="149" t="s">
        <v>116</v>
      </c>
      <c r="D93" s="150" t="s">
        <v>156</v>
      </c>
      <c r="E93" s="81"/>
      <c r="F93" s="37">
        <v>224</v>
      </c>
      <c r="G93" s="37">
        <v>193</v>
      </c>
      <c r="H93" s="37">
        <v>247</v>
      </c>
      <c r="I93" s="91">
        <v>203</v>
      </c>
      <c r="J93" s="95">
        <v>867</v>
      </c>
      <c r="K93" s="94" t="s">
        <v>16</v>
      </c>
      <c r="L93" s="10" t="s">
        <v>22</v>
      </c>
      <c r="M93" s="151" t="s">
        <v>215</v>
      </c>
      <c r="N93" s="152" t="s">
        <v>243</v>
      </c>
      <c r="O93" s="81"/>
      <c r="P93" s="37">
        <v>138</v>
      </c>
      <c r="Q93" s="8">
        <v>180</v>
      </c>
      <c r="R93" s="8">
        <v>209</v>
      </c>
      <c r="S93" s="9">
        <v>148</v>
      </c>
      <c r="T93" s="24">
        <f t="shared" si="2"/>
        <v>675</v>
      </c>
    </row>
    <row r="94" spans="1:20">
      <c r="A94" s="35" t="s">
        <v>17</v>
      </c>
      <c r="B94" s="10" t="s">
        <v>23</v>
      </c>
      <c r="C94" s="151" t="s">
        <v>175</v>
      </c>
      <c r="D94" s="152" t="s">
        <v>210</v>
      </c>
      <c r="E94" s="79"/>
      <c r="F94" s="8">
        <v>168</v>
      </c>
      <c r="G94" s="8">
        <v>245</v>
      </c>
      <c r="H94" s="8">
        <v>279</v>
      </c>
      <c r="I94" s="89">
        <v>214</v>
      </c>
      <c r="J94" s="9">
        <v>906</v>
      </c>
      <c r="K94" s="92" t="s">
        <v>17</v>
      </c>
      <c r="L94" s="10" t="s">
        <v>23</v>
      </c>
      <c r="M94" s="151" t="s">
        <v>127</v>
      </c>
      <c r="N94" s="152" t="s">
        <v>231</v>
      </c>
      <c r="O94" s="79"/>
      <c r="P94" s="8">
        <v>89</v>
      </c>
      <c r="Q94" s="8">
        <v>99</v>
      </c>
      <c r="R94" s="8">
        <v>81</v>
      </c>
      <c r="S94" s="9">
        <v>88</v>
      </c>
      <c r="T94" s="24">
        <f t="shared" si="2"/>
        <v>357</v>
      </c>
    </row>
    <row r="95" spans="1:20">
      <c r="A95" s="35"/>
      <c r="B95" s="10" t="s">
        <v>24</v>
      </c>
      <c r="C95" s="151" t="s">
        <v>101</v>
      </c>
      <c r="D95" s="152" t="s">
        <v>144</v>
      </c>
      <c r="E95" s="79"/>
      <c r="F95" s="8">
        <v>233</v>
      </c>
      <c r="G95" s="8">
        <v>211</v>
      </c>
      <c r="H95" s="8">
        <v>174</v>
      </c>
      <c r="I95" s="89">
        <v>206</v>
      </c>
      <c r="J95" s="9">
        <v>824</v>
      </c>
      <c r="K95" s="92"/>
      <c r="L95" s="10" t="s">
        <v>24</v>
      </c>
      <c r="M95" s="151" t="s">
        <v>97</v>
      </c>
      <c r="N95" s="152" t="s">
        <v>267</v>
      </c>
      <c r="O95" s="79"/>
      <c r="P95" s="8">
        <v>190</v>
      </c>
      <c r="Q95" s="8">
        <v>163</v>
      </c>
      <c r="R95" s="8">
        <v>165</v>
      </c>
      <c r="S95" s="9">
        <v>162</v>
      </c>
      <c r="T95" s="24">
        <f t="shared" si="2"/>
        <v>680</v>
      </c>
    </row>
    <row r="96" spans="1:20">
      <c r="A96" s="35">
        <v>19</v>
      </c>
      <c r="B96" s="10" t="s">
        <v>25</v>
      </c>
      <c r="C96" s="151" t="s">
        <v>127</v>
      </c>
      <c r="D96" s="152" t="s">
        <v>128</v>
      </c>
      <c r="E96" s="79"/>
      <c r="F96" s="8">
        <v>148</v>
      </c>
      <c r="G96" s="8">
        <v>167</v>
      </c>
      <c r="H96" s="8">
        <v>188</v>
      </c>
      <c r="I96" s="89">
        <v>144</v>
      </c>
      <c r="J96" s="9">
        <v>647</v>
      </c>
      <c r="K96" s="92">
        <f>IF(K91=" "," ",(IF(K91+1&gt;Start!$H$14," ",K91+1)))</f>
        <v>49</v>
      </c>
      <c r="L96" s="10" t="s">
        <v>25</v>
      </c>
      <c r="M96" s="151" t="s">
        <v>103</v>
      </c>
      <c r="N96" s="152" t="s">
        <v>262</v>
      </c>
      <c r="O96" s="79"/>
      <c r="P96" s="8">
        <v>156</v>
      </c>
      <c r="Q96" s="8">
        <v>150</v>
      </c>
      <c r="R96" s="8">
        <v>145</v>
      </c>
      <c r="S96" s="9">
        <v>201</v>
      </c>
      <c r="T96" s="24">
        <f t="shared" si="2"/>
        <v>652</v>
      </c>
    </row>
    <row r="97" spans="1:20" ht="15.75" thickBot="1">
      <c r="A97" s="36"/>
      <c r="B97" s="27" t="s">
        <v>26</v>
      </c>
      <c r="C97" s="153" t="s">
        <v>315</v>
      </c>
      <c r="D97" s="154" t="s">
        <v>321</v>
      </c>
      <c r="E97" s="80"/>
      <c r="F97" s="28">
        <v>107</v>
      </c>
      <c r="G97" s="28">
        <v>99</v>
      </c>
      <c r="H97" s="28">
        <v>93</v>
      </c>
      <c r="I97" s="90">
        <v>93</v>
      </c>
      <c r="J97" s="29">
        <v>392</v>
      </c>
      <c r="K97" s="93"/>
      <c r="L97" s="27" t="s">
        <v>26</v>
      </c>
      <c r="M97" s="153" t="s">
        <v>363</v>
      </c>
      <c r="N97" s="154" t="s">
        <v>365</v>
      </c>
      <c r="O97" s="80"/>
      <c r="P97" s="28">
        <v>179</v>
      </c>
      <c r="Q97" s="28">
        <v>190</v>
      </c>
      <c r="R97" s="28">
        <v>218</v>
      </c>
      <c r="S97" s="29">
        <v>191</v>
      </c>
      <c r="T97" s="31">
        <f t="shared" si="2"/>
        <v>778</v>
      </c>
    </row>
    <row r="98" spans="1:20">
      <c r="A98" s="40" t="s">
        <v>16</v>
      </c>
      <c r="B98" s="22" t="s">
        <v>31</v>
      </c>
      <c r="C98" s="149" t="s">
        <v>116</v>
      </c>
      <c r="D98" s="150" t="s">
        <v>147</v>
      </c>
      <c r="E98" s="81"/>
      <c r="F98" s="37">
        <v>170</v>
      </c>
      <c r="G98" s="37">
        <v>215</v>
      </c>
      <c r="H98" s="37">
        <v>217</v>
      </c>
      <c r="I98" s="91">
        <v>244</v>
      </c>
      <c r="J98" s="95">
        <v>846</v>
      </c>
      <c r="K98" s="94" t="s">
        <v>16</v>
      </c>
      <c r="L98" s="22" t="s">
        <v>31</v>
      </c>
      <c r="M98" s="151" t="s">
        <v>215</v>
      </c>
      <c r="N98" s="152" t="s">
        <v>246</v>
      </c>
      <c r="O98" s="81"/>
      <c r="P98" s="37">
        <v>121</v>
      </c>
      <c r="Q98" s="8">
        <v>153</v>
      </c>
      <c r="R98" s="8">
        <v>153</v>
      </c>
      <c r="S98" s="9">
        <v>139</v>
      </c>
      <c r="T98" s="24">
        <f t="shared" si="2"/>
        <v>566</v>
      </c>
    </row>
    <row r="99" spans="1:20">
      <c r="A99" s="35" t="s">
        <v>17</v>
      </c>
      <c r="B99" s="10" t="s">
        <v>32</v>
      </c>
      <c r="C99" s="151" t="s">
        <v>175</v>
      </c>
      <c r="D99" s="152" t="s">
        <v>203</v>
      </c>
      <c r="E99" s="79"/>
      <c r="F99" s="8">
        <v>184</v>
      </c>
      <c r="G99" s="8">
        <v>186</v>
      </c>
      <c r="H99" s="8">
        <v>191</v>
      </c>
      <c r="I99" s="89">
        <v>211</v>
      </c>
      <c r="J99" s="9">
        <v>772</v>
      </c>
      <c r="K99" s="92" t="s">
        <v>17</v>
      </c>
      <c r="L99" s="10" t="s">
        <v>32</v>
      </c>
      <c r="M99" s="151" t="s">
        <v>127</v>
      </c>
      <c r="N99" s="152" t="s">
        <v>302</v>
      </c>
      <c r="O99" s="79"/>
      <c r="P99" s="8">
        <v>195</v>
      </c>
      <c r="Q99" s="8">
        <v>161</v>
      </c>
      <c r="R99" s="8">
        <v>170</v>
      </c>
      <c r="S99" s="9">
        <v>171</v>
      </c>
      <c r="T99" s="24">
        <f t="shared" ref="T99:T130" si="3">SUM(P99:S99)</f>
        <v>697</v>
      </c>
    </row>
    <row r="100" spans="1:20">
      <c r="A100" s="35"/>
      <c r="B100" s="10" t="s">
        <v>33</v>
      </c>
      <c r="C100" s="151" t="s">
        <v>101</v>
      </c>
      <c r="D100" s="152" t="s">
        <v>151</v>
      </c>
      <c r="E100" s="79"/>
      <c r="F100" s="8">
        <v>118</v>
      </c>
      <c r="G100" s="8">
        <v>157</v>
      </c>
      <c r="H100" s="8">
        <v>152</v>
      </c>
      <c r="I100" s="89">
        <v>150</v>
      </c>
      <c r="J100" s="9">
        <v>577</v>
      </c>
      <c r="K100" s="92"/>
      <c r="L100" s="10" t="s">
        <v>33</v>
      </c>
      <c r="M100" s="151" t="s">
        <v>97</v>
      </c>
      <c r="N100" s="152" t="s">
        <v>346</v>
      </c>
      <c r="O100" s="79"/>
      <c r="P100" s="8">
        <v>142</v>
      </c>
      <c r="Q100" s="8">
        <v>190</v>
      </c>
      <c r="R100" s="8">
        <v>150</v>
      </c>
      <c r="S100" s="9">
        <v>179</v>
      </c>
      <c r="T100" s="24">
        <f t="shared" si="3"/>
        <v>661</v>
      </c>
    </row>
    <row r="101" spans="1:20">
      <c r="A101" s="35">
        <v>20</v>
      </c>
      <c r="B101" s="10" t="s">
        <v>34</v>
      </c>
      <c r="C101" s="151" t="s">
        <v>127</v>
      </c>
      <c r="D101" s="152" t="s">
        <v>146</v>
      </c>
      <c r="E101" s="79"/>
      <c r="F101" s="8">
        <v>165</v>
      </c>
      <c r="G101" s="8">
        <v>190</v>
      </c>
      <c r="H101" s="8">
        <v>194</v>
      </c>
      <c r="I101" s="89">
        <v>170</v>
      </c>
      <c r="J101" s="9">
        <v>719</v>
      </c>
      <c r="K101" s="92">
        <f>IF(K96=" "," ",(IF(K96+1&gt;Start!$H$14," ",K96+1)))</f>
        <v>50</v>
      </c>
      <c r="L101" s="10" t="s">
        <v>34</v>
      </c>
      <c r="M101" s="151" t="s">
        <v>103</v>
      </c>
      <c r="N101" s="152" t="s">
        <v>252</v>
      </c>
      <c r="O101" s="79"/>
      <c r="P101" s="8">
        <v>94</v>
      </c>
      <c r="Q101" s="8">
        <v>138</v>
      </c>
      <c r="R101" s="8">
        <v>150</v>
      </c>
      <c r="S101" s="9">
        <v>100</v>
      </c>
      <c r="T101" s="24">
        <f t="shared" si="3"/>
        <v>482</v>
      </c>
    </row>
    <row r="102" spans="1:20" ht="15.75" thickBot="1">
      <c r="A102" s="36"/>
      <c r="B102" s="27" t="s">
        <v>35</v>
      </c>
      <c r="C102" s="153"/>
      <c r="D102" s="154"/>
      <c r="E102" s="80"/>
      <c r="F102" s="28"/>
      <c r="G102" s="28"/>
      <c r="H102" s="28"/>
      <c r="I102" s="90"/>
      <c r="J102" s="29">
        <v>0</v>
      </c>
      <c r="K102" s="93"/>
      <c r="L102" s="27" t="s">
        <v>35</v>
      </c>
      <c r="M102" s="153" t="s">
        <v>363</v>
      </c>
      <c r="N102" s="154" t="s">
        <v>366</v>
      </c>
      <c r="O102" s="80"/>
      <c r="P102" s="28">
        <v>70</v>
      </c>
      <c r="Q102" s="28">
        <v>78</v>
      </c>
      <c r="R102" s="28">
        <v>69</v>
      </c>
      <c r="S102" s="29">
        <v>62</v>
      </c>
      <c r="T102" s="31">
        <f t="shared" si="3"/>
        <v>279</v>
      </c>
    </row>
    <row r="103" spans="1:20">
      <c r="A103" s="40" t="s">
        <v>16</v>
      </c>
      <c r="B103" s="10" t="s">
        <v>22</v>
      </c>
      <c r="C103" s="149" t="s">
        <v>322</v>
      </c>
      <c r="D103" s="150" t="s">
        <v>323</v>
      </c>
      <c r="E103" s="81"/>
      <c r="F103" s="37">
        <v>205</v>
      </c>
      <c r="G103" s="37">
        <v>236</v>
      </c>
      <c r="H103" s="37">
        <v>210</v>
      </c>
      <c r="I103" s="91">
        <v>216</v>
      </c>
      <c r="J103" s="95">
        <v>867</v>
      </c>
      <c r="K103" s="94" t="s">
        <v>16</v>
      </c>
      <c r="L103" s="10" t="s">
        <v>22</v>
      </c>
      <c r="M103" s="151" t="s">
        <v>175</v>
      </c>
      <c r="N103" s="152" t="s">
        <v>234</v>
      </c>
      <c r="O103" s="81"/>
      <c r="P103" s="37">
        <v>125</v>
      </c>
      <c r="Q103" s="8">
        <v>241</v>
      </c>
      <c r="R103" s="8">
        <v>207</v>
      </c>
      <c r="S103" s="9">
        <v>226</v>
      </c>
      <c r="T103" s="24">
        <f t="shared" si="3"/>
        <v>799</v>
      </c>
    </row>
    <row r="104" spans="1:20">
      <c r="A104" s="35" t="s">
        <v>17</v>
      </c>
      <c r="B104" s="10" t="s">
        <v>23</v>
      </c>
      <c r="C104" s="151" t="s">
        <v>157</v>
      </c>
      <c r="D104" s="152" t="s">
        <v>193</v>
      </c>
      <c r="E104" s="79"/>
      <c r="F104" s="8">
        <v>191</v>
      </c>
      <c r="G104" s="8">
        <v>255</v>
      </c>
      <c r="H104" s="8">
        <v>165</v>
      </c>
      <c r="I104" s="89">
        <v>191</v>
      </c>
      <c r="J104" s="9">
        <v>802</v>
      </c>
      <c r="K104" s="92" t="s">
        <v>17</v>
      </c>
      <c r="L104" s="10" t="s">
        <v>23</v>
      </c>
      <c r="M104" s="151" t="s">
        <v>127</v>
      </c>
      <c r="N104" s="152" t="s">
        <v>293</v>
      </c>
      <c r="O104" s="79"/>
      <c r="P104" s="8">
        <v>93</v>
      </c>
      <c r="Q104" s="8">
        <v>175</v>
      </c>
      <c r="R104" s="8">
        <v>99</v>
      </c>
      <c r="S104" s="9">
        <v>114</v>
      </c>
      <c r="T104" s="24">
        <f t="shared" si="3"/>
        <v>481</v>
      </c>
    </row>
    <row r="105" spans="1:20">
      <c r="A105" s="35"/>
      <c r="B105" s="10" t="s">
        <v>24</v>
      </c>
      <c r="C105" s="151" t="s">
        <v>103</v>
      </c>
      <c r="D105" s="152" t="s">
        <v>125</v>
      </c>
      <c r="E105" s="79"/>
      <c r="F105" s="8">
        <v>170</v>
      </c>
      <c r="G105" s="8">
        <v>183</v>
      </c>
      <c r="H105" s="8">
        <v>174</v>
      </c>
      <c r="I105" s="89">
        <v>196</v>
      </c>
      <c r="J105" s="9">
        <v>723</v>
      </c>
      <c r="K105" s="92"/>
      <c r="L105" s="10" t="s">
        <v>24</v>
      </c>
      <c r="M105" s="151" t="s">
        <v>97</v>
      </c>
      <c r="N105" s="152" t="s">
        <v>282</v>
      </c>
      <c r="O105" s="79"/>
      <c r="P105" s="8">
        <v>118</v>
      </c>
      <c r="Q105" s="8">
        <v>146</v>
      </c>
      <c r="R105" s="8">
        <v>140</v>
      </c>
      <c r="S105" s="9">
        <v>148</v>
      </c>
      <c r="T105" s="24">
        <f t="shared" si="3"/>
        <v>552</v>
      </c>
    </row>
    <row r="106" spans="1:20">
      <c r="A106" s="35">
        <v>21</v>
      </c>
      <c r="B106" s="10" t="s">
        <v>25</v>
      </c>
      <c r="C106" s="151" t="s">
        <v>332</v>
      </c>
      <c r="D106" s="152" t="s">
        <v>333</v>
      </c>
      <c r="E106" s="79"/>
      <c r="F106" s="8">
        <v>205</v>
      </c>
      <c r="G106" s="8">
        <v>173</v>
      </c>
      <c r="H106" s="8">
        <v>218</v>
      </c>
      <c r="I106" s="89">
        <v>223</v>
      </c>
      <c r="J106" s="9">
        <v>819</v>
      </c>
      <c r="K106" s="92">
        <f>IF(K101=" "," ",(IF(K101+1&gt;Start!$H$14," ",K101+1)))</f>
        <v>51</v>
      </c>
      <c r="L106" s="10" t="s">
        <v>25</v>
      </c>
      <c r="M106" s="151" t="s">
        <v>315</v>
      </c>
      <c r="N106" s="152" t="s">
        <v>353</v>
      </c>
      <c r="O106" s="79"/>
      <c r="P106" s="8">
        <v>137</v>
      </c>
      <c r="Q106" s="8">
        <v>129</v>
      </c>
      <c r="R106" s="8">
        <v>131</v>
      </c>
      <c r="S106" s="9">
        <v>180</v>
      </c>
      <c r="T106" s="24">
        <f t="shared" si="3"/>
        <v>577</v>
      </c>
    </row>
    <row r="107" spans="1:20" ht="15.75" thickBot="1">
      <c r="A107" s="36"/>
      <c r="B107" s="27" t="s">
        <v>26</v>
      </c>
      <c r="C107" s="153" t="s">
        <v>363</v>
      </c>
      <c r="D107" s="154" t="s">
        <v>367</v>
      </c>
      <c r="E107" s="80"/>
      <c r="F107" s="28">
        <v>184</v>
      </c>
      <c r="G107" s="28">
        <v>177</v>
      </c>
      <c r="H107" s="28">
        <v>189</v>
      </c>
      <c r="I107" s="90">
        <v>201</v>
      </c>
      <c r="J107" s="29">
        <v>751</v>
      </c>
      <c r="K107" s="93"/>
      <c r="L107" s="27" t="s">
        <v>26</v>
      </c>
      <c r="M107" s="153" t="s">
        <v>372</v>
      </c>
      <c r="N107" s="154" t="s">
        <v>377</v>
      </c>
      <c r="O107" s="80"/>
      <c r="P107" s="28">
        <v>243</v>
      </c>
      <c r="Q107" s="28">
        <v>192</v>
      </c>
      <c r="R107" s="28">
        <v>191</v>
      </c>
      <c r="S107" s="29">
        <v>143</v>
      </c>
      <c r="T107" s="31">
        <f t="shared" si="3"/>
        <v>769</v>
      </c>
    </row>
    <row r="108" spans="1:20">
      <c r="A108" s="40" t="s">
        <v>16</v>
      </c>
      <c r="B108" s="22" t="s">
        <v>31</v>
      </c>
      <c r="C108" s="149" t="s">
        <v>322</v>
      </c>
      <c r="D108" s="150" t="s">
        <v>324</v>
      </c>
      <c r="E108" s="81"/>
      <c r="F108" s="37">
        <v>210</v>
      </c>
      <c r="G108" s="37">
        <v>202</v>
      </c>
      <c r="H108" s="37">
        <v>232</v>
      </c>
      <c r="I108" s="91">
        <v>159</v>
      </c>
      <c r="J108" s="95">
        <v>803</v>
      </c>
      <c r="K108" s="94" t="s">
        <v>16</v>
      </c>
      <c r="L108" s="22" t="s">
        <v>31</v>
      </c>
      <c r="M108" s="151" t="s">
        <v>175</v>
      </c>
      <c r="N108" s="152" t="s">
        <v>227</v>
      </c>
      <c r="O108" s="81"/>
      <c r="P108" s="37">
        <v>142</v>
      </c>
      <c r="Q108" s="8">
        <v>198</v>
      </c>
      <c r="R108" s="8">
        <v>155</v>
      </c>
      <c r="S108" s="9">
        <v>210</v>
      </c>
      <c r="T108" s="24">
        <f t="shared" si="3"/>
        <v>705</v>
      </c>
    </row>
    <row r="109" spans="1:20">
      <c r="A109" s="35" t="s">
        <v>17</v>
      </c>
      <c r="B109" s="10" t="s">
        <v>32</v>
      </c>
      <c r="C109" s="151" t="s">
        <v>157</v>
      </c>
      <c r="D109" s="152" t="s">
        <v>330</v>
      </c>
      <c r="E109" s="79"/>
      <c r="F109" s="8">
        <v>214</v>
      </c>
      <c r="G109" s="8">
        <v>171</v>
      </c>
      <c r="H109" s="8">
        <v>236</v>
      </c>
      <c r="I109" s="89">
        <v>243</v>
      </c>
      <c r="J109" s="9">
        <v>864</v>
      </c>
      <c r="K109" s="92" t="s">
        <v>17</v>
      </c>
      <c r="L109" s="10" t="s">
        <v>32</v>
      </c>
      <c r="M109" s="151" t="s">
        <v>127</v>
      </c>
      <c r="N109" s="152" t="s">
        <v>247</v>
      </c>
      <c r="O109" s="79"/>
      <c r="P109" s="8">
        <v>107</v>
      </c>
      <c r="Q109" s="8">
        <v>98</v>
      </c>
      <c r="R109" s="8">
        <v>103</v>
      </c>
      <c r="S109" s="9">
        <v>121</v>
      </c>
      <c r="T109" s="24">
        <f t="shared" si="3"/>
        <v>429</v>
      </c>
    </row>
    <row r="110" spans="1:20">
      <c r="A110" s="35"/>
      <c r="B110" s="10" t="s">
        <v>33</v>
      </c>
      <c r="C110" s="151" t="s">
        <v>103</v>
      </c>
      <c r="D110" s="152" t="s">
        <v>136</v>
      </c>
      <c r="E110" s="79"/>
      <c r="F110" s="8">
        <v>146</v>
      </c>
      <c r="G110" s="8">
        <v>181</v>
      </c>
      <c r="H110" s="8">
        <v>184</v>
      </c>
      <c r="I110" s="89">
        <v>157</v>
      </c>
      <c r="J110" s="9">
        <v>668</v>
      </c>
      <c r="K110" s="92"/>
      <c r="L110" s="10" t="s">
        <v>33</v>
      </c>
      <c r="M110" s="151"/>
      <c r="N110" s="152"/>
      <c r="O110" s="79"/>
      <c r="P110" s="8"/>
      <c r="Q110" s="8"/>
      <c r="R110" s="8"/>
      <c r="S110" s="9"/>
      <c r="T110" s="24">
        <f t="shared" si="3"/>
        <v>0</v>
      </c>
    </row>
    <row r="111" spans="1:20">
      <c r="A111" s="35">
        <v>22</v>
      </c>
      <c r="B111" s="10" t="s">
        <v>34</v>
      </c>
      <c r="C111" s="164" t="s">
        <v>363</v>
      </c>
      <c r="D111" s="165" t="s">
        <v>368</v>
      </c>
      <c r="E111" s="79"/>
      <c r="F111" s="8">
        <v>187</v>
      </c>
      <c r="G111" s="8">
        <v>168</v>
      </c>
      <c r="H111" s="8">
        <v>200</v>
      </c>
      <c r="I111" s="89">
        <v>161</v>
      </c>
      <c r="J111" s="9">
        <v>716</v>
      </c>
      <c r="K111" s="92">
        <f>IF(K106=" "," ",(IF(K106+1&gt;Start!$H$14," ",K106+1)))</f>
        <v>52</v>
      </c>
      <c r="L111" s="10" t="s">
        <v>34</v>
      </c>
      <c r="M111" s="151" t="s">
        <v>315</v>
      </c>
      <c r="N111" s="152" t="s">
        <v>354</v>
      </c>
      <c r="O111" s="79"/>
      <c r="P111" s="8">
        <v>112</v>
      </c>
      <c r="Q111" s="8">
        <v>109</v>
      </c>
      <c r="R111" s="8">
        <v>118</v>
      </c>
      <c r="S111" s="9">
        <v>98</v>
      </c>
      <c r="T111" s="24">
        <f t="shared" si="3"/>
        <v>437</v>
      </c>
    </row>
    <row r="112" spans="1:20" ht="15.75" thickBot="1">
      <c r="A112" s="36"/>
      <c r="B112" s="27" t="s">
        <v>35</v>
      </c>
      <c r="C112" s="153"/>
      <c r="D112" s="154"/>
      <c r="E112" s="80"/>
      <c r="F112" s="28"/>
      <c r="G112" s="28"/>
      <c r="H112" s="28"/>
      <c r="I112" s="90"/>
      <c r="J112" s="29">
        <v>0</v>
      </c>
      <c r="K112" s="93"/>
      <c r="L112" s="27" t="s">
        <v>35</v>
      </c>
      <c r="M112" s="153" t="s">
        <v>372</v>
      </c>
      <c r="N112" s="154" t="s">
        <v>378</v>
      </c>
      <c r="O112" s="80"/>
      <c r="P112" s="28">
        <v>170</v>
      </c>
      <c r="Q112" s="28">
        <v>125</v>
      </c>
      <c r="R112" s="28">
        <v>148</v>
      </c>
      <c r="S112" s="29">
        <v>223</v>
      </c>
      <c r="T112" s="31">
        <f t="shared" si="3"/>
        <v>666</v>
      </c>
    </row>
    <row r="113" spans="1:20">
      <c r="A113" s="40" t="s">
        <v>16</v>
      </c>
      <c r="B113" s="10" t="s">
        <v>22</v>
      </c>
      <c r="C113" s="149" t="s">
        <v>322</v>
      </c>
      <c r="D113" s="150" t="s">
        <v>325</v>
      </c>
      <c r="E113" s="81"/>
      <c r="F113" s="37">
        <v>181</v>
      </c>
      <c r="G113" s="37">
        <v>160</v>
      </c>
      <c r="H113" s="37">
        <v>180</v>
      </c>
      <c r="I113" s="91">
        <v>215</v>
      </c>
      <c r="J113" s="95">
        <v>736</v>
      </c>
      <c r="K113" s="94" t="s">
        <v>16</v>
      </c>
      <c r="L113" s="10" t="s">
        <v>22</v>
      </c>
      <c r="M113" s="166" t="s">
        <v>175</v>
      </c>
      <c r="N113" s="150" t="s">
        <v>220</v>
      </c>
      <c r="O113" s="81"/>
      <c r="P113" s="37">
        <v>135</v>
      </c>
      <c r="Q113" s="8">
        <v>125</v>
      </c>
      <c r="R113" s="8">
        <v>174</v>
      </c>
      <c r="S113" s="9">
        <v>164</v>
      </c>
      <c r="T113" s="24">
        <f t="shared" si="3"/>
        <v>598</v>
      </c>
    </row>
    <row r="114" spans="1:20">
      <c r="A114" s="35" t="s">
        <v>17</v>
      </c>
      <c r="B114" s="10" t="s">
        <v>23</v>
      </c>
      <c r="C114" s="151" t="s">
        <v>97</v>
      </c>
      <c r="D114" s="152" t="s">
        <v>204</v>
      </c>
      <c r="E114" s="79"/>
      <c r="F114" s="8">
        <v>228</v>
      </c>
      <c r="G114" s="8">
        <v>226</v>
      </c>
      <c r="H114" s="8">
        <v>193</v>
      </c>
      <c r="I114" s="89">
        <v>204</v>
      </c>
      <c r="J114" s="9">
        <v>851</v>
      </c>
      <c r="K114" s="92" t="s">
        <v>17</v>
      </c>
      <c r="L114" s="10" t="s">
        <v>23</v>
      </c>
      <c r="M114" s="168" t="s">
        <v>127</v>
      </c>
      <c r="N114" s="152" t="s">
        <v>256</v>
      </c>
      <c r="O114" s="79"/>
      <c r="P114" s="8">
        <v>139</v>
      </c>
      <c r="Q114" s="8">
        <v>118</v>
      </c>
      <c r="R114" s="8">
        <v>111</v>
      </c>
      <c r="S114" s="9">
        <v>137</v>
      </c>
      <c r="T114" s="24">
        <f t="shared" si="3"/>
        <v>505</v>
      </c>
    </row>
    <row r="115" spans="1:20">
      <c r="A115" s="35"/>
      <c r="B115" s="10" t="s">
        <v>24</v>
      </c>
      <c r="C115" s="151" t="s">
        <v>103</v>
      </c>
      <c r="D115" s="152" t="s">
        <v>145</v>
      </c>
      <c r="E115" s="79"/>
      <c r="F115" s="8">
        <v>132</v>
      </c>
      <c r="G115" s="8">
        <v>200</v>
      </c>
      <c r="H115" s="8">
        <v>127</v>
      </c>
      <c r="I115" s="89">
        <v>176</v>
      </c>
      <c r="J115" s="9">
        <v>635</v>
      </c>
      <c r="K115" s="92"/>
      <c r="L115" s="10" t="s">
        <v>24</v>
      </c>
      <c r="M115" s="168" t="s">
        <v>322</v>
      </c>
      <c r="N115" s="152" t="s">
        <v>347</v>
      </c>
      <c r="O115" s="79"/>
      <c r="P115" s="8">
        <v>140</v>
      </c>
      <c r="Q115" s="8">
        <v>153</v>
      </c>
      <c r="R115" s="8">
        <v>137</v>
      </c>
      <c r="S115" s="9">
        <v>168</v>
      </c>
      <c r="T115" s="24">
        <f t="shared" si="3"/>
        <v>598</v>
      </c>
    </row>
    <row r="116" spans="1:20">
      <c r="A116" s="35">
        <v>23</v>
      </c>
      <c r="B116" s="10" t="s">
        <v>25</v>
      </c>
      <c r="C116" s="151" t="s">
        <v>332</v>
      </c>
      <c r="D116" s="152" t="s">
        <v>334</v>
      </c>
      <c r="E116" s="79"/>
      <c r="F116" s="8">
        <v>183</v>
      </c>
      <c r="G116" s="8">
        <v>211</v>
      </c>
      <c r="H116" s="8">
        <v>224</v>
      </c>
      <c r="I116" s="89">
        <v>255</v>
      </c>
      <c r="J116" s="9">
        <v>873</v>
      </c>
      <c r="K116" s="92">
        <f>IF(K111=" "," ",(IF(K111+1&gt;Start!$H$14," ",K111+1)))</f>
        <v>53</v>
      </c>
      <c r="L116" s="10" t="s">
        <v>25</v>
      </c>
      <c r="M116" s="168" t="s">
        <v>315</v>
      </c>
      <c r="N116" s="152" t="s">
        <v>355</v>
      </c>
      <c r="O116" s="79"/>
      <c r="P116" s="8">
        <v>95</v>
      </c>
      <c r="Q116" s="8">
        <v>103</v>
      </c>
      <c r="R116" s="8">
        <v>114</v>
      </c>
      <c r="S116" s="9">
        <v>126</v>
      </c>
      <c r="T116" s="24">
        <f t="shared" si="3"/>
        <v>438</v>
      </c>
    </row>
    <row r="117" spans="1:20" ht="15.75" thickBot="1">
      <c r="A117" s="36"/>
      <c r="B117" s="27" t="s">
        <v>26</v>
      </c>
      <c r="C117" s="153" t="s">
        <v>363</v>
      </c>
      <c r="D117" s="154" t="s">
        <v>369</v>
      </c>
      <c r="E117" s="80"/>
      <c r="F117" s="28">
        <v>200</v>
      </c>
      <c r="G117" s="28">
        <v>204</v>
      </c>
      <c r="H117" s="28">
        <v>132</v>
      </c>
      <c r="I117" s="90">
        <v>210</v>
      </c>
      <c r="J117" s="29">
        <v>746</v>
      </c>
      <c r="K117" s="93"/>
      <c r="L117" s="27" t="s">
        <v>26</v>
      </c>
      <c r="M117" s="169" t="s">
        <v>372</v>
      </c>
      <c r="N117" s="154" t="s">
        <v>379</v>
      </c>
      <c r="O117" s="80"/>
      <c r="P117" s="28">
        <v>147</v>
      </c>
      <c r="Q117" s="28">
        <v>108</v>
      </c>
      <c r="R117" s="28">
        <v>143</v>
      </c>
      <c r="S117" s="29">
        <v>136</v>
      </c>
      <c r="T117" s="31">
        <f t="shared" si="3"/>
        <v>534</v>
      </c>
    </row>
    <row r="118" spans="1:20">
      <c r="A118" s="40" t="s">
        <v>16</v>
      </c>
      <c r="B118" s="22" t="s">
        <v>31</v>
      </c>
      <c r="C118" s="149" t="s">
        <v>322</v>
      </c>
      <c r="D118" s="150" t="s">
        <v>326</v>
      </c>
      <c r="E118" s="81"/>
      <c r="F118" s="37">
        <v>246</v>
      </c>
      <c r="G118" s="37">
        <v>183</v>
      </c>
      <c r="H118" s="37">
        <v>204</v>
      </c>
      <c r="I118" s="91">
        <v>190</v>
      </c>
      <c r="J118" s="95">
        <v>823</v>
      </c>
      <c r="K118" s="94" t="s">
        <v>16</v>
      </c>
      <c r="L118" s="22" t="s">
        <v>31</v>
      </c>
      <c r="M118" s="166" t="s">
        <v>175</v>
      </c>
      <c r="N118" s="150" t="s">
        <v>242</v>
      </c>
      <c r="O118" s="81"/>
      <c r="P118" s="37">
        <v>147</v>
      </c>
      <c r="Q118" s="8">
        <v>200</v>
      </c>
      <c r="R118" s="8">
        <v>175</v>
      </c>
      <c r="S118" s="9">
        <v>140</v>
      </c>
      <c r="T118" s="24">
        <f t="shared" si="3"/>
        <v>662</v>
      </c>
    </row>
    <row r="119" spans="1:20">
      <c r="A119" s="35" t="s">
        <v>17</v>
      </c>
      <c r="B119" s="10" t="s">
        <v>32</v>
      </c>
      <c r="C119" s="151" t="s">
        <v>331</v>
      </c>
      <c r="D119" s="152" t="s">
        <v>211</v>
      </c>
      <c r="E119" s="79"/>
      <c r="F119" s="8">
        <v>258</v>
      </c>
      <c r="G119" s="8">
        <v>197</v>
      </c>
      <c r="H119" s="8">
        <v>184</v>
      </c>
      <c r="I119" s="89">
        <v>237</v>
      </c>
      <c r="J119" s="9">
        <v>876</v>
      </c>
      <c r="K119" s="92" t="s">
        <v>17</v>
      </c>
      <c r="L119" s="10" t="s">
        <v>32</v>
      </c>
      <c r="M119" s="168" t="s">
        <v>127</v>
      </c>
      <c r="N119" s="152" t="s">
        <v>265</v>
      </c>
      <c r="O119" s="79"/>
      <c r="P119" s="8">
        <v>101</v>
      </c>
      <c r="Q119" s="8">
        <v>119</v>
      </c>
      <c r="R119" s="8">
        <v>104</v>
      </c>
      <c r="S119" s="9">
        <v>79</v>
      </c>
      <c r="T119" s="24">
        <f t="shared" si="3"/>
        <v>403</v>
      </c>
    </row>
    <row r="120" spans="1:20">
      <c r="A120" s="35"/>
      <c r="B120" s="10" t="s">
        <v>33</v>
      </c>
      <c r="C120" s="151" t="s">
        <v>103</v>
      </c>
      <c r="D120" s="152" t="s">
        <v>152</v>
      </c>
      <c r="E120" s="79"/>
      <c r="F120" s="8">
        <v>154</v>
      </c>
      <c r="G120" s="8">
        <v>145</v>
      </c>
      <c r="H120" s="8">
        <v>164</v>
      </c>
      <c r="I120" s="89">
        <v>157</v>
      </c>
      <c r="J120" s="9">
        <v>620</v>
      </c>
      <c r="K120" s="92"/>
      <c r="L120" s="10" t="s">
        <v>33</v>
      </c>
      <c r="M120" s="168" t="s">
        <v>322</v>
      </c>
      <c r="N120" s="152" t="s">
        <v>348</v>
      </c>
      <c r="O120" s="79"/>
      <c r="P120" s="8">
        <v>181</v>
      </c>
      <c r="Q120" s="8">
        <v>135</v>
      </c>
      <c r="R120" s="8">
        <v>155</v>
      </c>
      <c r="S120" s="9">
        <v>187</v>
      </c>
      <c r="T120" s="24">
        <f t="shared" si="3"/>
        <v>658</v>
      </c>
    </row>
    <row r="121" spans="1:20">
      <c r="A121" s="35">
        <v>24</v>
      </c>
      <c r="B121" s="10" t="s">
        <v>34</v>
      </c>
      <c r="C121" s="151" t="s">
        <v>363</v>
      </c>
      <c r="D121" s="152" t="s">
        <v>370</v>
      </c>
      <c r="E121" s="79"/>
      <c r="F121" s="8">
        <v>288</v>
      </c>
      <c r="G121" s="8">
        <v>202</v>
      </c>
      <c r="H121" s="8">
        <v>175</v>
      </c>
      <c r="I121" s="89">
        <v>182</v>
      </c>
      <c r="J121" s="9">
        <v>847</v>
      </c>
      <c r="K121" s="92">
        <f>IF(K116=" "," ",(IF(K116+1&gt;Start!$H$14," ",K116+1)))</f>
        <v>54</v>
      </c>
      <c r="L121" s="10" t="s">
        <v>34</v>
      </c>
      <c r="M121" s="168" t="s">
        <v>315</v>
      </c>
      <c r="N121" s="152" t="s">
        <v>356</v>
      </c>
      <c r="O121" s="79"/>
      <c r="P121" s="8">
        <v>154</v>
      </c>
      <c r="Q121" s="8">
        <v>194</v>
      </c>
      <c r="R121" s="8">
        <v>160</v>
      </c>
      <c r="S121" s="9">
        <v>126</v>
      </c>
      <c r="T121" s="24">
        <f t="shared" si="3"/>
        <v>634</v>
      </c>
    </row>
    <row r="122" spans="1:20" ht="15.75" thickBot="1">
      <c r="A122" s="36"/>
      <c r="B122" s="27" t="s">
        <v>35</v>
      </c>
      <c r="C122" s="153"/>
      <c r="D122" s="154"/>
      <c r="E122" s="80"/>
      <c r="F122" s="28"/>
      <c r="G122" s="28"/>
      <c r="H122" s="28"/>
      <c r="I122" s="90"/>
      <c r="J122" s="29">
        <v>0</v>
      </c>
      <c r="K122" s="93"/>
      <c r="L122" s="27" t="s">
        <v>35</v>
      </c>
      <c r="M122" s="169" t="s">
        <v>372</v>
      </c>
      <c r="N122" s="154" t="s">
        <v>380</v>
      </c>
      <c r="O122" s="80"/>
      <c r="P122" s="28">
        <v>106</v>
      </c>
      <c r="Q122" s="28">
        <v>65</v>
      </c>
      <c r="R122" s="28">
        <v>92</v>
      </c>
      <c r="S122" s="29">
        <v>99</v>
      </c>
      <c r="T122" s="31">
        <f t="shared" si="3"/>
        <v>362</v>
      </c>
    </row>
    <row r="123" spans="1:20">
      <c r="A123" s="40" t="s">
        <v>16</v>
      </c>
      <c r="B123" s="10" t="s">
        <v>22</v>
      </c>
      <c r="C123" s="149" t="s">
        <v>322</v>
      </c>
      <c r="D123" s="150" t="s">
        <v>327</v>
      </c>
      <c r="E123" s="81"/>
      <c r="F123" s="37">
        <v>146</v>
      </c>
      <c r="G123" s="37">
        <v>193</v>
      </c>
      <c r="H123" s="37">
        <v>162</v>
      </c>
      <c r="I123" s="91">
        <v>139</v>
      </c>
      <c r="J123" s="95">
        <v>640</v>
      </c>
      <c r="K123" s="94" t="s">
        <v>16</v>
      </c>
      <c r="L123" s="10" t="s">
        <v>22</v>
      </c>
      <c r="M123" s="166" t="s">
        <v>175</v>
      </c>
      <c r="N123" s="150" t="s">
        <v>248</v>
      </c>
      <c r="O123" s="81"/>
      <c r="P123" s="37">
        <v>134</v>
      </c>
      <c r="Q123" s="8">
        <v>185</v>
      </c>
      <c r="R123" s="8">
        <v>130</v>
      </c>
      <c r="S123" s="9">
        <v>161</v>
      </c>
      <c r="T123" s="24">
        <f t="shared" si="3"/>
        <v>610</v>
      </c>
    </row>
    <row r="124" spans="1:20">
      <c r="A124" s="35" t="s">
        <v>17</v>
      </c>
      <c r="B124" s="10" t="s">
        <v>23</v>
      </c>
      <c r="C124" s="151" t="s">
        <v>97</v>
      </c>
      <c r="D124" s="152" t="s">
        <v>98</v>
      </c>
      <c r="E124" s="79"/>
      <c r="F124" s="8">
        <v>210</v>
      </c>
      <c r="G124" s="8">
        <v>199</v>
      </c>
      <c r="H124" s="8">
        <v>229</v>
      </c>
      <c r="I124" s="89">
        <v>222</v>
      </c>
      <c r="J124" s="9">
        <v>860</v>
      </c>
      <c r="K124" s="92" t="s">
        <v>17</v>
      </c>
      <c r="L124" s="10" t="s">
        <v>23</v>
      </c>
      <c r="M124" s="168" t="s">
        <v>153</v>
      </c>
      <c r="N124" s="152" t="s">
        <v>299</v>
      </c>
      <c r="O124" s="79"/>
      <c r="P124" s="8">
        <v>106</v>
      </c>
      <c r="Q124" s="8">
        <v>82</v>
      </c>
      <c r="R124" s="8">
        <v>110</v>
      </c>
      <c r="S124" s="9">
        <v>85</v>
      </c>
      <c r="T124" s="24">
        <f t="shared" si="3"/>
        <v>383</v>
      </c>
    </row>
    <row r="125" spans="1:20">
      <c r="A125" s="35"/>
      <c r="B125" s="10" t="s">
        <v>24</v>
      </c>
      <c r="C125" s="151" t="s">
        <v>153</v>
      </c>
      <c r="D125" s="152" t="s">
        <v>161</v>
      </c>
      <c r="E125" s="79"/>
      <c r="F125" s="8">
        <v>114</v>
      </c>
      <c r="G125" s="8">
        <v>173</v>
      </c>
      <c r="H125" s="8">
        <v>139</v>
      </c>
      <c r="I125" s="89">
        <v>190</v>
      </c>
      <c r="J125" s="9">
        <v>616</v>
      </c>
      <c r="K125" s="92"/>
      <c r="L125" s="10" t="s">
        <v>24</v>
      </c>
      <c r="M125" s="168" t="s">
        <v>322</v>
      </c>
      <c r="N125" s="152" t="s">
        <v>349</v>
      </c>
      <c r="O125" s="79"/>
      <c r="P125" s="8">
        <v>127</v>
      </c>
      <c r="Q125" s="8">
        <v>136</v>
      </c>
      <c r="R125" s="8">
        <v>182</v>
      </c>
      <c r="S125" s="9">
        <v>176</v>
      </c>
      <c r="T125" s="24">
        <f t="shared" si="3"/>
        <v>621</v>
      </c>
    </row>
    <row r="126" spans="1:20">
      <c r="A126" s="35">
        <v>25</v>
      </c>
      <c r="B126" s="10" t="s">
        <v>25</v>
      </c>
      <c r="C126" s="151" t="s">
        <v>363</v>
      </c>
      <c r="D126" s="152" t="s">
        <v>371</v>
      </c>
      <c r="E126" s="79"/>
      <c r="F126" s="8">
        <v>194</v>
      </c>
      <c r="G126" s="8">
        <v>139</v>
      </c>
      <c r="H126" s="8">
        <v>164</v>
      </c>
      <c r="I126" s="89">
        <v>194</v>
      </c>
      <c r="J126" s="9">
        <v>691</v>
      </c>
      <c r="K126" s="92">
        <f>IF(K121=" "," ",(IF(K121+1&gt;Start!$H$14," ",K121+1)))</f>
        <v>55</v>
      </c>
      <c r="L126" s="10" t="s">
        <v>25</v>
      </c>
      <c r="M126" s="168" t="s">
        <v>315</v>
      </c>
      <c r="N126" s="152" t="s">
        <v>357</v>
      </c>
      <c r="O126" s="79"/>
      <c r="P126" s="8">
        <v>170</v>
      </c>
      <c r="Q126" s="8">
        <v>136</v>
      </c>
      <c r="R126" s="8">
        <v>188</v>
      </c>
      <c r="S126" s="9">
        <v>176</v>
      </c>
      <c r="T126" s="24">
        <f t="shared" si="3"/>
        <v>670</v>
      </c>
    </row>
    <row r="127" spans="1:20" ht="15.75" thickBot="1">
      <c r="A127" s="36"/>
      <c r="B127" s="27" t="s">
        <v>26</v>
      </c>
      <c r="C127" s="153" t="s">
        <v>372</v>
      </c>
      <c r="D127" s="154" t="s">
        <v>376</v>
      </c>
      <c r="E127" s="80"/>
      <c r="F127" s="28">
        <v>170</v>
      </c>
      <c r="G127" s="28">
        <v>179</v>
      </c>
      <c r="H127" s="28">
        <v>145</v>
      </c>
      <c r="I127" s="90">
        <v>148</v>
      </c>
      <c r="J127" s="29">
        <v>642</v>
      </c>
      <c r="K127" s="93"/>
      <c r="L127" s="27" t="s">
        <v>26</v>
      </c>
      <c r="M127" s="169" t="s">
        <v>372</v>
      </c>
      <c r="N127" s="154" t="s">
        <v>381</v>
      </c>
      <c r="O127" s="80"/>
      <c r="P127" s="28">
        <v>122</v>
      </c>
      <c r="Q127" s="28">
        <v>136</v>
      </c>
      <c r="R127" s="28">
        <v>102</v>
      </c>
      <c r="S127" s="29">
        <v>114</v>
      </c>
      <c r="T127" s="31">
        <f t="shared" si="3"/>
        <v>474</v>
      </c>
    </row>
    <row r="128" spans="1:20">
      <c r="A128" s="40" t="s">
        <v>16</v>
      </c>
      <c r="B128" s="22" t="s">
        <v>31</v>
      </c>
      <c r="C128" s="149" t="s">
        <v>322</v>
      </c>
      <c r="D128" s="150" t="s">
        <v>328</v>
      </c>
      <c r="E128" s="81"/>
      <c r="F128" s="37">
        <v>188</v>
      </c>
      <c r="G128" s="37">
        <v>157</v>
      </c>
      <c r="H128" s="37">
        <v>210</v>
      </c>
      <c r="I128" s="91">
        <v>254</v>
      </c>
      <c r="J128" s="95">
        <v>809</v>
      </c>
      <c r="K128" s="94" t="s">
        <v>16</v>
      </c>
      <c r="L128" s="22" t="s">
        <v>31</v>
      </c>
      <c r="M128" s="166" t="s">
        <v>175</v>
      </c>
      <c r="N128" s="150" t="s">
        <v>222</v>
      </c>
      <c r="O128" s="81"/>
      <c r="P128" s="37">
        <v>110</v>
      </c>
      <c r="Q128" s="8">
        <v>182</v>
      </c>
      <c r="R128" s="8">
        <v>158</v>
      </c>
      <c r="S128" s="9">
        <v>157</v>
      </c>
      <c r="T128" s="24">
        <f t="shared" si="3"/>
        <v>607</v>
      </c>
    </row>
    <row r="129" spans="1:20">
      <c r="A129" s="35" t="s">
        <v>17</v>
      </c>
      <c r="B129" s="10" t="s">
        <v>32</v>
      </c>
      <c r="C129" s="151" t="s">
        <v>97</v>
      </c>
      <c r="D129" s="152" t="s">
        <v>111</v>
      </c>
      <c r="E129" s="79"/>
      <c r="F129" s="8">
        <v>193</v>
      </c>
      <c r="G129" s="8">
        <v>195</v>
      </c>
      <c r="H129" s="8">
        <v>214</v>
      </c>
      <c r="I129" s="89">
        <v>165</v>
      </c>
      <c r="J129" s="9">
        <v>767</v>
      </c>
      <c r="K129" s="92" t="s">
        <v>17</v>
      </c>
      <c r="L129" s="10" t="s">
        <v>32</v>
      </c>
      <c r="M129" s="168" t="s">
        <v>153</v>
      </c>
      <c r="N129" s="152" t="s">
        <v>244</v>
      </c>
      <c r="O129" s="79"/>
      <c r="P129" s="8">
        <v>117</v>
      </c>
      <c r="Q129" s="8">
        <v>128</v>
      </c>
      <c r="R129" s="8">
        <v>181</v>
      </c>
      <c r="S129" s="9">
        <v>105</v>
      </c>
      <c r="T129" s="24">
        <f t="shared" si="3"/>
        <v>531</v>
      </c>
    </row>
    <row r="130" spans="1:20">
      <c r="A130" s="35"/>
      <c r="B130" s="10" t="s">
        <v>33</v>
      </c>
      <c r="C130" s="151" t="s">
        <v>153</v>
      </c>
      <c r="D130" s="152" t="s">
        <v>172</v>
      </c>
      <c r="E130" s="79"/>
      <c r="F130" s="8">
        <v>197</v>
      </c>
      <c r="G130" s="8">
        <v>218</v>
      </c>
      <c r="H130" s="8">
        <v>153</v>
      </c>
      <c r="I130" s="89">
        <v>256</v>
      </c>
      <c r="J130" s="9">
        <v>824</v>
      </c>
      <c r="K130" s="92"/>
      <c r="L130" s="10" t="s">
        <v>33</v>
      </c>
      <c r="M130" s="168" t="s">
        <v>322</v>
      </c>
      <c r="N130" s="152" t="s">
        <v>382</v>
      </c>
      <c r="O130" s="79"/>
      <c r="P130" s="8">
        <v>191</v>
      </c>
      <c r="Q130" s="8">
        <v>222</v>
      </c>
      <c r="R130" s="8">
        <v>175</v>
      </c>
      <c r="S130" s="9">
        <v>160</v>
      </c>
      <c r="T130" s="24">
        <f t="shared" si="3"/>
        <v>748</v>
      </c>
    </row>
    <row r="131" spans="1:20">
      <c r="A131" s="35">
        <v>26</v>
      </c>
      <c r="B131" s="10" t="s">
        <v>34</v>
      </c>
      <c r="C131" s="151" t="s">
        <v>372</v>
      </c>
      <c r="D131" s="152" t="s">
        <v>390</v>
      </c>
      <c r="E131" s="79"/>
      <c r="F131" s="8">
        <v>151</v>
      </c>
      <c r="G131" s="8">
        <v>165</v>
      </c>
      <c r="H131" s="8">
        <v>222</v>
      </c>
      <c r="I131" s="89">
        <v>149</v>
      </c>
      <c r="J131" s="9">
        <v>687</v>
      </c>
      <c r="K131" s="92">
        <f>IF(K126=" "," ",(IF(K126+1&gt;Start!$H$14," ",K126+1)))</f>
        <v>56</v>
      </c>
      <c r="L131" s="10" t="s">
        <v>34</v>
      </c>
      <c r="M131" s="168" t="s">
        <v>315</v>
      </c>
      <c r="N131" s="152" t="s">
        <v>385</v>
      </c>
      <c r="O131" s="79"/>
      <c r="P131" s="8">
        <v>87</v>
      </c>
      <c r="Q131" s="8">
        <v>76</v>
      </c>
      <c r="R131" s="8">
        <v>55</v>
      </c>
      <c r="S131" s="9">
        <v>58</v>
      </c>
      <c r="T131" s="24">
        <f t="shared" ref="T131:T162" si="4">SUM(P131:S131)</f>
        <v>276</v>
      </c>
    </row>
    <row r="132" spans="1:20" ht="15.75" thickBot="1">
      <c r="A132" s="36"/>
      <c r="B132" s="27" t="s">
        <v>35</v>
      </c>
      <c r="C132" s="77"/>
      <c r="D132" s="154"/>
      <c r="E132" s="80"/>
      <c r="F132" s="28"/>
      <c r="G132" s="28"/>
      <c r="H132" s="28"/>
      <c r="I132" s="90"/>
      <c r="J132" s="29">
        <v>0</v>
      </c>
      <c r="K132" s="93"/>
      <c r="L132" s="27" t="s">
        <v>35</v>
      </c>
      <c r="M132" s="77"/>
      <c r="N132" s="154"/>
      <c r="O132" s="80"/>
      <c r="P132" s="28"/>
      <c r="Q132" s="28"/>
      <c r="R132" s="28"/>
      <c r="S132" s="29"/>
      <c r="T132" s="31">
        <f t="shared" si="4"/>
        <v>0</v>
      </c>
    </row>
    <row r="133" spans="1:20">
      <c r="A133" s="40" t="s">
        <v>16</v>
      </c>
      <c r="B133" s="10" t="s">
        <v>22</v>
      </c>
      <c r="C133" s="166" t="s">
        <v>329</v>
      </c>
      <c r="D133" s="150" t="s">
        <v>158</v>
      </c>
      <c r="E133" s="81"/>
      <c r="F133" s="37">
        <v>155</v>
      </c>
      <c r="G133" s="37">
        <v>159</v>
      </c>
      <c r="H133" s="37">
        <v>224</v>
      </c>
      <c r="I133" s="91">
        <v>147</v>
      </c>
      <c r="J133" s="95">
        <v>685</v>
      </c>
      <c r="K133" s="94" t="s">
        <v>16</v>
      </c>
      <c r="L133" s="10" t="s">
        <v>22</v>
      </c>
      <c r="M133" s="166" t="s">
        <v>101</v>
      </c>
      <c r="N133" s="150" t="s">
        <v>230</v>
      </c>
      <c r="O133" s="81"/>
      <c r="P133" s="37">
        <v>201</v>
      </c>
      <c r="Q133" s="8">
        <v>170</v>
      </c>
      <c r="R133" s="8">
        <v>173</v>
      </c>
      <c r="S133" s="9">
        <v>187</v>
      </c>
      <c r="T133" s="24">
        <f t="shared" si="4"/>
        <v>731</v>
      </c>
    </row>
    <row r="134" spans="1:20">
      <c r="A134" s="35" t="s">
        <v>17</v>
      </c>
      <c r="B134" s="10" t="s">
        <v>23</v>
      </c>
      <c r="C134" s="168" t="s">
        <v>97</v>
      </c>
      <c r="D134" s="152" t="s">
        <v>121</v>
      </c>
      <c r="E134" s="79"/>
      <c r="F134" s="8">
        <v>166</v>
      </c>
      <c r="G134" s="8">
        <v>232</v>
      </c>
      <c r="H134" s="8">
        <v>189</v>
      </c>
      <c r="I134" s="89">
        <v>233</v>
      </c>
      <c r="J134" s="9">
        <v>820</v>
      </c>
      <c r="K134" s="92" t="s">
        <v>17</v>
      </c>
      <c r="L134" s="10" t="s">
        <v>23</v>
      </c>
      <c r="M134" s="168"/>
      <c r="N134" s="152"/>
      <c r="O134" s="79"/>
      <c r="P134" s="8"/>
      <c r="Q134" s="8"/>
      <c r="R134" s="8"/>
      <c r="S134" s="9"/>
      <c r="T134" s="24">
        <f t="shared" si="4"/>
        <v>0</v>
      </c>
    </row>
    <row r="135" spans="1:20">
      <c r="A135" s="35"/>
      <c r="B135" s="10" t="s">
        <v>24</v>
      </c>
      <c r="C135" s="168" t="s">
        <v>153</v>
      </c>
      <c r="D135" s="152" t="s">
        <v>181</v>
      </c>
      <c r="E135" s="79"/>
      <c r="F135" s="8">
        <v>206</v>
      </c>
      <c r="G135" s="8">
        <v>170</v>
      </c>
      <c r="H135" s="8">
        <v>158</v>
      </c>
      <c r="I135" s="89">
        <v>183</v>
      </c>
      <c r="J135" s="9">
        <v>717</v>
      </c>
      <c r="K135" s="92"/>
      <c r="L135" s="10" t="s">
        <v>24</v>
      </c>
      <c r="M135" s="168" t="s">
        <v>322</v>
      </c>
      <c r="N135" s="152" t="s">
        <v>350</v>
      </c>
      <c r="O135" s="79"/>
      <c r="P135" s="8">
        <v>135</v>
      </c>
      <c r="Q135" s="8">
        <v>164</v>
      </c>
      <c r="R135" s="8">
        <v>132</v>
      </c>
      <c r="S135" s="9">
        <v>216</v>
      </c>
      <c r="T135" s="24">
        <f t="shared" si="4"/>
        <v>647</v>
      </c>
    </row>
    <row r="136" spans="1:20">
      <c r="A136" s="35">
        <v>27</v>
      </c>
      <c r="B136" s="10" t="s">
        <v>25</v>
      </c>
      <c r="C136" s="168" t="s">
        <v>372</v>
      </c>
      <c r="D136" s="152" t="s">
        <v>373</v>
      </c>
      <c r="E136" s="79"/>
      <c r="F136" s="8">
        <v>157</v>
      </c>
      <c r="G136" s="8">
        <v>230</v>
      </c>
      <c r="H136" s="8">
        <v>190</v>
      </c>
      <c r="I136" s="89">
        <v>179</v>
      </c>
      <c r="J136" s="9">
        <v>756</v>
      </c>
      <c r="K136" s="92">
        <f>IF(K131=" "," ",(IF(K131+1&gt;Start!$H$14," ",K131+1)))</f>
        <v>57</v>
      </c>
      <c r="L136" s="10" t="s">
        <v>25</v>
      </c>
      <c r="M136" s="168" t="s">
        <v>332</v>
      </c>
      <c r="N136" s="152" t="s">
        <v>358</v>
      </c>
      <c r="O136" s="79"/>
      <c r="P136" s="8">
        <v>177</v>
      </c>
      <c r="Q136" s="8">
        <v>166</v>
      </c>
      <c r="R136" s="8">
        <v>169</v>
      </c>
      <c r="S136" s="9">
        <v>160</v>
      </c>
      <c r="T136" s="24">
        <f t="shared" si="4"/>
        <v>672</v>
      </c>
    </row>
    <row r="137" spans="1:20" ht="15.75" thickBot="1">
      <c r="A137" s="36"/>
      <c r="B137" s="27" t="s">
        <v>26</v>
      </c>
      <c r="C137" s="169" t="s">
        <v>363</v>
      </c>
      <c r="D137" s="154" t="s">
        <v>391</v>
      </c>
      <c r="E137" s="80"/>
      <c r="F137" s="28">
        <v>180</v>
      </c>
      <c r="G137" s="28">
        <v>212</v>
      </c>
      <c r="H137" s="28">
        <v>121</v>
      </c>
      <c r="I137" s="90">
        <v>171</v>
      </c>
      <c r="J137" s="29">
        <v>684</v>
      </c>
      <c r="K137" s="93"/>
      <c r="L137" s="27" t="s">
        <v>26</v>
      </c>
      <c r="M137" s="169"/>
      <c r="N137" s="154"/>
      <c r="O137" s="80"/>
      <c r="P137" s="28"/>
      <c r="Q137" s="28"/>
      <c r="R137" s="28"/>
      <c r="S137" s="29"/>
      <c r="T137" s="31">
        <f t="shared" si="4"/>
        <v>0</v>
      </c>
    </row>
    <row r="138" spans="1:20">
      <c r="A138" s="40" t="s">
        <v>16</v>
      </c>
      <c r="B138" s="22" t="s">
        <v>31</v>
      </c>
      <c r="C138" s="166" t="s">
        <v>157</v>
      </c>
      <c r="D138" s="150" t="s">
        <v>165</v>
      </c>
      <c r="E138" s="81"/>
      <c r="F138" s="37">
        <v>145</v>
      </c>
      <c r="G138" s="37">
        <v>180</v>
      </c>
      <c r="H138" s="37">
        <v>156</v>
      </c>
      <c r="I138" s="91">
        <v>194</v>
      </c>
      <c r="J138" s="95">
        <v>675</v>
      </c>
      <c r="K138" s="94" t="s">
        <v>16</v>
      </c>
      <c r="L138" s="22" t="s">
        <v>31</v>
      </c>
      <c r="M138" s="166" t="s">
        <v>101</v>
      </c>
      <c r="N138" s="150" t="s">
        <v>223</v>
      </c>
      <c r="O138" s="81"/>
      <c r="P138" s="37">
        <v>121</v>
      </c>
      <c r="Q138" s="8">
        <v>191</v>
      </c>
      <c r="R138" s="8">
        <v>136</v>
      </c>
      <c r="S138" s="9">
        <v>114</v>
      </c>
      <c r="T138" s="24">
        <f t="shared" si="4"/>
        <v>562</v>
      </c>
    </row>
    <row r="139" spans="1:20">
      <c r="A139" s="35" t="s">
        <v>17</v>
      </c>
      <c r="B139" s="10" t="s">
        <v>32</v>
      </c>
      <c r="C139" s="168" t="s">
        <v>97</v>
      </c>
      <c r="D139" s="152" t="s">
        <v>132</v>
      </c>
      <c r="E139" s="79"/>
      <c r="F139" s="8">
        <v>221</v>
      </c>
      <c r="G139" s="8">
        <v>268</v>
      </c>
      <c r="H139" s="8">
        <v>257</v>
      </c>
      <c r="I139" s="89">
        <v>177</v>
      </c>
      <c r="J139" s="9">
        <v>923</v>
      </c>
      <c r="K139" s="92" t="s">
        <v>17</v>
      </c>
      <c r="L139" s="10" t="s">
        <v>32</v>
      </c>
      <c r="M139" s="168" t="s">
        <v>153</v>
      </c>
      <c r="N139" s="152" t="s">
        <v>253</v>
      </c>
      <c r="O139" s="79"/>
      <c r="P139" s="8">
        <v>122</v>
      </c>
      <c r="Q139" s="8">
        <v>160</v>
      </c>
      <c r="R139" s="8">
        <v>123</v>
      </c>
      <c r="S139" s="9">
        <v>190</v>
      </c>
      <c r="T139" s="24">
        <f t="shared" si="4"/>
        <v>595</v>
      </c>
    </row>
    <row r="140" spans="1:20">
      <c r="A140" s="35"/>
      <c r="B140" s="10" t="s">
        <v>33</v>
      </c>
      <c r="C140" s="168" t="s">
        <v>153</v>
      </c>
      <c r="D140" s="152" t="s">
        <v>189</v>
      </c>
      <c r="E140" s="79"/>
      <c r="F140" s="8">
        <v>176</v>
      </c>
      <c r="G140" s="8">
        <v>170</v>
      </c>
      <c r="H140" s="8">
        <v>137</v>
      </c>
      <c r="I140" s="89">
        <v>124</v>
      </c>
      <c r="J140" s="9">
        <v>607</v>
      </c>
      <c r="K140" s="92"/>
      <c r="L140" s="10" t="s">
        <v>33</v>
      </c>
      <c r="M140" s="168" t="s">
        <v>322</v>
      </c>
      <c r="N140" s="152" t="s">
        <v>351</v>
      </c>
      <c r="O140" s="79"/>
      <c r="P140" s="8">
        <v>145</v>
      </c>
      <c r="Q140" s="8">
        <v>93</v>
      </c>
      <c r="R140" s="8">
        <v>132</v>
      </c>
      <c r="S140" s="9">
        <v>137</v>
      </c>
      <c r="T140" s="24">
        <f t="shared" si="4"/>
        <v>507</v>
      </c>
    </row>
    <row r="141" spans="1:20">
      <c r="A141" s="35">
        <v>28</v>
      </c>
      <c r="B141" s="10" t="s">
        <v>34</v>
      </c>
      <c r="C141" s="168" t="s">
        <v>372</v>
      </c>
      <c r="D141" s="152" t="s">
        <v>374</v>
      </c>
      <c r="E141" s="79"/>
      <c r="F141" s="8">
        <v>155</v>
      </c>
      <c r="G141" s="8">
        <v>158</v>
      </c>
      <c r="H141" s="8">
        <v>192</v>
      </c>
      <c r="I141" s="89">
        <v>158</v>
      </c>
      <c r="J141" s="9">
        <v>663</v>
      </c>
      <c r="K141" s="92">
        <f>IF(K136=" "," ",(IF(K136+1&gt;Start!$H$14," ",K136+1)))</f>
        <v>58</v>
      </c>
      <c r="L141" s="10" t="s">
        <v>34</v>
      </c>
      <c r="M141" s="168" t="s">
        <v>332</v>
      </c>
      <c r="N141" s="152" t="s">
        <v>359</v>
      </c>
      <c r="O141" s="79"/>
      <c r="P141" s="8">
        <v>165</v>
      </c>
      <c r="Q141" s="8">
        <v>207</v>
      </c>
      <c r="R141" s="8">
        <v>201</v>
      </c>
      <c r="S141" s="9">
        <v>199</v>
      </c>
      <c r="T141" s="24">
        <f t="shared" si="4"/>
        <v>772</v>
      </c>
    </row>
    <row r="142" spans="1:20" ht="15.75" thickBot="1">
      <c r="A142" s="36"/>
      <c r="B142" s="27" t="s">
        <v>35</v>
      </c>
      <c r="C142" s="77"/>
      <c r="D142" s="154"/>
      <c r="E142" s="80"/>
      <c r="F142" s="28"/>
      <c r="G142" s="28"/>
      <c r="H142" s="28"/>
      <c r="I142" s="90"/>
      <c r="J142" s="29">
        <v>0</v>
      </c>
      <c r="K142" s="93"/>
      <c r="L142" s="27" t="s">
        <v>35</v>
      </c>
      <c r="M142" s="77"/>
      <c r="N142" s="77"/>
      <c r="O142" s="80"/>
      <c r="P142" s="28"/>
      <c r="Q142" s="28"/>
      <c r="R142" s="28"/>
      <c r="S142" s="29"/>
      <c r="T142" s="31">
        <f t="shared" si="4"/>
        <v>0</v>
      </c>
    </row>
    <row r="143" spans="1:20">
      <c r="A143" s="40" t="s">
        <v>16</v>
      </c>
      <c r="B143" s="10" t="s">
        <v>22</v>
      </c>
      <c r="C143" s="166" t="s">
        <v>157</v>
      </c>
      <c r="D143" s="150" t="s">
        <v>177</v>
      </c>
      <c r="E143" s="81"/>
      <c r="F143" s="37">
        <v>115</v>
      </c>
      <c r="G143" s="37">
        <v>160</v>
      </c>
      <c r="H143" s="37">
        <v>131</v>
      </c>
      <c r="I143" s="91">
        <v>124</v>
      </c>
      <c r="J143" s="95">
        <v>530</v>
      </c>
      <c r="K143" s="94" t="s">
        <v>16</v>
      </c>
      <c r="L143" s="10" t="s">
        <v>22</v>
      </c>
      <c r="M143" s="166"/>
      <c r="N143" s="167"/>
      <c r="O143" s="81"/>
      <c r="P143" s="37"/>
      <c r="Q143" s="8"/>
      <c r="R143" s="8"/>
      <c r="S143" s="9"/>
      <c r="T143" s="24">
        <f t="shared" si="4"/>
        <v>0</v>
      </c>
    </row>
    <row r="144" spans="1:20">
      <c r="A144" s="35" t="s">
        <v>17</v>
      </c>
      <c r="B144" s="10" t="s">
        <v>23</v>
      </c>
      <c r="C144" s="168" t="s">
        <v>103</v>
      </c>
      <c r="D144" s="152" t="s">
        <v>104</v>
      </c>
      <c r="E144" s="79"/>
      <c r="F144" s="8">
        <v>235</v>
      </c>
      <c r="G144" s="8">
        <v>191</v>
      </c>
      <c r="H144" s="8">
        <v>184</v>
      </c>
      <c r="I144" s="89">
        <v>211</v>
      </c>
      <c r="J144" s="9">
        <v>821</v>
      </c>
      <c r="K144" s="92" t="s">
        <v>17</v>
      </c>
      <c r="L144" s="10" t="s">
        <v>23</v>
      </c>
      <c r="M144" s="82"/>
      <c r="N144" s="76"/>
      <c r="O144" s="79"/>
      <c r="P144" s="8"/>
      <c r="Q144" s="8"/>
      <c r="R144" s="8"/>
      <c r="S144" s="9"/>
      <c r="T144" s="24">
        <f t="shared" si="4"/>
        <v>0</v>
      </c>
    </row>
    <row r="145" spans="1:20">
      <c r="A145" s="35"/>
      <c r="B145" s="10" t="s">
        <v>24</v>
      </c>
      <c r="C145" s="168" t="s">
        <v>153</v>
      </c>
      <c r="D145" s="152" t="s">
        <v>197</v>
      </c>
      <c r="E145" s="79"/>
      <c r="F145" s="8">
        <v>178</v>
      </c>
      <c r="G145" s="8">
        <v>158</v>
      </c>
      <c r="H145" s="8">
        <v>147</v>
      </c>
      <c r="I145" s="89">
        <v>211</v>
      </c>
      <c r="J145" s="9">
        <v>694</v>
      </c>
      <c r="K145" s="92"/>
      <c r="L145" s="10" t="s">
        <v>24</v>
      </c>
      <c r="M145" s="82"/>
      <c r="N145" s="76"/>
      <c r="O145" s="79"/>
      <c r="P145" s="8"/>
      <c r="Q145" s="8"/>
      <c r="R145" s="8"/>
      <c r="S145" s="9"/>
      <c r="T145" s="24">
        <f t="shared" si="4"/>
        <v>0</v>
      </c>
    </row>
    <row r="146" spans="1:20">
      <c r="A146" s="35">
        <v>29</v>
      </c>
      <c r="B146" s="10" t="s">
        <v>25</v>
      </c>
      <c r="C146" s="168" t="s">
        <v>372</v>
      </c>
      <c r="D146" s="152" t="s">
        <v>375</v>
      </c>
      <c r="E146" s="79"/>
      <c r="F146" s="8">
        <v>148</v>
      </c>
      <c r="G146" s="8">
        <v>158</v>
      </c>
      <c r="H146" s="8">
        <v>152</v>
      </c>
      <c r="I146" s="89">
        <v>184</v>
      </c>
      <c r="J146" s="9">
        <v>642</v>
      </c>
      <c r="K146" s="92" t="str">
        <f>IF(K141=" "," ",(IF(K141+1&gt;Start!$H$14," ",K141+1)))</f>
        <v xml:space="preserve"> </v>
      </c>
      <c r="L146" s="10" t="s">
        <v>25</v>
      </c>
      <c r="M146" s="82"/>
      <c r="N146" s="76"/>
      <c r="O146" s="79"/>
      <c r="P146" s="8"/>
      <c r="Q146" s="8"/>
      <c r="R146" s="8"/>
      <c r="S146" s="9"/>
      <c r="T146" s="24">
        <f t="shared" si="4"/>
        <v>0</v>
      </c>
    </row>
    <row r="147" spans="1:20" ht="15.75" thickBot="1">
      <c r="A147" s="36"/>
      <c r="B147" s="27" t="s">
        <v>26</v>
      </c>
      <c r="C147" s="77"/>
      <c r="D147" s="154"/>
      <c r="E147" s="80"/>
      <c r="F147" s="28"/>
      <c r="G147" s="28"/>
      <c r="H147" s="28"/>
      <c r="I147" s="90"/>
      <c r="J147" s="29">
        <v>0</v>
      </c>
      <c r="K147" s="93"/>
      <c r="L147" s="27" t="s">
        <v>26</v>
      </c>
      <c r="M147" s="77"/>
      <c r="N147" s="77"/>
      <c r="O147" s="80"/>
      <c r="P147" s="28"/>
      <c r="Q147" s="28"/>
      <c r="R147" s="28"/>
      <c r="S147" s="29"/>
      <c r="T147" s="31">
        <f t="shared" si="4"/>
        <v>0</v>
      </c>
    </row>
    <row r="148" spans="1:20">
      <c r="A148" s="40" t="s">
        <v>16</v>
      </c>
      <c r="B148" s="22" t="s">
        <v>31</v>
      </c>
      <c r="C148" s="166" t="s">
        <v>157</v>
      </c>
      <c r="D148" s="150" t="s">
        <v>185</v>
      </c>
      <c r="E148" s="81"/>
      <c r="F148" s="37">
        <v>202</v>
      </c>
      <c r="G148" s="37">
        <v>221</v>
      </c>
      <c r="H148" s="37">
        <v>235</v>
      </c>
      <c r="I148" s="91">
        <v>174</v>
      </c>
      <c r="J148" s="95">
        <v>832</v>
      </c>
      <c r="K148" s="94" t="s">
        <v>16</v>
      </c>
      <c r="L148" s="22" t="s">
        <v>31</v>
      </c>
      <c r="M148" s="83"/>
      <c r="N148" s="78"/>
      <c r="O148" s="81"/>
      <c r="P148" s="37"/>
      <c r="Q148" s="8"/>
      <c r="R148" s="8"/>
      <c r="S148" s="9"/>
      <c r="T148" s="24">
        <f t="shared" si="4"/>
        <v>0</v>
      </c>
    </row>
    <row r="149" spans="1:20">
      <c r="A149" s="35" t="s">
        <v>17</v>
      </c>
      <c r="B149" s="10" t="s">
        <v>32</v>
      </c>
      <c r="C149" s="168" t="s">
        <v>103</v>
      </c>
      <c r="D149" s="152" t="s">
        <v>114</v>
      </c>
      <c r="E149" s="79"/>
      <c r="F149" s="8">
        <v>199</v>
      </c>
      <c r="G149" s="8">
        <v>170</v>
      </c>
      <c r="H149" s="8">
        <v>191</v>
      </c>
      <c r="I149" s="89">
        <v>179</v>
      </c>
      <c r="J149" s="9">
        <v>739</v>
      </c>
      <c r="K149" s="92" t="s">
        <v>17</v>
      </c>
      <c r="L149" s="10" t="s">
        <v>32</v>
      </c>
      <c r="M149" s="82"/>
      <c r="N149" s="76"/>
      <c r="O149" s="79"/>
      <c r="P149" s="8"/>
      <c r="Q149" s="8"/>
      <c r="R149" s="8"/>
      <c r="S149" s="9"/>
      <c r="T149" s="24">
        <f t="shared" si="4"/>
        <v>0</v>
      </c>
    </row>
    <row r="150" spans="1:20">
      <c r="A150" s="35"/>
      <c r="B150" s="10" t="s">
        <v>33</v>
      </c>
      <c r="C150" s="168" t="s">
        <v>153</v>
      </c>
      <c r="D150" s="152" t="s">
        <v>154</v>
      </c>
      <c r="E150" s="79"/>
      <c r="F150" s="8">
        <v>200</v>
      </c>
      <c r="G150" s="8">
        <v>141</v>
      </c>
      <c r="H150" s="8">
        <v>163</v>
      </c>
      <c r="I150" s="89">
        <v>167</v>
      </c>
      <c r="J150" s="9">
        <v>671</v>
      </c>
      <c r="K150" s="92"/>
      <c r="L150" s="10" t="s">
        <v>33</v>
      </c>
      <c r="M150" s="82"/>
      <c r="N150" s="76"/>
      <c r="O150" s="79"/>
      <c r="P150" s="8"/>
      <c r="Q150" s="8"/>
      <c r="R150" s="8"/>
      <c r="S150" s="9"/>
      <c r="T150" s="24">
        <f t="shared" si="4"/>
        <v>0</v>
      </c>
    </row>
    <row r="151" spans="1:20">
      <c r="A151" s="35">
        <v>30</v>
      </c>
      <c r="B151" s="10" t="s">
        <v>34</v>
      </c>
      <c r="C151" s="168"/>
      <c r="D151" s="152"/>
      <c r="E151" s="79"/>
      <c r="F151" s="8"/>
      <c r="G151" s="8"/>
      <c r="H151" s="8"/>
      <c r="I151" s="89"/>
      <c r="J151" s="9">
        <v>0</v>
      </c>
      <c r="K151" s="92" t="str">
        <f>IF(K146=" "," ",(IF(K146+1&gt;Start!$H$14," ",K146+1)))</f>
        <v xml:space="preserve"> </v>
      </c>
      <c r="L151" s="10" t="s">
        <v>34</v>
      </c>
      <c r="M151" s="82"/>
      <c r="N151" s="76"/>
      <c r="O151" s="79"/>
      <c r="P151" s="8"/>
      <c r="Q151" s="8"/>
      <c r="R151" s="8"/>
      <c r="S151" s="9"/>
      <c r="T151" s="24">
        <f t="shared" si="4"/>
        <v>0</v>
      </c>
    </row>
    <row r="152" spans="1:20" ht="15.75" thickBot="1">
      <c r="A152" s="36"/>
      <c r="B152" s="27" t="s">
        <v>35</v>
      </c>
      <c r="C152" s="77"/>
      <c r="D152" s="154"/>
      <c r="E152" s="80"/>
      <c r="F152" s="28"/>
      <c r="G152" s="28"/>
      <c r="H152" s="28"/>
      <c r="I152" s="90"/>
      <c r="J152" s="29">
        <v>0</v>
      </c>
      <c r="K152" s="93"/>
      <c r="L152" s="27" t="s">
        <v>35</v>
      </c>
      <c r="M152" s="77"/>
      <c r="N152" s="77"/>
      <c r="O152" s="80"/>
      <c r="P152" s="28"/>
      <c r="Q152" s="28"/>
      <c r="R152" s="28"/>
      <c r="S152" s="29"/>
      <c r="T152" s="31">
        <f t="shared" si="4"/>
        <v>0</v>
      </c>
    </row>
    <row r="153" spans="1:20">
      <c r="A153" s="40" t="s">
        <v>16</v>
      </c>
      <c r="B153" s="10" t="s">
        <v>22</v>
      </c>
      <c r="C153" s="83"/>
      <c r="D153" s="78"/>
      <c r="E153" s="81"/>
      <c r="F153" s="37"/>
      <c r="G153" s="37"/>
      <c r="H153" s="37"/>
      <c r="I153" s="91"/>
      <c r="J153" s="95">
        <f t="shared" ref="J131:J162" si="5">SUM(F153:I153)</f>
        <v>0</v>
      </c>
      <c r="K153" s="94" t="s">
        <v>16</v>
      </c>
      <c r="L153" s="10" t="s">
        <v>22</v>
      </c>
      <c r="M153" s="83"/>
      <c r="N153" s="78"/>
      <c r="O153" s="81"/>
      <c r="P153" s="37"/>
      <c r="Q153" s="8"/>
      <c r="R153" s="8"/>
      <c r="S153" s="9"/>
      <c r="T153" s="24">
        <f t="shared" si="4"/>
        <v>0</v>
      </c>
    </row>
    <row r="154" spans="1:20">
      <c r="A154" s="35" t="s">
        <v>17</v>
      </c>
      <c r="B154" s="10" t="s">
        <v>23</v>
      </c>
      <c r="C154" s="82"/>
      <c r="D154" s="76"/>
      <c r="E154" s="79"/>
      <c r="F154" s="8"/>
      <c r="G154" s="8"/>
      <c r="H154" s="8"/>
      <c r="I154" s="89"/>
      <c r="J154" s="9">
        <f t="shared" si="5"/>
        <v>0</v>
      </c>
      <c r="K154" s="92" t="s">
        <v>17</v>
      </c>
      <c r="L154" s="10" t="s">
        <v>23</v>
      </c>
      <c r="M154" s="82"/>
      <c r="N154" s="76"/>
      <c r="O154" s="79"/>
      <c r="P154" s="8"/>
      <c r="Q154" s="8"/>
      <c r="R154" s="8"/>
      <c r="S154" s="9"/>
      <c r="T154" s="24">
        <f t="shared" si="4"/>
        <v>0</v>
      </c>
    </row>
    <row r="155" spans="1:20">
      <c r="A155" s="35"/>
      <c r="B155" s="10" t="s">
        <v>24</v>
      </c>
      <c r="C155" s="82"/>
      <c r="D155" s="76"/>
      <c r="E155" s="79"/>
      <c r="F155" s="8"/>
      <c r="G155" s="8"/>
      <c r="H155" s="8"/>
      <c r="I155" s="89"/>
      <c r="J155" s="9">
        <f t="shared" si="5"/>
        <v>0</v>
      </c>
      <c r="K155" s="92"/>
      <c r="L155" s="10" t="s">
        <v>24</v>
      </c>
      <c r="M155" s="82"/>
      <c r="N155" s="76"/>
      <c r="O155" s="79"/>
      <c r="P155" s="8"/>
      <c r="Q155" s="8"/>
      <c r="R155" s="8"/>
      <c r="S155" s="9"/>
      <c r="T155" s="24">
        <f t="shared" si="4"/>
        <v>0</v>
      </c>
    </row>
    <row r="156" spans="1:20">
      <c r="A156" s="35" t="str">
        <f>IF(A151=" "," ",(IF(A151+1&gt;Start!$D$14," ",A151+1)))</f>
        <v xml:space="preserve"> </v>
      </c>
      <c r="B156" s="10" t="s">
        <v>25</v>
      </c>
      <c r="C156" s="82"/>
      <c r="D156" s="76"/>
      <c r="E156" s="79"/>
      <c r="F156" s="8"/>
      <c r="G156" s="8"/>
      <c r="H156" s="8"/>
      <c r="I156" s="89"/>
      <c r="J156" s="9">
        <f t="shared" si="5"/>
        <v>0</v>
      </c>
      <c r="K156" s="92" t="str">
        <f>IF(K151=" "," ",(IF(K151+1&gt;Start!$H$14," ",K151+1)))</f>
        <v xml:space="preserve"> </v>
      </c>
      <c r="L156" s="10" t="s">
        <v>25</v>
      </c>
      <c r="M156" s="82"/>
      <c r="N156" s="76"/>
      <c r="O156" s="79"/>
      <c r="P156" s="8"/>
      <c r="Q156" s="8"/>
      <c r="R156" s="8"/>
      <c r="S156" s="9"/>
      <c r="T156" s="24">
        <f t="shared" si="4"/>
        <v>0</v>
      </c>
    </row>
    <row r="157" spans="1:20" ht="15.75" thickBot="1">
      <c r="A157" s="36"/>
      <c r="B157" s="27" t="s">
        <v>26</v>
      </c>
      <c r="C157" s="77"/>
      <c r="D157" s="77"/>
      <c r="E157" s="80"/>
      <c r="F157" s="28"/>
      <c r="G157" s="28"/>
      <c r="H157" s="28"/>
      <c r="I157" s="90"/>
      <c r="J157" s="29">
        <f t="shared" si="5"/>
        <v>0</v>
      </c>
      <c r="K157" s="93"/>
      <c r="L157" s="27" t="s">
        <v>26</v>
      </c>
      <c r="M157" s="77"/>
      <c r="N157" s="77"/>
      <c r="O157" s="80"/>
      <c r="P157" s="28"/>
      <c r="Q157" s="28"/>
      <c r="R157" s="28"/>
      <c r="S157" s="29"/>
      <c r="T157" s="31">
        <f t="shared" si="4"/>
        <v>0</v>
      </c>
    </row>
    <row r="158" spans="1:20">
      <c r="A158" s="40" t="s">
        <v>16</v>
      </c>
      <c r="B158" s="22" t="s">
        <v>31</v>
      </c>
      <c r="C158" s="83"/>
      <c r="D158" s="78"/>
      <c r="E158" s="81"/>
      <c r="F158" s="37"/>
      <c r="G158" s="37"/>
      <c r="H158" s="37"/>
      <c r="I158" s="91"/>
      <c r="J158" s="95">
        <f t="shared" si="5"/>
        <v>0</v>
      </c>
      <c r="K158" s="94" t="s">
        <v>16</v>
      </c>
      <c r="L158" s="22" t="s">
        <v>31</v>
      </c>
      <c r="M158" s="83"/>
      <c r="N158" s="78"/>
      <c r="O158" s="81"/>
      <c r="P158" s="37"/>
      <c r="Q158" s="8"/>
      <c r="R158" s="8"/>
      <c r="S158" s="9"/>
      <c r="T158" s="24">
        <f t="shared" si="4"/>
        <v>0</v>
      </c>
    </row>
    <row r="159" spans="1:20">
      <c r="A159" s="35" t="s">
        <v>17</v>
      </c>
      <c r="B159" s="10" t="s">
        <v>32</v>
      </c>
      <c r="C159" s="82"/>
      <c r="D159" s="76"/>
      <c r="E159" s="79"/>
      <c r="F159" s="8"/>
      <c r="G159" s="8"/>
      <c r="H159" s="8"/>
      <c r="I159" s="89"/>
      <c r="J159" s="9">
        <f t="shared" si="5"/>
        <v>0</v>
      </c>
      <c r="K159" s="92" t="s">
        <v>17</v>
      </c>
      <c r="L159" s="10" t="s">
        <v>32</v>
      </c>
      <c r="M159" s="82"/>
      <c r="N159" s="76"/>
      <c r="O159" s="79"/>
      <c r="P159" s="8"/>
      <c r="Q159" s="8"/>
      <c r="R159" s="8"/>
      <c r="S159" s="9"/>
      <c r="T159" s="24">
        <f t="shared" si="4"/>
        <v>0</v>
      </c>
    </row>
    <row r="160" spans="1:20">
      <c r="A160" s="35"/>
      <c r="B160" s="10" t="s">
        <v>33</v>
      </c>
      <c r="C160" s="82"/>
      <c r="D160" s="76"/>
      <c r="E160" s="79"/>
      <c r="F160" s="8"/>
      <c r="G160" s="8"/>
      <c r="H160" s="8"/>
      <c r="I160" s="89"/>
      <c r="J160" s="9">
        <f t="shared" si="5"/>
        <v>0</v>
      </c>
      <c r="K160" s="92"/>
      <c r="L160" s="10" t="s">
        <v>33</v>
      </c>
      <c r="M160" s="82"/>
      <c r="N160" s="76"/>
      <c r="O160" s="79"/>
      <c r="P160" s="8"/>
      <c r="Q160" s="8"/>
      <c r="R160" s="8"/>
      <c r="S160" s="9"/>
      <c r="T160" s="24">
        <f t="shared" si="4"/>
        <v>0</v>
      </c>
    </row>
    <row r="161" spans="1:20">
      <c r="A161" s="35" t="str">
        <f>IF(A156=" "," ",(IF(A156+1&gt;Start!$D$14," ",A156+1)))</f>
        <v xml:space="preserve"> </v>
      </c>
      <c r="B161" s="10" t="s">
        <v>34</v>
      </c>
      <c r="C161" s="82"/>
      <c r="D161" s="76"/>
      <c r="E161" s="79"/>
      <c r="F161" s="8"/>
      <c r="G161" s="8"/>
      <c r="H161" s="8"/>
      <c r="I161" s="89"/>
      <c r="J161" s="9">
        <f t="shared" si="5"/>
        <v>0</v>
      </c>
      <c r="K161" s="92" t="str">
        <f>IF(K156=" "," ",(IF(K156+1&gt;Start!$H$14," ",K156+1)))</f>
        <v xml:space="preserve"> </v>
      </c>
      <c r="L161" s="10" t="s">
        <v>34</v>
      </c>
      <c r="M161" s="82"/>
      <c r="N161" s="76"/>
      <c r="O161" s="79"/>
      <c r="P161" s="8"/>
      <c r="Q161" s="8"/>
      <c r="R161" s="8"/>
      <c r="S161" s="9"/>
      <c r="T161" s="24">
        <f t="shared" si="4"/>
        <v>0</v>
      </c>
    </row>
    <row r="162" spans="1:20" ht="15.75" thickBot="1">
      <c r="A162" s="36"/>
      <c r="B162" s="27" t="s">
        <v>35</v>
      </c>
      <c r="C162" s="77"/>
      <c r="D162" s="77"/>
      <c r="E162" s="80"/>
      <c r="F162" s="28"/>
      <c r="G162" s="28"/>
      <c r="H162" s="28"/>
      <c r="I162" s="90"/>
      <c r="J162" s="29">
        <f t="shared" si="5"/>
        <v>0</v>
      </c>
      <c r="K162" s="93"/>
      <c r="L162" s="27" t="s">
        <v>35</v>
      </c>
      <c r="M162" s="77"/>
      <c r="N162" s="77"/>
      <c r="O162" s="80"/>
      <c r="P162" s="28"/>
      <c r="Q162" s="28"/>
      <c r="R162" s="28"/>
      <c r="S162" s="29"/>
      <c r="T162" s="31">
        <f t="shared" si="4"/>
        <v>0</v>
      </c>
    </row>
    <row r="163" spans="1:20">
      <c r="A163" s="40" t="s">
        <v>16</v>
      </c>
      <c r="B163" s="10" t="s">
        <v>22</v>
      </c>
      <c r="C163" s="83"/>
      <c r="D163" s="78"/>
      <c r="E163" s="81"/>
      <c r="F163" s="37"/>
      <c r="G163" s="37"/>
      <c r="H163" s="37"/>
      <c r="I163" s="91"/>
      <c r="J163" s="95">
        <f t="shared" ref="J163:J167" si="6">SUM(F163:I163)</f>
        <v>0</v>
      </c>
      <c r="K163" s="94" t="s">
        <v>16</v>
      </c>
      <c r="L163" s="10" t="s">
        <v>22</v>
      </c>
      <c r="M163" s="83"/>
      <c r="N163" s="78"/>
      <c r="O163" s="81"/>
      <c r="P163" s="37"/>
      <c r="Q163" s="8"/>
      <c r="R163" s="8"/>
      <c r="S163" s="9"/>
      <c r="T163" s="24">
        <f t="shared" ref="T163:T167" si="7">SUM(P163:S163)</f>
        <v>0</v>
      </c>
    </row>
    <row r="164" spans="1:20">
      <c r="A164" s="35" t="s">
        <v>17</v>
      </c>
      <c r="B164" s="10" t="s">
        <v>23</v>
      </c>
      <c r="C164" s="82"/>
      <c r="D164" s="76"/>
      <c r="E164" s="79"/>
      <c r="F164" s="8"/>
      <c r="G164" s="8"/>
      <c r="H164" s="8"/>
      <c r="I164" s="89"/>
      <c r="J164" s="9">
        <f t="shared" si="6"/>
        <v>0</v>
      </c>
      <c r="K164" s="92" t="s">
        <v>17</v>
      </c>
      <c r="L164" s="10" t="s">
        <v>23</v>
      </c>
      <c r="M164" s="82"/>
      <c r="N164" s="76"/>
      <c r="O164" s="79"/>
      <c r="P164" s="8"/>
      <c r="Q164" s="8"/>
      <c r="R164" s="8"/>
      <c r="S164" s="9"/>
      <c r="T164" s="24">
        <f t="shared" si="7"/>
        <v>0</v>
      </c>
    </row>
    <row r="165" spans="1:20">
      <c r="A165" s="35"/>
      <c r="B165" s="10" t="s">
        <v>24</v>
      </c>
      <c r="C165" s="82"/>
      <c r="D165" s="76"/>
      <c r="E165" s="79"/>
      <c r="F165" s="8"/>
      <c r="G165" s="8"/>
      <c r="H165" s="8"/>
      <c r="I165" s="89"/>
      <c r="J165" s="9">
        <f t="shared" si="6"/>
        <v>0</v>
      </c>
      <c r="K165" s="92"/>
      <c r="L165" s="10" t="s">
        <v>24</v>
      </c>
      <c r="M165" s="82"/>
      <c r="N165" s="76"/>
      <c r="O165" s="79"/>
      <c r="P165" s="8"/>
      <c r="Q165" s="8"/>
      <c r="R165" s="8"/>
      <c r="S165" s="9"/>
      <c r="T165" s="24">
        <f t="shared" si="7"/>
        <v>0</v>
      </c>
    </row>
    <row r="166" spans="1:20">
      <c r="A166" s="35" t="str">
        <f>IF(A161=" "," ",(IF(A161+1&gt;Start!$D$14," ",A161+1)))</f>
        <v xml:space="preserve"> </v>
      </c>
      <c r="B166" s="10" t="s">
        <v>25</v>
      </c>
      <c r="C166" s="82"/>
      <c r="D166" s="76"/>
      <c r="E166" s="79"/>
      <c r="F166" s="8"/>
      <c r="G166" s="8"/>
      <c r="H166" s="8"/>
      <c r="I166" s="89"/>
      <c r="J166" s="9">
        <f t="shared" si="6"/>
        <v>0</v>
      </c>
      <c r="K166" s="92" t="str">
        <f>IF(K161=" "," ",(IF(K161+1&gt;Start!$H$14," ",K161+1)))</f>
        <v xml:space="preserve"> </v>
      </c>
      <c r="L166" s="10" t="s">
        <v>25</v>
      </c>
      <c r="M166" s="82"/>
      <c r="N166" s="76"/>
      <c r="O166" s="79"/>
      <c r="P166" s="8"/>
      <c r="Q166" s="8"/>
      <c r="R166" s="8"/>
      <c r="S166" s="9"/>
      <c r="T166" s="24">
        <f t="shared" si="7"/>
        <v>0</v>
      </c>
    </row>
    <row r="167" spans="1:20" ht="15.75" thickBot="1">
      <c r="A167" s="36"/>
      <c r="B167" s="27" t="s">
        <v>26</v>
      </c>
      <c r="C167" s="77"/>
      <c r="D167" s="77"/>
      <c r="E167" s="80"/>
      <c r="F167" s="28"/>
      <c r="G167" s="28"/>
      <c r="H167" s="28"/>
      <c r="I167" s="90"/>
      <c r="J167" s="29">
        <f t="shared" si="6"/>
        <v>0</v>
      </c>
      <c r="K167" s="93"/>
      <c r="L167" s="27" t="s">
        <v>26</v>
      </c>
      <c r="M167" s="77"/>
      <c r="N167" s="77"/>
      <c r="O167" s="80"/>
      <c r="P167" s="28"/>
      <c r="Q167" s="28"/>
      <c r="R167" s="28"/>
      <c r="S167" s="29"/>
      <c r="T167" s="31">
        <f t="shared" si="7"/>
        <v>0</v>
      </c>
    </row>
    <row r="168" spans="1:20">
      <c r="A168" s="23" t="s">
        <v>16</v>
      </c>
      <c r="B168" s="22" t="s">
        <v>31</v>
      </c>
      <c r="C168" s="76"/>
      <c r="D168" s="76"/>
      <c r="E168" s="79"/>
      <c r="F168" s="8"/>
      <c r="G168" s="8"/>
      <c r="H168" s="8"/>
      <c r="I168" s="89"/>
      <c r="J168" s="95">
        <f t="shared" ref="J168:J172" si="8">SUM(F168:I168)</f>
        <v>0</v>
      </c>
      <c r="K168" s="32" t="s">
        <v>16</v>
      </c>
      <c r="L168" s="22" t="s">
        <v>31</v>
      </c>
      <c r="M168" s="76"/>
      <c r="N168" s="76"/>
      <c r="O168" s="79"/>
      <c r="P168" s="8"/>
      <c r="Q168" s="8"/>
      <c r="R168" s="8"/>
      <c r="S168" s="9"/>
      <c r="T168" s="24">
        <f t="shared" ref="T168:T172" si="9">SUM(P168:S168)</f>
        <v>0</v>
      </c>
    </row>
    <row r="169" spans="1:20">
      <c r="A169" s="25" t="s">
        <v>17</v>
      </c>
      <c r="B169" s="10" t="s">
        <v>32</v>
      </c>
      <c r="C169" s="76"/>
      <c r="D169" s="76"/>
      <c r="E169" s="79"/>
      <c r="F169" s="8"/>
      <c r="G169" s="8"/>
      <c r="H169" s="8"/>
      <c r="I169" s="89"/>
      <c r="J169" s="9">
        <f t="shared" si="8"/>
        <v>0</v>
      </c>
      <c r="K169" s="33" t="s">
        <v>17</v>
      </c>
      <c r="L169" s="10" t="s">
        <v>32</v>
      </c>
      <c r="M169" s="76"/>
      <c r="N169" s="76"/>
      <c r="O169" s="79"/>
      <c r="P169" s="8"/>
      <c r="Q169" s="8"/>
      <c r="R169" s="8"/>
      <c r="S169" s="9"/>
      <c r="T169" s="24">
        <f t="shared" si="9"/>
        <v>0</v>
      </c>
    </row>
    <row r="170" spans="1:20">
      <c r="A170" s="25"/>
      <c r="B170" s="10" t="s">
        <v>33</v>
      </c>
      <c r="C170" s="76"/>
      <c r="D170" s="76"/>
      <c r="E170" s="79"/>
      <c r="F170" s="8"/>
      <c r="G170" s="8"/>
      <c r="H170" s="8"/>
      <c r="I170" s="89"/>
      <c r="J170" s="9">
        <f t="shared" si="8"/>
        <v>0</v>
      </c>
      <c r="K170" s="33"/>
      <c r="L170" s="10" t="s">
        <v>33</v>
      </c>
      <c r="M170" s="76"/>
      <c r="N170" s="76"/>
      <c r="O170" s="79"/>
      <c r="P170" s="8"/>
      <c r="Q170" s="8"/>
      <c r="R170" s="8"/>
      <c r="S170" s="9"/>
      <c r="T170" s="24">
        <f t="shared" si="9"/>
        <v>0</v>
      </c>
    </row>
    <row r="171" spans="1:20">
      <c r="A171" s="25" t="str">
        <f>IF(A166=" "," ",(IF(A166+1&gt;Start!$D$14," ",A166+1)))</f>
        <v xml:space="preserve"> </v>
      </c>
      <c r="B171" s="10" t="s">
        <v>34</v>
      </c>
      <c r="C171" s="76"/>
      <c r="D171" s="76"/>
      <c r="E171" s="79"/>
      <c r="F171" s="8"/>
      <c r="G171" s="8"/>
      <c r="H171" s="8"/>
      <c r="I171" s="89"/>
      <c r="J171" s="9">
        <f t="shared" si="8"/>
        <v>0</v>
      </c>
      <c r="K171" s="33" t="str">
        <f>IF(K166=" "," ",(IF(K166+1&gt;Start!$H$14," ",K166+1)))</f>
        <v xml:space="preserve"> </v>
      </c>
      <c r="L171" s="10" t="s">
        <v>34</v>
      </c>
      <c r="M171" s="76"/>
      <c r="N171" s="76"/>
      <c r="O171" s="79"/>
      <c r="P171" s="8"/>
      <c r="Q171" s="8"/>
      <c r="R171" s="8"/>
      <c r="S171" s="9"/>
      <c r="T171" s="24">
        <f t="shared" si="9"/>
        <v>0</v>
      </c>
    </row>
    <row r="172" spans="1:20" ht="15.75" thickBot="1">
      <c r="A172" s="26"/>
      <c r="B172" s="27" t="s">
        <v>35</v>
      </c>
      <c r="C172" s="84"/>
      <c r="D172" s="77"/>
      <c r="E172" s="80"/>
      <c r="F172" s="28"/>
      <c r="G172" s="28"/>
      <c r="H172" s="28"/>
      <c r="I172" s="90"/>
      <c r="J172" s="29">
        <f t="shared" si="8"/>
        <v>0</v>
      </c>
      <c r="K172" s="30"/>
      <c r="L172" s="27" t="s">
        <v>35</v>
      </c>
      <c r="M172" s="84"/>
      <c r="N172" s="77"/>
      <c r="O172" s="80"/>
      <c r="P172" s="28"/>
      <c r="Q172" s="28"/>
      <c r="R172" s="28"/>
      <c r="S172" s="29"/>
      <c r="T172" s="31">
        <f t="shared" si="9"/>
        <v>0</v>
      </c>
    </row>
    <row r="173" spans="1:20">
      <c r="C173">
        <f>COUNTA(C3:C172)</f>
        <v>138</v>
      </c>
      <c r="M173">
        <f>COUNTA(M3:M172)</f>
        <v>128</v>
      </c>
    </row>
  </sheetData>
  <mergeCells count="2">
    <mergeCell ref="A1:J1"/>
    <mergeCell ref="K1:T1"/>
  </mergeCells>
  <conditionalFormatting sqref="E3:I37 O3:S32 F38:I172 Q33:S172 P38:P172 O33:P37">
    <cfRule type="cellIs" dxfId="68" priority="395" operator="lessThan">
      <formula>301</formula>
    </cfRule>
  </conditionalFormatting>
  <dataValidations count="2">
    <dataValidation type="whole" operator="lessThan" allowBlank="1" showErrorMessage="1" errorTitle="Entry Error" error="Grater than 300" sqref="E3:E37 F3:H172 P3:R172">
      <formula1>301</formula1>
    </dataValidation>
    <dataValidation type="whole" operator="lessThan" allowBlank="1" showErrorMessage="1" errorTitle="Entry Error" error="Grater than 12" sqref="O3:O142">
      <formula1>12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A1:I171"/>
  <sheetViews>
    <sheetView workbookViewId="0">
      <selection activeCell="B33" sqref="B33"/>
    </sheetView>
  </sheetViews>
  <sheetFormatPr defaultRowHeight="15"/>
  <cols>
    <col min="2" max="2" width="30.7109375" customWidth="1"/>
    <col min="3" max="3" width="9.140625" style="1"/>
    <col min="4" max="4" width="32.42578125" customWidth="1"/>
    <col min="5" max="8" width="9.7109375" bestFit="1" customWidth="1"/>
    <col min="9" max="9" width="6.7109375" bestFit="1" customWidth="1"/>
  </cols>
  <sheetData>
    <row r="1" spans="1:9" ht="18.75">
      <c r="A1" s="162" t="s">
        <v>47</v>
      </c>
      <c r="B1" s="162" t="s">
        <v>21</v>
      </c>
      <c r="C1" s="162" t="s">
        <v>36</v>
      </c>
      <c r="D1" s="162" t="s">
        <v>9</v>
      </c>
      <c r="E1" s="162" t="s">
        <v>13</v>
      </c>
      <c r="F1" s="162" t="s">
        <v>11</v>
      </c>
      <c r="G1" s="162" t="s">
        <v>12</v>
      </c>
      <c r="H1" s="162" t="s">
        <v>14</v>
      </c>
      <c r="I1" s="162" t="s">
        <v>15</v>
      </c>
    </row>
    <row r="2" spans="1:9">
      <c r="A2" s="10">
        <f>RANK(I2,$I$2:$I$171)</f>
        <v>1</v>
      </c>
      <c r="B2" s="8" t="str">
        <f>Input!D84</f>
        <v>Kevin Craft</v>
      </c>
      <c r="C2" s="88">
        <f>Input!E84</f>
        <v>0</v>
      </c>
      <c r="D2" s="8" t="str">
        <f>Input!C84</f>
        <v>Utica Eisenhower</v>
      </c>
      <c r="E2" s="8">
        <f>Input!F84</f>
        <v>214</v>
      </c>
      <c r="F2" s="8">
        <f>Input!G84</f>
        <v>265</v>
      </c>
      <c r="G2" s="8">
        <f>Input!H84</f>
        <v>299</v>
      </c>
      <c r="H2" s="8">
        <f>Input!I84</f>
        <v>267</v>
      </c>
      <c r="I2" s="8">
        <f>SUM(E2:H2)</f>
        <v>1045</v>
      </c>
    </row>
    <row r="3" spans="1:9">
      <c r="A3" s="10">
        <f>RANK(I3,$I$2:$I$171)</f>
        <v>2</v>
      </c>
      <c r="B3" s="8" t="str">
        <f>Input!D78</f>
        <v>Nathan Weaver</v>
      </c>
      <c r="C3" s="88">
        <f>Input!E78</f>
        <v>0</v>
      </c>
      <c r="D3" s="8" t="str">
        <f>Input!C78</f>
        <v>St.Clair Shores Lakeview</v>
      </c>
      <c r="E3" s="8">
        <f>Input!F78</f>
        <v>263</v>
      </c>
      <c r="F3" s="8">
        <f>Input!G78</f>
        <v>246</v>
      </c>
      <c r="G3" s="8">
        <f>Input!H78</f>
        <v>244</v>
      </c>
      <c r="H3" s="8">
        <f>Input!I78</f>
        <v>245</v>
      </c>
      <c r="I3" s="8">
        <f>SUM(E3:H3)</f>
        <v>998</v>
      </c>
    </row>
    <row r="4" spans="1:9">
      <c r="A4" s="10">
        <f>RANK(I4,$I$2:$I$171)</f>
        <v>3</v>
      </c>
      <c r="B4" s="8" t="str">
        <f>Input!D91</f>
        <v>Joseph Seefried</v>
      </c>
      <c r="C4" s="88">
        <f>Input!E91</f>
        <v>0</v>
      </c>
      <c r="D4" s="8" t="str">
        <f>Input!C91</f>
        <v>Romeo</v>
      </c>
      <c r="E4" s="8">
        <f>Input!F91</f>
        <v>256</v>
      </c>
      <c r="F4" s="8">
        <f>Input!G91</f>
        <v>253</v>
      </c>
      <c r="G4" s="8">
        <f>Input!H91</f>
        <v>226</v>
      </c>
      <c r="H4" s="8">
        <f>Input!I91</f>
        <v>225</v>
      </c>
      <c r="I4" s="8">
        <f>SUM(E4:H4)</f>
        <v>960</v>
      </c>
    </row>
    <row r="5" spans="1:9">
      <c r="A5" s="10">
        <f>RANK(I5,$I$2:$I$171)</f>
        <v>4</v>
      </c>
      <c r="B5" s="8" t="str">
        <f>Input!D57</f>
        <v>Alex Finn</v>
      </c>
      <c r="C5" s="88">
        <f>Input!E57</f>
        <v>0</v>
      </c>
      <c r="D5" s="8" t="str">
        <f>Input!C57</f>
        <v>Romeo</v>
      </c>
      <c r="E5" s="8">
        <f>Input!F57</f>
        <v>230</v>
      </c>
      <c r="F5" s="8">
        <f>Input!G57</f>
        <v>229</v>
      </c>
      <c r="G5" s="8">
        <f>Input!H57</f>
        <v>263</v>
      </c>
      <c r="H5" s="8">
        <f>Input!I57</f>
        <v>234</v>
      </c>
      <c r="I5" s="8">
        <f>SUM(E5:H5)</f>
        <v>956</v>
      </c>
    </row>
    <row r="6" spans="1:9">
      <c r="A6" s="10">
        <f>RANK(I6,$I$2:$I$171)</f>
        <v>5</v>
      </c>
      <c r="B6" s="8" t="str">
        <f>Input!D8</f>
        <v>Kyle Blaszczyk</v>
      </c>
      <c r="C6" s="88">
        <f>Input!E8</f>
        <v>0</v>
      </c>
      <c r="D6" s="8" t="str">
        <f>Input!C8</f>
        <v xml:space="preserve">Utica Henry Ford II </v>
      </c>
      <c r="E6" s="8">
        <f>Input!F8</f>
        <v>206</v>
      </c>
      <c r="F6" s="8">
        <f>Input!G8</f>
        <v>268</v>
      </c>
      <c r="G6" s="8">
        <f>Input!H8</f>
        <v>235</v>
      </c>
      <c r="H6" s="8">
        <f>Input!I8</f>
        <v>244</v>
      </c>
      <c r="I6" s="8">
        <f>SUM(E6:H6)</f>
        <v>953</v>
      </c>
    </row>
    <row r="7" spans="1:9">
      <c r="A7" s="10">
        <f>RANK(I7,$I$2:$I$171)</f>
        <v>6</v>
      </c>
      <c r="B7" s="8" t="str">
        <f>Input!D49</f>
        <v>Davis Keena</v>
      </c>
      <c r="C7" s="88">
        <f>Input!E49</f>
        <v>0</v>
      </c>
      <c r="D7" s="8" t="str">
        <f>Input!C49</f>
        <v>Sterling Heights Stevenson</v>
      </c>
      <c r="E7" s="8">
        <f>Input!F49</f>
        <v>237</v>
      </c>
      <c r="F7" s="8">
        <f>Input!G49</f>
        <v>243</v>
      </c>
      <c r="G7" s="8">
        <f>Input!H49</f>
        <v>265</v>
      </c>
      <c r="H7" s="8">
        <f>Input!I49</f>
        <v>182</v>
      </c>
      <c r="I7" s="8">
        <f>SUM(E7:H7)</f>
        <v>927</v>
      </c>
    </row>
    <row r="8" spans="1:9">
      <c r="A8" s="10">
        <f>RANK(I8,$I$2:$I$171)</f>
        <v>7</v>
      </c>
      <c r="B8" s="8" t="str">
        <f>Input!D139</f>
        <v>Austin Bless</v>
      </c>
      <c r="C8" s="88">
        <f>Input!E139</f>
        <v>0</v>
      </c>
      <c r="D8" s="8" t="str">
        <f>Input!C139</f>
        <v>Macomb L'Anse Creuse North</v>
      </c>
      <c r="E8" s="8">
        <f>Input!F139</f>
        <v>221</v>
      </c>
      <c r="F8" s="8">
        <f>Input!G139</f>
        <v>268</v>
      </c>
      <c r="G8" s="8">
        <f>Input!H139</f>
        <v>257</v>
      </c>
      <c r="H8" s="8">
        <f>Input!I139</f>
        <v>177</v>
      </c>
      <c r="I8" s="8">
        <f>SUM(E8:H8)</f>
        <v>923</v>
      </c>
    </row>
    <row r="9" spans="1:9">
      <c r="A9" s="10">
        <f>RANK(I9,$I$2:$I$171)</f>
        <v>8</v>
      </c>
      <c r="B9" s="8" t="str">
        <f>Input!D30</f>
        <v>Nick Guillemette</v>
      </c>
      <c r="C9" s="88">
        <f>Input!E30</f>
        <v>0</v>
      </c>
      <c r="D9" s="8" t="str">
        <f>Input!C30</f>
        <v>Clinton Township Chippewa Valley</v>
      </c>
      <c r="E9" s="8">
        <f>Input!F30</f>
        <v>279</v>
      </c>
      <c r="F9" s="8">
        <f>Input!G30</f>
        <v>244</v>
      </c>
      <c r="G9" s="8">
        <f>Input!H30</f>
        <v>205</v>
      </c>
      <c r="H9" s="8">
        <f>Input!I30</f>
        <v>178</v>
      </c>
      <c r="I9" s="8">
        <f>SUM(E9:H9)</f>
        <v>906</v>
      </c>
    </row>
    <row r="10" spans="1:9">
      <c r="A10" s="10">
        <f>RANK(I10,$I$2:$I$171)</f>
        <v>8</v>
      </c>
      <c r="B10" s="8" t="str">
        <f>Input!D94</f>
        <v>Brad Delmarle</v>
      </c>
      <c r="C10" s="88">
        <f>Input!E94</f>
        <v>0</v>
      </c>
      <c r="D10" s="8" t="str">
        <f>Input!C94</f>
        <v>Warren Mott</v>
      </c>
      <c r="E10" s="8">
        <f>Input!F94</f>
        <v>168</v>
      </c>
      <c r="F10" s="8">
        <f>Input!G94</f>
        <v>245</v>
      </c>
      <c r="G10" s="8">
        <f>Input!H94</f>
        <v>279</v>
      </c>
      <c r="H10" s="8">
        <f>Input!I94</f>
        <v>214</v>
      </c>
      <c r="I10" s="8">
        <f>SUM(E10:H10)</f>
        <v>906</v>
      </c>
    </row>
    <row r="11" spans="1:9">
      <c r="A11" s="10">
        <f>RANK(I11,$I$2:$I$171)</f>
        <v>8</v>
      </c>
      <c r="B11" s="8" t="str">
        <f>Input!D87</f>
        <v>Alec Nunn</v>
      </c>
      <c r="C11" s="88">
        <f>Input!E87</f>
        <v>0</v>
      </c>
      <c r="D11" s="8" t="str">
        <f>Input!C87</f>
        <v>Warren Fitzgerald</v>
      </c>
      <c r="E11" s="8">
        <f>Input!F87</f>
        <v>254</v>
      </c>
      <c r="F11" s="8">
        <f>Input!G87</f>
        <v>219</v>
      </c>
      <c r="G11" s="8">
        <f>Input!H87</f>
        <v>200</v>
      </c>
      <c r="H11" s="8">
        <f>Input!I87</f>
        <v>233</v>
      </c>
      <c r="I11" s="8">
        <f>SUM(E11:H11)</f>
        <v>906</v>
      </c>
    </row>
    <row r="12" spans="1:9">
      <c r="A12" s="10">
        <f>RANK(I12,$I$2:$I$171)</f>
        <v>11</v>
      </c>
      <c r="B12" s="8" t="str">
        <f>Input!D6</f>
        <v>Joe Mazza</v>
      </c>
      <c r="C12" s="88">
        <f>Input!E6</f>
        <v>0</v>
      </c>
      <c r="D12" s="8" t="str">
        <f>Input!C6</f>
        <v>Utica</v>
      </c>
      <c r="E12" s="8">
        <f>Input!F6</f>
        <v>158</v>
      </c>
      <c r="F12" s="8">
        <f>Input!G6</f>
        <v>246</v>
      </c>
      <c r="G12" s="8">
        <f>Input!H6</f>
        <v>243</v>
      </c>
      <c r="H12" s="8">
        <f>Input!I6</f>
        <v>255</v>
      </c>
      <c r="I12" s="8">
        <f>SUM(E12:H12)</f>
        <v>902</v>
      </c>
    </row>
    <row r="13" spans="1:9">
      <c r="A13" s="10">
        <f>RANK(I13,$I$2:$I$171)</f>
        <v>12</v>
      </c>
      <c r="B13" s="8" t="str">
        <f>Input!D12</f>
        <v>Brandon Alexander</v>
      </c>
      <c r="C13" s="88">
        <f>Input!E12</f>
        <v>0</v>
      </c>
      <c r="D13" s="8" t="str">
        <f>Input!C12</f>
        <v>New Baltimore Anchor Bay</v>
      </c>
      <c r="E13" s="8">
        <f>Input!F12</f>
        <v>150</v>
      </c>
      <c r="F13" s="8">
        <f>Input!G12</f>
        <v>233</v>
      </c>
      <c r="G13" s="8">
        <f>Input!H12</f>
        <v>259</v>
      </c>
      <c r="H13" s="8">
        <f>Input!I12</f>
        <v>257</v>
      </c>
      <c r="I13" s="8">
        <f>SUM(E13:H13)</f>
        <v>899</v>
      </c>
    </row>
    <row r="14" spans="1:9">
      <c r="A14" s="10">
        <f>RANK(I14,$I$2:$I$171)</f>
        <v>13</v>
      </c>
      <c r="B14" s="8" t="str">
        <f>Input!D50</f>
        <v>Johnathon Zatorski</v>
      </c>
      <c r="C14" s="88">
        <f>Input!E50</f>
        <v>0</v>
      </c>
      <c r="D14" s="8" t="str">
        <f>Input!C50</f>
        <v>Clinton Township Chippewa Valley</v>
      </c>
      <c r="E14" s="8">
        <f>Input!F50</f>
        <v>179</v>
      </c>
      <c r="F14" s="8">
        <f>Input!G50</f>
        <v>246</v>
      </c>
      <c r="G14" s="8">
        <f>Input!H50</f>
        <v>257</v>
      </c>
      <c r="H14" s="8">
        <f>Input!I50</f>
        <v>214</v>
      </c>
      <c r="I14" s="8">
        <f>SUM(E14:H14)</f>
        <v>896</v>
      </c>
    </row>
    <row r="15" spans="1:9">
      <c r="A15" s="10">
        <f>RANK(I15,$I$2:$I$171)</f>
        <v>14</v>
      </c>
      <c r="B15" s="8" t="str">
        <f>Input!D86</f>
        <v>Dylan Stokes</v>
      </c>
      <c r="C15" s="88">
        <f>Input!E86</f>
        <v>0</v>
      </c>
      <c r="D15" s="8" t="str">
        <f>Input!C86</f>
        <v>Romeo</v>
      </c>
      <c r="E15" s="8">
        <f>Input!F86</f>
        <v>212</v>
      </c>
      <c r="F15" s="8">
        <f>Input!G86</f>
        <v>180</v>
      </c>
      <c r="G15" s="8">
        <f>Input!H86</f>
        <v>249</v>
      </c>
      <c r="H15" s="8">
        <f>Input!I86</f>
        <v>252</v>
      </c>
      <c r="I15" s="8">
        <f>SUM(E15:H15)</f>
        <v>893</v>
      </c>
    </row>
    <row r="16" spans="1:9">
      <c r="A16" s="10">
        <f>RANK(I16,$I$2:$I$171)</f>
        <v>15</v>
      </c>
      <c r="B16" s="8" t="str">
        <f>Input!D18</f>
        <v>Ryan Long</v>
      </c>
      <c r="C16" s="88">
        <f>Input!E18</f>
        <v>0</v>
      </c>
      <c r="D16" s="8" t="str">
        <f>Input!C18</f>
        <v xml:space="preserve">Utica Henry Ford II </v>
      </c>
      <c r="E16" s="8">
        <f>Input!F18</f>
        <v>233</v>
      </c>
      <c r="F16" s="8">
        <f>Input!G18</f>
        <v>239</v>
      </c>
      <c r="G16" s="8">
        <f>Input!H18</f>
        <v>199</v>
      </c>
      <c r="H16" s="8">
        <f>Input!I18</f>
        <v>220</v>
      </c>
      <c r="I16" s="8">
        <f>SUM(E16:H16)</f>
        <v>891</v>
      </c>
    </row>
    <row r="17" spans="1:9">
      <c r="A17" s="10">
        <f>RANK(I17,$I$2:$I$171)</f>
        <v>16</v>
      </c>
      <c r="B17" s="8" t="str">
        <f>Input!D119</f>
        <v>Kyle Hayes</v>
      </c>
      <c r="C17" s="88">
        <f>Input!E119</f>
        <v>0</v>
      </c>
      <c r="D17" s="8" t="str">
        <f>Input!C119</f>
        <v>Macobm L'Anse Creuse North</v>
      </c>
      <c r="E17" s="8">
        <f>Input!F119</f>
        <v>258</v>
      </c>
      <c r="F17" s="8">
        <f>Input!G119</f>
        <v>197</v>
      </c>
      <c r="G17" s="8">
        <f>Input!H119</f>
        <v>184</v>
      </c>
      <c r="H17" s="8">
        <f>Input!I119</f>
        <v>237</v>
      </c>
      <c r="I17" s="8">
        <f>SUM(E17:H17)</f>
        <v>876</v>
      </c>
    </row>
    <row r="18" spans="1:9">
      <c r="A18" s="10">
        <f>RANK(I18,$I$2:$I$171)</f>
        <v>17</v>
      </c>
      <c r="B18" s="8" t="str">
        <f>Input!D116</f>
        <v>Kyle Stanczak</v>
      </c>
      <c r="C18" s="88">
        <f>Input!E116</f>
        <v>0</v>
      </c>
      <c r="D18" s="8" t="str">
        <f>Input!C116</f>
        <v>Centerline</v>
      </c>
      <c r="E18" s="8">
        <f>Input!F116</f>
        <v>183</v>
      </c>
      <c r="F18" s="8">
        <f>Input!G116</f>
        <v>211</v>
      </c>
      <c r="G18" s="8">
        <f>Input!H116</f>
        <v>224</v>
      </c>
      <c r="H18" s="8">
        <f>Input!I116</f>
        <v>255</v>
      </c>
      <c r="I18" s="8">
        <f>SUM(E18:H18)</f>
        <v>873</v>
      </c>
    </row>
    <row r="19" spans="1:9">
      <c r="A19" s="10">
        <f>RANK(I19,$I$2:$I$171)</f>
        <v>18</v>
      </c>
      <c r="B19" s="8" t="str">
        <f>Input!D59</f>
        <v>Brendan St. Onge</v>
      </c>
      <c r="C19" s="88">
        <f>Input!E59</f>
        <v>0</v>
      </c>
      <c r="D19" s="8" t="str">
        <f>Input!C59</f>
        <v>Macomb Dakota</v>
      </c>
      <c r="E19" s="8">
        <f>Input!F59</f>
        <v>257</v>
      </c>
      <c r="F19" s="8">
        <f>Input!G59</f>
        <v>197</v>
      </c>
      <c r="G19" s="8">
        <f>Input!H59</f>
        <v>236</v>
      </c>
      <c r="H19" s="8">
        <f>Input!I59</f>
        <v>178</v>
      </c>
      <c r="I19" s="8">
        <f>SUM(E19:H19)</f>
        <v>868</v>
      </c>
    </row>
    <row r="20" spans="1:9">
      <c r="A20" s="10">
        <f>RANK(I20,$I$2:$I$171)</f>
        <v>19</v>
      </c>
      <c r="B20" s="8" t="str">
        <f>Input!D93</f>
        <v>Jeremy Long</v>
      </c>
      <c r="C20" s="88">
        <f>Input!E93</f>
        <v>0</v>
      </c>
      <c r="D20" s="8" t="str">
        <f>Input!C93</f>
        <v>Macomb Dakota</v>
      </c>
      <c r="E20" s="8">
        <f>Input!F93</f>
        <v>224</v>
      </c>
      <c r="F20" s="8">
        <f>Input!G93</f>
        <v>193</v>
      </c>
      <c r="G20" s="8">
        <f>Input!H93</f>
        <v>247</v>
      </c>
      <c r="H20" s="8">
        <f>Input!I93</f>
        <v>203</v>
      </c>
      <c r="I20" s="8">
        <f>SUM(E20:H20)</f>
        <v>867</v>
      </c>
    </row>
    <row r="21" spans="1:9">
      <c r="A21" s="10">
        <f>RANK(I21,$I$2:$I$171)</f>
        <v>19</v>
      </c>
      <c r="B21" s="8" t="str">
        <f>Input!D103</f>
        <v>Garrett Bork</v>
      </c>
      <c r="C21" s="88">
        <f>Input!E103</f>
        <v>0</v>
      </c>
      <c r="D21" s="8" t="str">
        <f>Input!C103</f>
        <v>Armada</v>
      </c>
      <c r="E21" s="8">
        <f>Input!F103</f>
        <v>205</v>
      </c>
      <c r="F21" s="8">
        <f>Input!G103</f>
        <v>236</v>
      </c>
      <c r="G21" s="8">
        <f>Input!H103</f>
        <v>210</v>
      </c>
      <c r="H21" s="8">
        <f>Input!I103</f>
        <v>216</v>
      </c>
      <c r="I21" s="8">
        <f>SUM(E21:H21)</f>
        <v>867</v>
      </c>
    </row>
    <row r="22" spans="1:9">
      <c r="A22" s="10">
        <f>RANK(I22,$I$2:$I$171)</f>
        <v>21</v>
      </c>
      <c r="B22" s="8" t="str">
        <f>Input!D19</f>
        <v>Ryan Rypkowski</v>
      </c>
      <c r="C22" s="88">
        <f>Input!E19</f>
        <v>0</v>
      </c>
      <c r="D22" s="8" t="str">
        <f>Input!C19</f>
        <v>Warren Cousino</v>
      </c>
      <c r="E22" s="8">
        <f>Input!F19</f>
        <v>193</v>
      </c>
      <c r="F22" s="8">
        <f>Input!G19</f>
        <v>254</v>
      </c>
      <c r="G22" s="8">
        <f>Input!H19</f>
        <v>215</v>
      </c>
      <c r="H22" s="8">
        <f>Input!I19</f>
        <v>202</v>
      </c>
      <c r="I22" s="8">
        <f>SUM(E22:H22)</f>
        <v>864</v>
      </c>
    </row>
    <row r="23" spans="1:9">
      <c r="A23" s="10">
        <f>RANK(I23,$I$2:$I$171)</f>
        <v>21</v>
      </c>
      <c r="B23" s="8" t="str">
        <f>Input!D109</f>
        <v>Joe Borowski</v>
      </c>
      <c r="C23" s="88">
        <f>Input!E109</f>
        <v>0</v>
      </c>
      <c r="D23" s="8" t="str">
        <f>Input!C109</f>
        <v>Sterling Heights</v>
      </c>
      <c r="E23" s="8">
        <f>Input!F109</f>
        <v>214</v>
      </c>
      <c r="F23" s="8">
        <f>Input!G109</f>
        <v>171</v>
      </c>
      <c r="G23" s="8">
        <f>Input!H109</f>
        <v>236</v>
      </c>
      <c r="H23" s="8">
        <f>Input!I109</f>
        <v>243</v>
      </c>
      <c r="I23" s="8">
        <f>SUM(E23:H23)</f>
        <v>864</v>
      </c>
    </row>
    <row r="24" spans="1:9">
      <c r="A24" s="10">
        <f>RANK(I24,$I$2:$I$171)</f>
        <v>23</v>
      </c>
      <c r="B24" s="8" t="str">
        <f>Input!D46</f>
        <v>Alex Luckas</v>
      </c>
      <c r="C24" s="88">
        <f>Input!E46</f>
        <v>0</v>
      </c>
      <c r="D24" s="8" t="str">
        <f>Input!C46</f>
        <v>St. Clair Shores Lake Shore</v>
      </c>
      <c r="E24" s="8">
        <f>Input!F46</f>
        <v>245</v>
      </c>
      <c r="F24" s="8">
        <f>Input!G46</f>
        <v>184</v>
      </c>
      <c r="G24" s="8">
        <f>Input!H46</f>
        <v>193</v>
      </c>
      <c r="H24" s="8">
        <f>Input!I46</f>
        <v>239</v>
      </c>
      <c r="I24" s="8">
        <f>SUM(E24:H24)</f>
        <v>861</v>
      </c>
    </row>
    <row r="25" spans="1:9">
      <c r="A25" s="10">
        <f>RANK(I25,$I$2:$I$171)</f>
        <v>24</v>
      </c>
      <c r="B25" s="8" t="str">
        <f>Input!D5</f>
        <v>Vince Papais</v>
      </c>
      <c r="C25" s="88">
        <f>Input!E5</f>
        <v>0</v>
      </c>
      <c r="D25" s="8" t="str">
        <f>Input!C5</f>
        <v>Sterling Heights Stevenson</v>
      </c>
      <c r="E25" s="8">
        <f>Input!F5</f>
        <v>177</v>
      </c>
      <c r="F25" s="8">
        <f>Input!G5</f>
        <v>275</v>
      </c>
      <c r="G25" s="8">
        <f>Input!H5</f>
        <v>193</v>
      </c>
      <c r="H25" s="8">
        <f>Input!I5</f>
        <v>215</v>
      </c>
      <c r="I25" s="8">
        <f>SUM(E25:H25)</f>
        <v>860</v>
      </c>
    </row>
    <row r="26" spans="1:9">
      <c r="A26" s="10">
        <f>RANK(I26,$I$2:$I$171)</f>
        <v>24</v>
      </c>
      <c r="B26" s="8" t="str">
        <f>Input!D124</f>
        <v>Brad Thomas</v>
      </c>
      <c r="C26" s="88">
        <f>Input!E124</f>
        <v>0</v>
      </c>
      <c r="D26" s="8" t="str">
        <f>Input!C124</f>
        <v>Macomb L'Anse Creuse North</v>
      </c>
      <c r="E26" s="8">
        <f>Input!F124</f>
        <v>210</v>
      </c>
      <c r="F26" s="8">
        <f>Input!G124</f>
        <v>199</v>
      </c>
      <c r="G26" s="8">
        <f>Input!H124</f>
        <v>229</v>
      </c>
      <c r="H26" s="8">
        <f>Input!I124</f>
        <v>222</v>
      </c>
      <c r="I26" s="8">
        <f>SUM(E26:H26)</f>
        <v>860</v>
      </c>
    </row>
    <row r="27" spans="1:9">
      <c r="A27" s="10">
        <f>RANK(I27,$I$2:$I$171)</f>
        <v>26</v>
      </c>
      <c r="B27" s="8" t="str">
        <f>Input!D32</f>
        <v>Gabriel Genord</v>
      </c>
      <c r="C27" s="88">
        <f>Input!E32</f>
        <v>0</v>
      </c>
      <c r="D27" s="8" t="str">
        <f>Input!C32</f>
        <v>St. Clair Shores Lake Shore</v>
      </c>
      <c r="E27" s="8">
        <f>Input!F32</f>
        <v>248</v>
      </c>
      <c r="F27" s="8">
        <f>Input!G32</f>
        <v>199</v>
      </c>
      <c r="G27" s="8">
        <f>Input!H32</f>
        <v>196</v>
      </c>
      <c r="H27" s="8">
        <f>Input!I32</f>
        <v>215</v>
      </c>
      <c r="I27" s="8">
        <f>SUM(E27:H27)</f>
        <v>858</v>
      </c>
    </row>
    <row r="28" spans="1:9">
      <c r="A28" s="10">
        <f>RANK(I28,$I$2:$I$171)</f>
        <v>27</v>
      </c>
      <c r="B28" s="8" t="str">
        <f>Input!D31</f>
        <v>Taran Heersma</v>
      </c>
      <c r="C28" s="88">
        <f>Input!E31</f>
        <v>0</v>
      </c>
      <c r="D28" s="8" t="str">
        <f>Input!C31</f>
        <v>Utica</v>
      </c>
      <c r="E28" s="8">
        <f>Input!F31</f>
        <v>244</v>
      </c>
      <c r="F28" s="8">
        <f>Input!G31</f>
        <v>167</v>
      </c>
      <c r="G28" s="8">
        <f>Input!H31</f>
        <v>289</v>
      </c>
      <c r="H28" s="8">
        <f>Input!I31</f>
        <v>156</v>
      </c>
      <c r="I28" s="8">
        <f>SUM(E28:H28)</f>
        <v>856</v>
      </c>
    </row>
    <row r="29" spans="1:9">
      <c r="A29" s="10">
        <f>RANK(I29,$I$2:$I$171)</f>
        <v>28</v>
      </c>
      <c r="B29" s="8" t="str">
        <f>Input!D83</f>
        <v>Kyle Sherrell</v>
      </c>
      <c r="C29" s="88">
        <f>Input!E83</f>
        <v>0</v>
      </c>
      <c r="D29" s="8" t="str">
        <f>Input!C83</f>
        <v>Macomb Dakota</v>
      </c>
      <c r="E29" s="8">
        <f>Input!F83</f>
        <v>247</v>
      </c>
      <c r="F29" s="8">
        <f>Input!G83</f>
        <v>189</v>
      </c>
      <c r="G29" s="8">
        <f>Input!H83</f>
        <v>224</v>
      </c>
      <c r="H29" s="8">
        <f>Input!I83</f>
        <v>192</v>
      </c>
      <c r="I29" s="8">
        <f>SUM(E29:H29)</f>
        <v>852</v>
      </c>
    </row>
    <row r="30" spans="1:9">
      <c r="A30" s="10">
        <f>RANK(I30,$I$2:$I$171)</f>
        <v>29</v>
      </c>
      <c r="B30" s="8" t="str">
        <f>Input!D114</f>
        <v>Trevor Mackowiak</v>
      </c>
      <c r="C30" s="88">
        <f>Input!E114</f>
        <v>0</v>
      </c>
      <c r="D30" s="8" t="str">
        <f>Input!C114</f>
        <v>Macomb L'Anse Creuse North</v>
      </c>
      <c r="E30" s="8">
        <f>Input!F114</f>
        <v>228</v>
      </c>
      <c r="F30" s="8">
        <f>Input!G114</f>
        <v>226</v>
      </c>
      <c r="G30" s="8">
        <f>Input!H114</f>
        <v>193</v>
      </c>
      <c r="H30" s="8">
        <f>Input!I114</f>
        <v>204</v>
      </c>
      <c r="I30" s="8">
        <f>SUM(E30:H30)</f>
        <v>851</v>
      </c>
    </row>
    <row r="31" spans="1:9">
      <c r="A31" s="10">
        <f>RANK(I31,$I$2:$I$171)</f>
        <v>30</v>
      </c>
      <c r="B31" s="8" t="str">
        <f>Input!D15</f>
        <v>Mike Maguran</v>
      </c>
      <c r="C31" s="88">
        <f>Input!E15</f>
        <v>0</v>
      </c>
      <c r="D31" s="8" t="str">
        <f>Input!C15</f>
        <v>Sterling Heights Stevenson</v>
      </c>
      <c r="E31" s="8">
        <f>Input!F15</f>
        <v>275</v>
      </c>
      <c r="F31" s="8">
        <f>Input!G15</f>
        <v>151</v>
      </c>
      <c r="G31" s="8">
        <f>Input!H15</f>
        <v>199</v>
      </c>
      <c r="H31" s="8">
        <f>Input!I15</f>
        <v>224</v>
      </c>
      <c r="I31" s="8">
        <f>SUM(E31:H31)</f>
        <v>849</v>
      </c>
    </row>
    <row r="32" spans="1:9">
      <c r="A32" s="10">
        <f>RANK(I32,$I$2:$I$171)</f>
        <v>31</v>
      </c>
      <c r="B32" s="8" t="str">
        <f>Input!D54</f>
        <v>Josh Spano</v>
      </c>
      <c r="C32" s="88">
        <f>Input!E54</f>
        <v>0</v>
      </c>
      <c r="D32" s="8" t="str">
        <f>Input!C54</f>
        <v>Macomb Dakota</v>
      </c>
      <c r="E32" s="8">
        <f>Input!F54</f>
        <v>232</v>
      </c>
      <c r="F32" s="8">
        <f>Input!G54</f>
        <v>192</v>
      </c>
      <c r="G32" s="8">
        <f>Input!H54</f>
        <v>212</v>
      </c>
      <c r="H32" s="8">
        <f>Input!I54</f>
        <v>212</v>
      </c>
      <c r="I32" s="8">
        <f>SUM(E32:H32)</f>
        <v>848</v>
      </c>
    </row>
    <row r="33" spans="1:9">
      <c r="A33" s="10">
        <f>RANK(I33,$I$2:$I$171)</f>
        <v>32</v>
      </c>
      <c r="B33" s="8" t="str">
        <f>Input!D121</f>
        <v>Dan Radcliff</v>
      </c>
      <c r="C33" s="88">
        <f>Input!E121</f>
        <v>0</v>
      </c>
      <c r="D33" s="8" t="str">
        <f>Input!C121</f>
        <v>Roseville</v>
      </c>
      <c r="E33" s="8">
        <f>Input!F121</f>
        <v>288</v>
      </c>
      <c r="F33" s="8">
        <f>Input!G121</f>
        <v>202</v>
      </c>
      <c r="G33" s="8">
        <f>Input!H121</f>
        <v>175</v>
      </c>
      <c r="H33" s="8">
        <f>Input!I121</f>
        <v>182</v>
      </c>
      <c r="I33" s="8">
        <f>SUM(E33:H33)</f>
        <v>847</v>
      </c>
    </row>
    <row r="34" spans="1:9">
      <c r="A34" s="10">
        <f>RANK(I34,$I$2:$I$171)</f>
        <v>33</v>
      </c>
      <c r="B34" s="8" t="str">
        <f>Input!D98</f>
        <v>Patrick McBride</v>
      </c>
      <c r="C34" s="88">
        <f>Input!E98</f>
        <v>0</v>
      </c>
      <c r="D34" s="8" t="str">
        <f>Input!C98</f>
        <v>Macomb Dakota</v>
      </c>
      <c r="E34" s="8">
        <f>Input!F98</f>
        <v>170</v>
      </c>
      <c r="F34" s="8">
        <f>Input!G98</f>
        <v>215</v>
      </c>
      <c r="G34" s="8">
        <f>Input!H98</f>
        <v>217</v>
      </c>
      <c r="H34" s="8">
        <f>Input!I98</f>
        <v>244</v>
      </c>
      <c r="I34" s="8">
        <f>SUM(E34:H34)</f>
        <v>846</v>
      </c>
    </row>
    <row r="35" spans="1:9">
      <c r="A35" s="10">
        <f>RANK(I35,$I$2:$I$171)</f>
        <v>34</v>
      </c>
      <c r="B35" s="8" t="str">
        <f>Input!D11</f>
        <v>Andrew Venturini</v>
      </c>
      <c r="C35" s="88">
        <f>Input!E11</f>
        <v>0</v>
      </c>
      <c r="D35" s="8" t="str">
        <f>Input!C11</f>
        <v>Utica</v>
      </c>
      <c r="E35" s="8">
        <f>Input!F11</f>
        <v>205</v>
      </c>
      <c r="F35" s="8">
        <f>Input!G11</f>
        <v>247</v>
      </c>
      <c r="G35" s="8">
        <f>Input!H11</f>
        <v>214</v>
      </c>
      <c r="H35" s="8">
        <f>Input!I11</f>
        <v>178</v>
      </c>
      <c r="I35" s="8">
        <f>SUM(E35:H35)</f>
        <v>844</v>
      </c>
    </row>
    <row r="36" spans="1:9">
      <c r="A36" s="10">
        <f>RANK(I36,$I$2:$I$171)</f>
        <v>35</v>
      </c>
      <c r="B36" s="8" t="str">
        <f>Input!D69</f>
        <v>Kyle Driscoll</v>
      </c>
      <c r="C36" s="88">
        <f>Input!E69</f>
        <v>0</v>
      </c>
      <c r="D36" s="8" t="str">
        <f>Input!C69</f>
        <v>Utica Eisenhower</v>
      </c>
      <c r="E36" s="8">
        <f>Input!F69</f>
        <v>211</v>
      </c>
      <c r="F36" s="8">
        <f>Input!G69</f>
        <v>246</v>
      </c>
      <c r="G36" s="8">
        <f>Input!H69</f>
        <v>157</v>
      </c>
      <c r="H36" s="8">
        <f>Input!I69</f>
        <v>226</v>
      </c>
      <c r="I36" s="8">
        <f>SUM(E36:H36)</f>
        <v>840</v>
      </c>
    </row>
    <row r="37" spans="1:9">
      <c r="A37" s="10">
        <f>RANK(I37,$I$2:$I$171)</f>
        <v>36</v>
      </c>
      <c r="B37" s="8" t="str">
        <f>Input!D22</f>
        <v>Garret Endres</v>
      </c>
      <c r="C37" s="88">
        <f>Input!E22</f>
        <v>0</v>
      </c>
      <c r="D37" s="8" t="str">
        <f>Input!C22</f>
        <v>New Baltimore Anchor Bay</v>
      </c>
      <c r="E37" s="8">
        <f>Input!F22</f>
        <v>255</v>
      </c>
      <c r="F37" s="8">
        <f>Input!G22</f>
        <v>184</v>
      </c>
      <c r="G37" s="8">
        <f>Input!H22</f>
        <v>230</v>
      </c>
      <c r="H37" s="8">
        <f>Input!I22</f>
        <v>165</v>
      </c>
      <c r="I37" s="8">
        <f>SUM(E37:H37)</f>
        <v>834</v>
      </c>
    </row>
    <row r="38" spans="1:9">
      <c r="A38" s="10">
        <f>RANK(I38,$I$2:$I$171)</f>
        <v>37</v>
      </c>
      <c r="B38" s="8" t="str">
        <f>Input!D48</f>
        <v>Sebastian Wallace</v>
      </c>
      <c r="C38" s="88">
        <f>Input!E48</f>
        <v>0</v>
      </c>
      <c r="D38" s="8" t="str">
        <f>Input!C48</f>
        <v>Warren Lincoln</v>
      </c>
      <c r="E38" s="8">
        <f>Input!F48</f>
        <v>247</v>
      </c>
      <c r="F38" s="8">
        <f>Input!G48</f>
        <v>190</v>
      </c>
      <c r="G38" s="8">
        <f>Input!H48</f>
        <v>161</v>
      </c>
      <c r="H38" s="8">
        <f>Input!I48</f>
        <v>235</v>
      </c>
      <c r="I38" s="8">
        <f>SUM(E38:H38)</f>
        <v>833</v>
      </c>
    </row>
    <row r="39" spans="1:9">
      <c r="A39" s="10">
        <f>RANK(I39,$I$2:$I$171)</f>
        <v>38</v>
      </c>
      <c r="B39" s="8" t="str">
        <f>Input!D148</f>
        <v>Matt Istifu</v>
      </c>
      <c r="C39" s="88">
        <f>Input!E148</f>
        <v>0</v>
      </c>
      <c r="D39" s="8" t="str">
        <f>Input!C148</f>
        <v>Sterling Heights</v>
      </c>
      <c r="E39" s="8">
        <f>Input!F148</f>
        <v>202</v>
      </c>
      <c r="F39" s="8">
        <f>Input!G148</f>
        <v>221</v>
      </c>
      <c r="G39" s="8">
        <f>Input!H148</f>
        <v>235</v>
      </c>
      <c r="H39" s="8">
        <f>Input!I148</f>
        <v>174</v>
      </c>
      <c r="I39" s="8">
        <f>SUM(E39:H39)</f>
        <v>832</v>
      </c>
    </row>
    <row r="40" spans="1:9">
      <c r="A40" s="10">
        <f>RANK(I40,$I$2:$I$171)</f>
        <v>39</v>
      </c>
      <c r="B40" s="8" t="str">
        <f>Input!D130</f>
        <v>Grant Kenyon III</v>
      </c>
      <c r="C40" s="88">
        <f>Input!E130</f>
        <v>0</v>
      </c>
      <c r="D40" s="8" t="str">
        <f>Input!C130</f>
        <v>Warren Woods Tower</v>
      </c>
      <c r="E40" s="8">
        <f>Input!F130</f>
        <v>197</v>
      </c>
      <c r="F40" s="8">
        <f>Input!G130</f>
        <v>218</v>
      </c>
      <c r="G40" s="8">
        <f>Input!H130</f>
        <v>153</v>
      </c>
      <c r="H40" s="8">
        <f>Input!I130</f>
        <v>256</v>
      </c>
      <c r="I40" s="8">
        <f>SUM(E40:H40)</f>
        <v>824</v>
      </c>
    </row>
    <row r="41" spans="1:9">
      <c r="A41" s="10">
        <f>RANK(I41,$I$2:$I$171)</f>
        <v>39</v>
      </c>
      <c r="B41" s="8" t="str">
        <f>Input!D95</f>
        <v>Drew Whitlow</v>
      </c>
      <c r="C41" s="88">
        <f>Input!E95</f>
        <v>0</v>
      </c>
      <c r="D41" s="8" t="str">
        <f>Input!C95</f>
        <v>East Point East Detroit</v>
      </c>
      <c r="E41" s="8">
        <f>Input!F95</f>
        <v>233</v>
      </c>
      <c r="F41" s="8">
        <f>Input!G95</f>
        <v>211</v>
      </c>
      <c r="G41" s="8">
        <f>Input!H95</f>
        <v>174</v>
      </c>
      <c r="H41" s="8">
        <f>Input!I95</f>
        <v>206</v>
      </c>
      <c r="I41" s="8">
        <f>SUM(E41:H41)</f>
        <v>824</v>
      </c>
    </row>
    <row r="42" spans="1:9">
      <c r="A42" s="10">
        <f>RANK(I42,$I$2:$I$171)</f>
        <v>41</v>
      </c>
      <c r="B42" s="8" t="str">
        <f>Input!D118</f>
        <v>Nick Medley</v>
      </c>
      <c r="C42" s="88">
        <f>Input!E118</f>
        <v>0</v>
      </c>
      <c r="D42" s="8" t="str">
        <f>Input!C118</f>
        <v>Armada</v>
      </c>
      <c r="E42" s="8">
        <f>Input!F118</f>
        <v>246</v>
      </c>
      <c r="F42" s="8">
        <f>Input!G118</f>
        <v>183</v>
      </c>
      <c r="G42" s="8">
        <f>Input!H118</f>
        <v>204</v>
      </c>
      <c r="H42" s="8">
        <f>Input!I118</f>
        <v>190</v>
      </c>
      <c r="I42" s="8">
        <f>SUM(E42:H42)</f>
        <v>823</v>
      </c>
    </row>
    <row r="43" spans="1:9">
      <c r="A43" s="10">
        <f>RANK(I43,$I$2:$I$171)</f>
        <v>42</v>
      </c>
      <c r="B43" s="8" t="str">
        <f>Input!D7</f>
        <v>Jake Gottman</v>
      </c>
      <c r="C43" s="88">
        <f>Input!E7</f>
        <v>0</v>
      </c>
      <c r="D43" s="8" t="str">
        <f>Input!C7</f>
        <v>St. Clair Shores Lake Shore</v>
      </c>
      <c r="E43" s="8">
        <f>Input!F7</f>
        <v>176</v>
      </c>
      <c r="F43" s="8">
        <f>Input!G7</f>
        <v>233</v>
      </c>
      <c r="G43" s="8">
        <f>Input!H7</f>
        <v>191</v>
      </c>
      <c r="H43" s="8">
        <f>Input!I7</f>
        <v>222</v>
      </c>
      <c r="I43" s="8">
        <f>SUM(E43:H43)</f>
        <v>822</v>
      </c>
    </row>
    <row r="44" spans="1:9">
      <c r="A44" s="10">
        <f>RANK(I44,$I$2:$I$171)</f>
        <v>43</v>
      </c>
      <c r="B44" s="8" t="str">
        <f>Input!D144</f>
        <v>Jacob Folske</v>
      </c>
      <c r="C44" s="88">
        <f>Input!E144</f>
        <v>0</v>
      </c>
      <c r="D44" s="8" t="str">
        <f>Input!C144</f>
        <v>Richmond</v>
      </c>
      <c r="E44" s="8">
        <f>Input!F144</f>
        <v>235</v>
      </c>
      <c r="F44" s="8">
        <f>Input!G144</f>
        <v>191</v>
      </c>
      <c r="G44" s="8">
        <f>Input!H144</f>
        <v>184</v>
      </c>
      <c r="H44" s="8">
        <f>Input!I144</f>
        <v>211</v>
      </c>
      <c r="I44" s="8">
        <f>SUM(E44:H44)</f>
        <v>821</v>
      </c>
    </row>
    <row r="45" spans="1:9">
      <c r="A45" s="10">
        <f>RANK(I45,$I$2:$I$171)</f>
        <v>43</v>
      </c>
      <c r="B45" s="8" t="str">
        <f>Input!D64</f>
        <v>Chris Ireland</v>
      </c>
      <c r="C45" s="88">
        <f>Input!E64</f>
        <v>0</v>
      </c>
      <c r="D45" s="8" t="str">
        <f>Input!C64</f>
        <v>Utica Eisenhower</v>
      </c>
      <c r="E45" s="8">
        <f>Input!F64</f>
        <v>225</v>
      </c>
      <c r="F45" s="8">
        <f>Input!G64</f>
        <v>185</v>
      </c>
      <c r="G45" s="8">
        <f>Input!H64</f>
        <v>233</v>
      </c>
      <c r="H45" s="8">
        <f>Input!I64</f>
        <v>178</v>
      </c>
      <c r="I45" s="8">
        <f>SUM(E45:H45)</f>
        <v>821</v>
      </c>
    </row>
    <row r="46" spans="1:9">
      <c r="A46" s="10">
        <f>RANK(I46,$I$2:$I$171)</f>
        <v>45</v>
      </c>
      <c r="B46" s="8" t="str">
        <f>Input!D134</f>
        <v>Sawyer Verhamme</v>
      </c>
      <c r="C46" s="88">
        <f>Input!E134</f>
        <v>0</v>
      </c>
      <c r="D46" s="8" t="str">
        <f>Input!C134</f>
        <v>Macomb L'Anse Creuse North</v>
      </c>
      <c r="E46" s="8">
        <f>Input!F134</f>
        <v>166</v>
      </c>
      <c r="F46" s="8">
        <f>Input!G134</f>
        <v>232</v>
      </c>
      <c r="G46" s="8">
        <f>Input!H134</f>
        <v>189</v>
      </c>
      <c r="H46" s="8">
        <f>Input!I134</f>
        <v>233</v>
      </c>
      <c r="I46" s="8">
        <f>SUM(E46:H46)</f>
        <v>820</v>
      </c>
    </row>
    <row r="47" spans="1:9">
      <c r="A47" s="10">
        <f>RANK(I47,$I$2:$I$171)</f>
        <v>45</v>
      </c>
      <c r="B47" s="8" t="str">
        <f>Input!D53</f>
        <v>Justin Bashaw</v>
      </c>
      <c r="C47" s="88">
        <f>Input!E53</f>
        <v>0</v>
      </c>
      <c r="D47" s="8" t="str">
        <f>Input!C53</f>
        <v>St.Clair Shores Lakeview</v>
      </c>
      <c r="E47" s="8">
        <f>Input!F53</f>
        <v>167</v>
      </c>
      <c r="F47" s="8">
        <f>Input!G53</f>
        <v>232</v>
      </c>
      <c r="G47" s="8">
        <f>Input!H53</f>
        <v>196</v>
      </c>
      <c r="H47" s="8">
        <f>Input!I53</f>
        <v>225</v>
      </c>
      <c r="I47" s="8">
        <f>SUM(E47:H47)</f>
        <v>820</v>
      </c>
    </row>
    <row r="48" spans="1:9">
      <c r="A48" s="10">
        <f>RANK(I48,$I$2:$I$171)</f>
        <v>47</v>
      </c>
      <c r="B48" s="8" t="str">
        <f>Input!D106</f>
        <v>Brock Walquist</v>
      </c>
      <c r="C48" s="88">
        <f>Input!E106</f>
        <v>0</v>
      </c>
      <c r="D48" s="8" t="str">
        <f>Input!C106</f>
        <v>Centerline</v>
      </c>
      <c r="E48" s="8">
        <f>Input!F106</f>
        <v>205</v>
      </c>
      <c r="F48" s="8">
        <f>Input!G106</f>
        <v>173</v>
      </c>
      <c r="G48" s="8">
        <f>Input!H106</f>
        <v>218</v>
      </c>
      <c r="H48" s="8">
        <f>Input!I106</f>
        <v>223</v>
      </c>
      <c r="I48" s="8">
        <f>SUM(E48:H48)</f>
        <v>819</v>
      </c>
    </row>
    <row r="49" spans="1:9">
      <c r="A49" s="10">
        <f>RANK(I49,$I$2:$I$171)</f>
        <v>48</v>
      </c>
      <c r="B49" s="8" t="str">
        <f>Input!D13</f>
        <v>Tyler Hudgens</v>
      </c>
      <c r="C49" s="88">
        <f>Input!E13</f>
        <v>0</v>
      </c>
      <c r="D49" s="8" t="str">
        <f>Input!C13</f>
        <v xml:space="preserve">Utica Henry Ford II </v>
      </c>
      <c r="E49" s="8">
        <f>Input!F13</f>
        <v>194</v>
      </c>
      <c r="F49" s="8">
        <f>Input!G13</f>
        <v>209</v>
      </c>
      <c r="G49" s="8">
        <f>Input!H13</f>
        <v>169</v>
      </c>
      <c r="H49" s="8">
        <f>Input!I13</f>
        <v>246</v>
      </c>
      <c r="I49" s="8">
        <f>SUM(E49:H49)</f>
        <v>818</v>
      </c>
    </row>
    <row r="50" spans="1:9">
      <c r="A50" s="10">
        <f>RANK(I50,$I$2:$I$171)</f>
        <v>48</v>
      </c>
      <c r="B50" s="8" t="str">
        <f>Input!D76</f>
        <v>Matt Minaudo</v>
      </c>
      <c r="C50" s="88">
        <f>Input!E76</f>
        <v>0</v>
      </c>
      <c r="D50" s="8" t="str">
        <f>Input!C76</f>
        <v>Warren De La Salle</v>
      </c>
      <c r="E50" s="8">
        <f>Input!F76</f>
        <v>180</v>
      </c>
      <c r="F50" s="8">
        <f>Input!G76</f>
        <v>231</v>
      </c>
      <c r="G50" s="8">
        <f>Input!H76</f>
        <v>191</v>
      </c>
      <c r="H50" s="8">
        <f>Input!I76</f>
        <v>216</v>
      </c>
      <c r="I50" s="8">
        <f>SUM(E50:H50)</f>
        <v>818</v>
      </c>
    </row>
    <row r="51" spans="1:9">
      <c r="A51" s="10">
        <f>RANK(I51,$I$2:$I$171)</f>
        <v>48</v>
      </c>
      <c r="B51" s="8" t="str">
        <f>Input!D68</f>
        <v>Jacob Richard</v>
      </c>
      <c r="C51" s="88">
        <f>Input!E68</f>
        <v>0</v>
      </c>
      <c r="D51" s="8" t="str">
        <f>Input!C68</f>
        <v>St.Clair Shores Lakeview</v>
      </c>
      <c r="E51" s="8">
        <f>Input!F68</f>
        <v>202</v>
      </c>
      <c r="F51" s="8">
        <f>Input!G68</f>
        <v>209</v>
      </c>
      <c r="G51" s="8">
        <f>Input!H68</f>
        <v>239</v>
      </c>
      <c r="H51" s="8">
        <f>Input!I68</f>
        <v>168</v>
      </c>
      <c r="I51" s="8">
        <f>SUM(E51:H51)</f>
        <v>818</v>
      </c>
    </row>
    <row r="52" spans="1:9">
      <c r="A52" s="10">
        <f>RANK(I52,$I$2:$I$171)</f>
        <v>51</v>
      </c>
      <c r="B52" s="8" t="str">
        <f>Input!D128</f>
        <v>Matt Hammer</v>
      </c>
      <c r="C52" s="88">
        <f>Input!E128</f>
        <v>0</v>
      </c>
      <c r="D52" s="8" t="str">
        <f>Input!C128</f>
        <v>Armada</v>
      </c>
      <c r="E52" s="8">
        <f>Input!F128</f>
        <v>188</v>
      </c>
      <c r="F52" s="8">
        <f>Input!G128</f>
        <v>157</v>
      </c>
      <c r="G52" s="8">
        <f>Input!H128</f>
        <v>210</v>
      </c>
      <c r="H52" s="8">
        <f>Input!I128</f>
        <v>254</v>
      </c>
      <c r="I52" s="8">
        <f>SUM(E52:H52)</f>
        <v>809</v>
      </c>
    </row>
    <row r="53" spans="1:9">
      <c r="A53" s="10">
        <f>RANK(I53,$I$2:$I$171)</f>
        <v>52</v>
      </c>
      <c r="B53" s="8" t="str">
        <f>Input!D90</f>
        <v>Chad Sikorski</v>
      </c>
      <c r="C53" s="88">
        <f>Input!E90</f>
        <v>0</v>
      </c>
      <c r="D53" s="8" t="str">
        <f>Input!C90</f>
        <v>East Point East Detroit</v>
      </c>
      <c r="E53" s="8">
        <f>Input!F90</f>
        <v>223</v>
      </c>
      <c r="F53" s="8">
        <f>Input!G90</f>
        <v>247</v>
      </c>
      <c r="G53" s="8">
        <f>Input!H90</f>
        <v>188</v>
      </c>
      <c r="H53" s="8">
        <f>Input!I90</f>
        <v>150</v>
      </c>
      <c r="I53" s="8">
        <f>SUM(E53:H53)</f>
        <v>808</v>
      </c>
    </row>
    <row r="54" spans="1:9">
      <c r="A54" s="10">
        <f>RANK(I54,$I$2:$I$171)</f>
        <v>53</v>
      </c>
      <c r="B54" s="8" t="str">
        <f>Input!D3</f>
        <v>James Gray</v>
      </c>
      <c r="C54" s="88">
        <f>Input!E3</f>
        <v>0</v>
      </c>
      <c r="D54" s="8" t="str">
        <f>Input!C3</f>
        <v xml:space="preserve">Utica Henry Ford II </v>
      </c>
      <c r="E54" s="8">
        <f>Input!F3</f>
        <v>150</v>
      </c>
      <c r="F54" s="8">
        <f>Input!G3</f>
        <v>205</v>
      </c>
      <c r="G54" s="8">
        <f>Input!H3</f>
        <v>246</v>
      </c>
      <c r="H54" s="8">
        <f>Input!I3</f>
        <v>205</v>
      </c>
      <c r="I54" s="8">
        <f>SUM(E54:H54)</f>
        <v>806</v>
      </c>
    </row>
    <row r="55" spans="1:9">
      <c r="A55" s="10">
        <f>RANK(I55,$I$2:$I$171)</f>
        <v>54</v>
      </c>
      <c r="B55" s="8" t="str">
        <f>Input!D108</f>
        <v>Jeremy Geisler</v>
      </c>
      <c r="C55" s="88">
        <f>Input!E108</f>
        <v>0</v>
      </c>
      <c r="D55" s="8" t="str">
        <f>Input!C108</f>
        <v>Armada</v>
      </c>
      <c r="E55" s="8">
        <f>Input!F108</f>
        <v>210</v>
      </c>
      <c r="F55" s="8">
        <f>Input!G108</f>
        <v>202</v>
      </c>
      <c r="G55" s="8">
        <f>Input!H108</f>
        <v>232</v>
      </c>
      <c r="H55" s="8">
        <f>Input!I108</f>
        <v>159</v>
      </c>
      <c r="I55" s="8">
        <f>SUM(E55:H55)</f>
        <v>803</v>
      </c>
    </row>
    <row r="56" spans="1:9">
      <c r="A56" s="10">
        <f>RANK(I56,$I$2:$I$171)</f>
        <v>55</v>
      </c>
      <c r="B56" s="8" t="str">
        <f>Input!D104</f>
        <v>Jan Castillo</v>
      </c>
      <c r="C56" s="88">
        <f>Input!E104</f>
        <v>0</v>
      </c>
      <c r="D56" s="8" t="str">
        <f>Input!C104</f>
        <v>Sterling Heights</v>
      </c>
      <c r="E56" s="8">
        <f>Input!F104</f>
        <v>191</v>
      </c>
      <c r="F56" s="8">
        <f>Input!G104</f>
        <v>255</v>
      </c>
      <c r="G56" s="8">
        <f>Input!H104</f>
        <v>165</v>
      </c>
      <c r="H56" s="8">
        <f>Input!I104</f>
        <v>191</v>
      </c>
      <c r="I56" s="8">
        <f>SUM(E56:H56)</f>
        <v>802</v>
      </c>
    </row>
    <row r="57" spans="1:9">
      <c r="A57" s="10">
        <f>RANK(I57,$I$2:$I$171)</f>
        <v>56</v>
      </c>
      <c r="B57" s="8" t="str">
        <f>Input!D51</f>
        <v>Cody Lowry</v>
      </c>
      <c r="C57" s="88">
        <f>Input!E51</f>
        <v>0</v>
      </c>
      <c r="D57" s="8" t="str">
        <f>Input!C51</f>
        <v>St. Clair Shores Lake Shore</v>
      </c>
      <c r="E57" s="8">
        <f>Input!F51</f>
        <v>192</v>
      </c>
      <c r="F57" s="8">
        <f>Input!G51</f>
        <v>181</v>
      </c>
      <c r="G57" s="8">
        <f>Input!H51</f>
        <v>196</v>
      </c>
      <c r="H57" s="8">
        <f>Input!I51</f>
        <v>231</v>
      </c>
      <c r="I57" s="8">
        <f>SUM(E57:H57)</f>
        <v>800</v>
      </c>
    </row>
    <row r="58" spans="1:9">
      <c r="A58" s="10">
        <f>RANK(I58,$I$2:$I$171)</f>
        <v>56</v>
      </c>
      <c r="B58" s="8" t="str">
        <f>Input!D55</f>
        <v>Tyler Thorn</v>
      </c>
      <c r="C58" s="88">
        <f>Input!E55</f>
        <v>0</v>
      </c>
      <c r="D58" s="8" t="str">
        <f>Input!C55</f>
        <v>Warren Mott</v>
      </c>
      <c r="E58" s="8">
        <f>Input!F55</f>
        <v>187</v>
      </c>
      <c r="F58" s="8">
        <f>Input!G55</f>
        <v>230</v>
      </c>
      <c r="G58" s="8">
        <f>Input!H55</f>
        <v>188</v>
      </c>
      <c r="H58" s="8">
        <f>Input!I55</f>
        <v>195</v>
      </c>
      <c r="I58" s="8">
        <f>SUM(E58:H58)</f>
        <v>800</v>
      </c>
    </row>
    <row r="59" spans="1:9">
      <c r="A59" s="10">
        <f>RANK(I59,$I$2:$I$171)</f>
        <v>58</v>
      </c>
      <c r="B59" s="8" t="str">
        <f>Input!D20</f>
        <v>Dylan Rainko</v>
      </c>
      <c r="C59" s="88">
        <f>Input!E20</f>
        <v>0</v>
      </c>
      <c r="D59" s="8" t="str">
        <f>Input!C20</f>
        <v>Sterling Heights Stevenson</v>
      </c>
      <c r="E59" s="8">
        <f>Input!F20</f>
        <v>230</v>
      </c>
      <c r="F59" s="8">
        <f>Input!G20</f>
        <v>182</v>
      </c>
      <c r="G59" s="8">
        <f>Input!H20</f>
        <v>160</v>
      </c>
      <c r="H59" s="8">
        <f>Input!I20</f>
        <v>224</v>
      </c>
      <c r="I59" s="8">
        <f>SUM(E59:H59)</f>
        <v>796</v>
      </c>
    </row>
    <row r="60" spans="1:9">
      <c r="A60" s="10">
        <f>RANK(I60,$I$2:$I$171)</f>
        <v>59</v>
      </c>
      <c r="B60" s="8" t="str">
        <f>Input!D71</f>
        <v>Nick Forsythe</v>
      </c>
      <c r="C60" s="88">
        <f>Input!E71</f>
        <v>0</v>
      </c>
      <c r="D60" s="8" t="str">
        <f>Input!C71</f>
        <v>Warren De La Salle</v>
      </c>
      <c r="E60" s="8">
        <f>Input!F71</f>
        <v>160</v>
      </c>
      <c r="F60" s="8">
        <f>Input!G71</f>
        <v>209</v>
      </c>
      <c r="G60" s="8">
        <f>Input!H71</f>
        <v>218</v>
      </c>
      <c r="H60" s="8">
        <f>Input!I71</f>
        <v>202</v>
      </c>
      <c r="I60" s="8">
        <f>SUM(E60:H60)</f>
        <v>789</v>
      </c>
    </row>
    <row r="61" spans="1:9">
      <c r="A61" s="10">
        <f>RANK(I61,$I$2:$I$171)</f>
        <v>60</v>
      </c>
      <c r="B61" s="8" t="str">
        <f>Input!D10</f>
        <v>AJ Taormina</v>
      </c>
      <c r="C61" s="88">
        <f>Input!E10</f>
        <v>0</v>
      </c>
      <c r="D61" s="8" t="str">
        <f>Input!C10</f>
        <v>Sterling Heights Stevenson</v>
      </c>
      <c r="E61" s="8">
        <f>Input!F10</f>
        <v>192</v>
      </c>
      <c r="F61" s="8">
        <f>Input!G10</f>
        <v>190</v>
      </c>
      <c r="G61" s="8">
        <f>Input!H10</f>
        <v>182</v>
      </c>
      <c r="H61" s="8">
        <f>Input!I10</f>
        <v>224</v>
      </c>
      <c r="I61" s="8">
        <f>SUM(E61:H61)</f>
        <v>788</v>
      </c>
    </row>
    <row r="62" spans="1:9">
      <c r="A62" s="10">
        <f>RANK(I62,$I$2:$I$171)</f>
        <v>61</v>
      </c>
      <c r="B62" s="8" t="str">
        <f>Input!D88</f>
        <v>Justin Taylor</v>
      </c>
      <c r="C62" s="88">
        <f>Input!E88</f>
        <v>0</v>
      </c>
      <c r="D62" s="8" t="str">
        <f>Input!C88</f>
        <v>Macomb Dakota</v>
      </c>
      <c r="E62" s="8">
        <f>Input!F88</f>
        <v>180</v>
      </c>
      <c r="F62" s="8">
        <f>Input!G88</f>
        <v>169</v>
      </c>
      <c r="G62" s="8">
        <f>Input!H88</f>
        <v>246</v>
      </c>
      <c r="H62" s="8">
        <f>Input!I88</f>
        <v>190</v>
      </c>
      <c r="I62" s="8">
        <f>SUM(E62:H62)</f>
        <v>785</v>
      </c>
    </row>
    <row r="63" spans="1:9">
      <c r="A63" s="10">
        <f>RANK(I63,$I$2:$I$171)</f>
        <v>61</v>
      </c>
      <c r="B63" s="8" t="str">
        <f>Input!D77</f>
        <v>MaCarlis Pender</v>
      </c>
      <c r="C63" s="88">
        <f>Input!E77</f>
        <v>0</v>
      </c>
      <c r="D63" s="8" t="str">
        <f>Input!C77</f>
        <v>Warren Fitzgerald</v>
      </c>
      <c r="E63" s="8">
        <f>Input!F77</f>
        <v>252</v>
      </c>
      <c r="F63" s="8">
        <f>Input!G77</f>
        <v>201</v>
      </c>
      <c r="G63" s="8">
        <f>Input!H77</f>
        <v>168</v>
      </c>
      <c r="H63" s="8">
        <f>Input!I77</f>
        <v>164</v>
      </c>
      <c r="I63" s="8">
        <f>SUM(E63:H63)</f>
        <v>785</v>
      </c>
    </row>
    <row r="64" spans="1:9">
      <c r="A64" s="10">
        <f>RANK(I64,$I$2:$I$171)</f>
        <v>63</v>
      </c>
      <c r="B64" s="8" t="str">
        <f>Input!D21</f>
        <v>Joey McNeil</v>
      </c>
      <c r="C64" s="88">
        <f>Input!E21</f>
        <v>0</v>
      </c>
      <c r="D64" s="8" t="str">
        <f>Input!C21</f>
        <v>Utica</v>
      </c>
      <c r="E64" s="8">
        <f>Input!F21</f>
        <v>190</v>
      </c>
      <c r="F64" s="8">
        <f>Input!G21</f>
        <v>232</v>
      </c>
      <c r="G64" s="8">
        <f>Input!H21</f>
        <v>187</v>
      </c>
      <c r="H64" s="8">
        <f>Input!I21</f>
        <v>172</v>
      </c>
      <c r="I64" s="8">
        <f>SUM(E64:H64)</f>
        <v>781</v>
      </c>
    </row>
    <row r="65" spans="1:9">
      <c r="A65" s="10">
        <f>RANK(I65,$I$2:$I$171)</f>
        <v>64</v>
      </c>
      <c r="B65" s="8" t="str">
        <f>Input!D52</f>
        <v>Blade Stroud</v>
      </c>
      <c r="C65" s="88">
        <f>Input!E52</f>
        <v>0</v>
      </c>
      <c r="D65" s="8" t="str">
        <f>Input!C52</f>
        <v>New Baltimore Anchor Bay</v>
      </c>
      <c r="E65" s="8">
        <f>Input!F52</f>
        <v>195</v>
      </c>
      <c r="F65" s="8">
        <f>Input!G52</f>
        <v>172</v>
      </c>
      <c r="G65" s="8">
        <f>Input!H52</f>
        <v>203</v>
      </c>
      <c r="H65" s="8">
        <f>Input!I52</f>
        <v>210</v>
      </c>
      <c r="I65" s="8">
        <f>SUM(E65:H65)</f>
        <v>780</v>
      </c>
    </row>
    <row r="66" spans="1:9">
      <c r="A66" s="10">
        <f>RANK(I66,$I$2:$I$171)</f>
        <v>65</v>
      </c>
      <c r="B66" s="8" t="str">
        <f>Input!D99</f>
        <v>Mike Davedowski</v>
      </c>
      <c r="C66" s="88">
        <f>Input!E99</f>
        <v>0</v>
      </c>
      <c r="D66" s="8" t="str">
        <f>Input!C99</f>
        <v>Warren Mott</v>
      </c>
      <c r="E66" s="8">
        <f>Input!F99</f>
        <v>184</v>
      </c>
      <c r="F66" s="8">
        <f>Input!G99</f>
        <v>186</v>
      </c>
      <c r="G66" s="8">
        <f>Input!H99</f>
        <v>191</v>
      </c>
      <c r="H66" s="8">
        <f>Input!I99</f>
        <v>211</v>
      </c>
      <c r="I66" s="8">
        <f>SUM(E66:H66)</f>
        <v>772</v>
      </c>
    </row>
    <row r="67" spans="1:9">
      <c r="A67" s="10">
        <f>RANK(I67,$I$2:$I$171)</f>
        <v>66</v>
      </c>
      <c r="B67" s="8" t="str">
        <f>Input!D129</f>
        <v>Alex Wheeler</v>
      </c>
      <c r="C67" s="88">
        <f>Input!E129</f>
        <v>0</v>
      </c>
      <c r="D67" s="8" t="str">
        <f>Input!C129</f>
        <v>Macomb L'Anse Creuse North</v>
      </c>
      <c r="E67" s="8">
        <f>Input!F129</f>
        <v>193</v>
      </c>
      <c r="F67" s="8">
        <f>Input!G129</f>
        <v>195</v>
      </c>
      <c r="G67" s="8">
        <f>Input!H129</f>
        <v>214</v>
      </c>
      <c r="H67" s="8">
        <f>Input!I129</f>
        <v>165</v>
      </c>
      <c r="I67" s="8">
        <f>SUM(E67:H67)</f>
        <v>767</v>
      </c>
    </row>
    <row r="68" spans="1:9">
      <c r="A68" s="10">
        <f>RANK(I68,$I$2:$I$171)</f>
        <v>67</v>
      </c>
      <c r="B68" s="8" t="str">
        <f>Input!D58</f>
        <v>Mitchell Cunha</v>
      </c>
      <c r="C68" s="88">
        <f>Input!E58</f>
        <v>0</v>
      </c>
      <c r="D68" s="8" t="str">
        <f>Input!C58</f>
        <v>St.Clair Shores Lakeview</v>
      </c>
      <c r="E68" s="8">
        <f>Input!F58</f>
        <v>192</v>
      </c>
      <c r="F68" s="8">
        <f>Input!G58</f>
        <v>215</v>
      </c>
      <c r="G68" s="8">
        <f>Input!H58</f>
        <v>206</v>
      </c>
      <c r="H68" s="8">
        <f>Input!I58</f>
        <v>153</v>
      </c>
      <c r="I68" s="8">
        <f>SUM(E68:H68)</f>
        <v>766</v>
      </c>
    </row>
    <row r="69" spans="1:9">
      <c r="A69" s="10">
        <f>RANK(I69,$I$2:$I$171)</f>
        <v>68</v>
      </c>
      <c r="B69" s="8" t="str">
        <f>Input!D9</f>
        <v>Kevin Morse</v>
      </c>
      <c r="C69" s="88">
        <f>Input!E9</f>
        <v>0</v>
      </c>
      <c r="D69" s="8" t="str">
        <f>Input!C9</f>
        <v>Warren Lincoln</v>
      </c>
      <c r="E69" s="8">
        <f>Input!F9</f>
        <v>201</v>
      </c>
      <c r="F69" s="8">
        <f>Input!G9</f>
        <v>205</v>
      </c>
      <c r="G69" s="8">
        <f>Input!H9</f>
        <v>190</v>
      </c>
      <c r="H69" s="8">
        <f>Input!I9</f>
        <v>162</v>
      </c>
      <c r="I69" s="8">
        <f>SUM(E69:H69)</f>
        <v>758</v>
      </c>
    </row>
    <row r="70" spans="1:9">
      <c r="A70" s="10">
        <f>RANK(I70,$I$2:$I$171)</f>
        <v>69</v>
      </c>
      <c r="B70" s="8" t="str">
        <f>Input!D36</f>
        <v>Dylan Chaffin</v>
      </c>
      <c r="C70" s="88">
        <f>Input!E36</f>
        <v>0</v>
      </c>
      <c r="D70" s="8" t="str">
        <f>Input!C36</f>
        <v>St. Clair Shores Lake Shore</v>
      </c>
      <c r="E70" s="8">
        <f>Input!F36</f>
        <v>190</v>
      </c>
      <c r="F70" s="8">
        <f>Input!G36</f>
        <v>187</v>
      </c>
      <c r="G70" s="8">
        <f>Input!H36</f>
        <v>222</v>
      </c>
      <c r="H70" s="8">
        <f>Input!I36</f>
        <v>158</v>
      </c>
      <c r="I70" s="8">
        <f>SUM(E70:H70)</f>
        <v>757</v>
      </c>
    </row>
    <row r="71" spans="1:9">
      <c r="A71" s="10">
        <f>RANK(I71,$I$2:$I$171)</f>
        <v>70</v>
      </c>
      <c r="B71" s="8" t="str">
        <f>Input!D136</f>
        <v>Kevin McClain</v>
      </c>
      <c r="C71" s="88">
        <f>Input!E136</f>
        <v>0</v>
      </c>
      <c r="D71" s="8" t="str">
        <f>Input!C136</f>
        <v>St. Clair Shores South Lake</v>
      </c>
      <c r="E71" s="8">
        <f>Input!F136</f>
        <v>157</v>
      </c>
      <c r="F71" s="8">
        <f>Input!G136</f>
        <v>230</v>
      </c>
      <c r="G71" s="8">
        <f>Input!H136</f>
        <v>190</v>
      </c>
      <c r="H71" s="8">
        <f>Input!I136</f>
        <v>179</v>
      </c>
      <c r="I71" s="8">
        <f>SUM(E71:H71)</f>
        <v>756</v>
      </c>
    </row>
    <row r="72" spans="1:9">
      <c r="A72" s="10">
        <f>RANK(I72,$I$2:$I$171)</f>
        <v>71</v>
      </c>
      <c r="B72" s="8" t="str">
        <f>Input!D89</f>
        <v>Sander Mizuki</v>
      </c>
      <c r="C72" s="88">
        <f>Input!E89</f>
        <v>0</v>
      </c>
      <c r="D72" s="8" t="str">
        <f>Input!C89</f>
        <v>Utica Eisenhower</v>
      </c>
      <c r="E72" s="8">
        <f>Input!F89</f>
        <v>149</v>
      </c>
      <c r="F72" s="8">
        <f>Input!G89</f>
        <v>196</v>
      </c>
      <c r="G72" s="8">
        <f>Input!H89</f>
        <v>244</v>
      </c>
      <c r="H72" s="8">
        <f>Input!I89</f>
        <v>165</v>
      </c>
      <c r="I72" s="8">
        <f>SUM(E72:H72)</f>
        <v>754</v>
      </c>
    </row>
    <row r="73" spans="1:9">
      <c r="A73" s="10">
        <f>RANK(I73,$I$2:$I$171)</f>
        <v>72</v>
      </c>
      <c r="B73" s="8" t="str">
        <f>Input!D107</f>
        <v>Josh Rolder</v>
      </c>
      <c r="C73" s="88">
        <f>Input!E107</f>
        <v>0</v>
      </c>
      <c r="D73" s="8" t="str">
        <f>Input!C107</f>
        <v>Roseville</v>
      </c>
      <c r="E73" s="8">
        <f>Input!F107</f>
        <v>184</v>
      </c>
      <c r="F73" s="8">
        <f>Input!G107</f>
        <v>177</v>
      </c>
      <c r="G73" s="8">
        <f>Input!H107</f>
        <v>189</v>
      </c>
      <c r="H73" s="8">
        <f>Input!I107</f>
        <v>201</v>
      </c>
      <c r="I73" s="8">
        <f>SUM(E73:H73)</f>
        <v>751</v>
      </c>
    </row>
    <row r="74" spans="1:9">
      <c r="A74" s="10">
        <f>RANK(I74,$I$2:$I$171)</f>
        <v>73</v>
      </c>
      <c r="B74" s="8" t="str">
        <f>Input!D60</f>
        <v>Randy Stroshein</v>
      </c>
      <c r="C74" s="88">
        <f>Input!E60</f>
        <v>0</v>
      </c>
      <c r="D74" s="8" t="str">
        <f>Input!C60</f>
        <v>Warren Mott</v>
      </c>
      <c r="E74" s="8">
        <f>Input!F60</f>
        <v>180</v>
      </c>
      <c r="F74" s="8">
        <f>Input!G60</f>
        <v>165</v>
      </c>
      <c r="G74" s="8">
        <f>Input!H60</f>
        <v>191</v>
      </c>
      <c r="H74" s="8">
        <f>Input!I60</f>
        <v>211</v>
      </c>
      <c r="I74" s="8">
        <f>SUM(E74:H74)</f>
        <v>747</v>
      </c>
    </row>
    <row r="75" spans="1:9">
      <c r="A75" s="10">
        <f>RANK(I75,$I$2:$I$171)</f>
        <v>74</v>
      </c>
      <c r="B75" s="8" t="str">
        <f>Input!D117</f>
        <v>Jacob Rolder</v>
      </c>
      <c r="C75" s="88">
        <f>Input!E117</f>
        <v>0</v>
      </c>
      <c r="D75" s="8" t="str">
        <f>Input!C117</f>
        <v>Roseville</v>
      </c>
      <c r="E75" s="8">
        <f>Input!F117</f>
        <v>200</v>
      </c>
      <c r="F75" s="8">
        <f>Input!G117</f>
        <v>204</v>
      </c>
      <c r="G75" s="8">
        <f>Input!H117</f>
        <v>132</v>
      </c>
      <c r="H75" s="8">
        <f>Input!I117</f>
        <v>210</v>
      </c>
      <c r="I75" s="8">
        <f>SUM(E75:H75)</f>
        <v>746</v>
      </c>
    </row>
    <row r="76" spans="1:9">
      <c r="A76" s="10">
        <f>RANK(I76,$I$2:$I$171)</f>
        <v>74</v>
      </c>
      <c r="B76" s="8" t="str">
        <f>Input!D44</f>
        <v>Jacob Furtney</v>
      </c>
      <c r="C76" s="88">
        <f>Input!E44</f>
        <v>0</v>
      </c>
      <c r="D76" s="8" t="str">
        <f>Input!C44</f>
        <v>Sterling Heights Stevenson</v>
      </c>
      <c r="E76" s="8">
        <f>Input!F44</f>
        <v>256</v>
      </c>
      <c r="F76" s="8">
        <f>Input!G44</f>
        <v>147</v>
      </c>
      <c r="G76" s="8">
        <f>Input!H44</f>
        <v>177</v>
      </c>
      <c r="H76" s="8">
        <f>Input!I44</f>
        <v>166</v>
      </c>
      <c r="I76" s="8">
        <f>SUM(E76:H76)</f>
        <v>746</v>
      </c>
    </row>
    <row r="77" spans="1:9">
      <c r="A77" s="10">
        <f>RANK(I77,$I$2:$I$171)</f>
        <v>76</v>
      </c>
      <c r="B77" s="8" t="str">
        <f>Input!D29</f>
        <v>Robbie Basacchi</v>
      </c>
      <c r="C77" s="88">
        <f>Input!E29</f>
        <v>0</v>
      </c>
      <c r="D77" s="8" t="str">
        <f>Input!C29</f>
        <v>Warren Cousino</v>
      </c>
      <c r="E77" s="8">
        <f>Input!F29</f>
        <v>181</v>
      </c>
      <c r="F77" s="8">
        <f>Input!G29</f>
        <v>212</v>
      </c>
      <c r="G77" s="8">
        <f>Input!H29</f>
        <v>173</v>
      </c>
      <c r="H77" s="8">
        <f>Input!I29</f>
        <v>177</v>
      </c>
      <c r="I77" s="8">
        <f>SUM(E77:H77)</f>
        <v>743</v>
      </c>
    </row>
    <row r="78" spans="1:9">
      <c r="A78" s="10">
        <f>RANK(I78,$I$2:$I$171)</f>
        <v>76</v>
      </c>
      <c r="B78" s="8" t="str">
        <f>Input!D25</f>
        <v>Jadin Majewski</v>
      </c>
      <c r="C78" s="88">
        <f>Input!E25</f>
        <v>0</v>
      </c>
      <c r="D78" s="8" t="str">
        <f>Input!C25</f>
        <v>Clinton Township Chippewa Valley</v>
      </c>
      <c r="E78" s="8">
        <f>Input!F25</f>
        <v>170</v>
      </c>
      <c r="F78" s="8">
        <f>Input!G25</f>
        <v>214</v>
      </c>
      <c r="G78" s="8">
        <f>Input!H25</f>
        <v>193</v>
      </c>
      <c r="H78" s="8">
        <f>Input!I25</f>
        <v>166</v>
      </c>
      <c r="I78" s="8">
        <f>SUM(E78:H78)</f>
        <v>743</v>
      </c>
    </row>
    <row r="79" spans="1:9">
      <c r="A79" s="10">
        <f>RANK(I79,$I$2:$I$171)</f>
        <v>78</v>
      </c>
      <c r="B79" s="8" t="str">
        <f>Input!D149</f>
        <v>Marc LaGrois</v>
      </c>
      <c r="C79" s="88">
        <f>Input!E149</f>
        <v>0</v>
      </c>
      <c r="D79" s="8" t="str">
        <f>Input!C149</f>
        <v>Richmond</v>
      </c>
      <c r="E79" s="8">
        <f>Input!F149</f>
        <v>199</v>
      </c>
      <c r="F79" s="8">
        <f>Input!G149</f>
        <v>170</v>
      </c>
      <c r="G79" s="8">
        <f>Input!H149</f>
        <v>191</v>
      </c>
      <c r="H79" s="8">
        <f>Input!I149</f>
        <v>179</v>
      </c>
      <c r="I79" s="8">
        <f>SUM(E79:H79)</f>
        <v>739</v>
      </c>
    </row>
    <row r="80" spans="1:9">
      <c r="A80" s="10">
        <f>RANK(I80,$I$2:$I$171)</f>
        <v>78</v>
      </c>
      <c r="B80" s="8" t="str">
        <f>Input!D63</f>
        <v>Izac Davidson</v>
      </c>
      <c r="C80" s="88">
        <f>Input!E63</f>
        <v>0</v>
      </c>
      <c r="D80" s="8" t="str">
        <f>Input!C63</f>
        <v>St. Clair Shores Lakeview</v>
      </c>
      <c r="E80" s="8">
        <f>Input!F63</f>
        <v>214</v>
      </c>
      <c r="F80" s="8">
        <f>Input!G63</f>
        <v>146</v>
      </c>
      <c r="G80" s="8">
        <f>Input!H63</f>
        <v>221</v>
      </c>
      <c r="H80" s="8">
        <f>Input!I63</f>
        <v>158</v>
      </c>
      <c r="I80" s="8">
        <f>SUM(E80:H80)</f>
        <v>739</v>
      </c>
    </row>
    <row r="81" spans="1:9">
      <c r="A81" s="10">
        <f>RANK(I81,$I$2:$I$171)</f>
        <v>80</v>
      </c>
      <c r="B81" s="8" t="str">
        <f>Input!D34</f>
        <v>Paul Loomis</v>
      </c>
      <c r="C81" s="88">
        <f>Input!E34</f>
        <v>0</v>
      </c>
      <c r="D81" s="8" t="str">
        <f>Input!C34</f>
        <v>Warren Cousino</v>
      </c>
      <c r="E81" s="8">
        <f>Input!F34</f>
        <v>190</v>
      </c>
      <c r="F81" s="8">
        <f>Input!G34</f>
        <v>159</v>
      </c>
      <c r="G81" s="8">
        <f>Input!H34</f>
        <v>216</v>
      </c>
      <c r="H81" s="8">
        <f>Input!I34</f>
        <v>172</v>
      </c>
      <c r="I81" s="8">
        <f>SUM(E81:H81)</f>
        <v>737</v>
      </c>
    </row>
    <row r="82" spans="1:9">
      <c r="A82" s="10">
        <f>RANK(I82,$I$2:$I$171)</f>
        <v>81</v>
      </c>
      <c r="B82" s="8" t="str">
        <f>Input!D113</f>
        <v>Matt Thoel</v>
      </c>
      <c r="C82" s="88">
        <f>Input!E113</f>
        <v>0</v>
      </c>
      <c r="D82" s="8" t="str">
        <f>Input!C113</f>
        <v>Armada</v>
      </c>
      <c r="E82" s="8">
        <f>Input!F113</f>
        <v>181</v>
      </c>
      <c r="F82" s="8">
        <f>Input!G113</f>
        <v>160</v>
      </c>
      <c r="G82" s="8">
        <f>Input!H113</f>
        <v>180</v>
      </c>
      <c r="H82" s="8">
        <f>Input!I113</f>
        <v>215</v>
      </c>
      <c r="I82" s="8">
        <f>SUM(E82:H82)</f>
        <v>736</v>
      </c>
    </row>
    <row r="83" spans="1:9">
      <c r="A83" s="10">
        <f>RANK(I83,$I$2:$I$171)</f>
        <v>82</v>
      </c>
      <c r="B83" s="8" t="str">
        <f>Input!D65</f>
        <v>Andrew Moronczyk</v>
      </c>
      <c r="C83" s="88">
        <f>Input!E65</f>
        <v>0</v>
      </c>
      <c r="D83" s="8" t="str">
        <f>Input!C65</f>
        <v>Warren Mott</v>
      </c>
      <c r="E83" s="8">
        <f>Input!F65</f>
        <v>178</v>
      </c>
      <c r="F83" s="8">
        <f>Input!G65</f>
        <v>168</v>
      </c>
      <c r="G83" s="8">
        <f>Input!H65</f>
        <v>210</v>
      </c>
      <c r="H83" s="8">
        <f>Input!I65</f>
        <v>178</v>
      </c>
      <c r="I83" s="8">
        <f>SUM(E83:H83)</f>
        <v>734</v>
      </c>
    </row>
    <row r="84" spans="1:9">
      <c r="A84" s="10">
        <f>RANK(I84,$I$2:$I$171)</f>
        <v>83</v>
      </c>
      <c r="B84" s="8" t="str">
        <f>Input!D41</f>
        <v>Jerry Frogge</v>
      </c>
      <c r="C84" s="88">
        <f>Input!E41</f>
        <v>0</v>
      </c>
      <c r="D84" s="8" t="str">
        <f>Input!C41</f>
        <v>St. Clair Shores Lake Shore</v>
      </c>
      <c r="E84" s="8">
        <f>Input!F41</f>
        <v>178</v>
      </c>
      <c r="F84" s="8">
        <f>Input!G41</f>
        <v>186</v>
      </c>
      <c r="G84" s="8">
        <f>Input!H41</f>
        <v>179</v>
      </c>
      <c r="H84" s="8">
        <f>Input!I41</f>
        <v>190</v>
      </c>
      <c r="I84" s="8">
        <f>SUM(E84:H84)</f>
        <v>733</v>
      </c>
    </row>
    <row r="85" spans="1:9">
      <c r="A85" s="10">
        <f>RANK(I85,$I$2:$I$171)</f>
        <v>84</v>
      </c>
      <c r="B85" s="8" t="str">
        <f>Input!D40</f>
        <v>Hunter Loppolo</v>
      </c>
      <c r="C85" s="88">
        <f>Input!E40</f>
        <v>0</v>
      </c>
      <c r="D85" s="8" t="str">
        <f>Input!C40</f>
        <v>Clinton Township Chippewa Valley</v>
      </c>
      <c r="E85" s="8">
        <f>Input!F40</f>
        <v>172</v>
      </c>
      <c r="F85" s="8">
        <f>Input!G40</f>
        <v>204</v>
      </c>
      <c r="G85" s="8">
        <f>Input!H40</f>
        <v>172</v>
      </c>
      <c r="H85" s="8">
        <f>Input!I40</f>
        <v>182</v>
      </c>
      <c r="I85" s="8">
        <f>SUM(E85:H85)</f>
        <v>730</v>
      </c>
    </row>
    <row r="86" spans="1:9">
      <c r="A86" s="10">
        <f>RANK(I86,$I$2:$I$171)</f>
        <v>85</v>
      </c>
      <c r="B86" s="8" t="str">
        <f>Input!D56</f>
        <v>Danny Monschau</v>
      </c>
      <c r="C86" s="88">
        <f>Input!E56</f>
        <v>0</v>
      </c>
      <c r="D86" s="8" t="str">
        <f>Input!C56</f>
        <v>Warren De La Salle</v>
      </c>
      <c r="E86" s="8">
        <f>Input!F56</f>
        <v>180</v>
      </c>
      <c r="F86" s="8">
        <f>Input!G56</f>
        <v>143</v>
      </c>
      <c r="G86" s="8">
        <f>Input!H56</f>
        <v>178</v>
      </c>
      <c r="H86" s="8">
        <f>Input!I56</f>
        <v>224</v>
      </c>
      <c r="I86" s="8">
        <f>SUM(E86:H86)</f>
        <v>725</v>
      </c>
    </row>
    <row r="87" spans="1:9">
      <c r="A87" s="10">
        <f>RANK(I87,$I$2:$I$171)</f>
        <v>85</v>
      </c>
      <c r="B87" s="8" t="str">
        <f>Input!D73</f>
        <v>Matthew Schalk</v>
      </c>
      <c r="C87" s="88">
        <f>Input!E73</f>
        <v>0</v>
      </c>
      <c r="D87" s="8" t="str">
        <f>Input!C73</f>
        <v>St.Clair Shores Lakeview</v>
      </c>
      <c r="E87" s="8">
        <f>Input!F73</f>
        <v>193</v>
      </c>
      <c r="F87" s="8">
        <f>Input!G73</f>
        <v>159</v>
      </c>
      <c r="G87" s="8">
        <f>Input!H73</f>
        <v>192</v>
      </c>
      <c r="H87" s="8">
        <f>Input!I73</f>
        <v>181</v>
      </c>
      <c r="I87" s="8">
        <f>SUM(E87:H87)</f>
        <v>725</v>
      </c>
    </row>
    <row r="88" spans="1:9">
      <c r="A88" s="10">
        <f>RANK(I88,$I$2:$I$171)</f>
        <v>87</v>
      </c>
      <c r="B88" s="8" t="str">
        <f>Input!D79</f>
        <v>Nicholas Nevorski</v>
      </c>
      <c r="C88" s="88">
        <f>Input!E79</f>
        <v>0</v>
      </c>
      <c r="D88" s="8" t="str">
        <f>Input!C79</f>
        <v>Utica Eisenhower</v>
      </c>
      <c r="E88" s="8">
        <f>Input!F79</f>
        <v>172</v>
      </c>
      <c r="F88" s="8">
        <f>Input!G79</f>
        <v>228</v>
      </c>
      <c r="G88" s="8">
        <f>Input!H79</f>
        <v>143</v>
      </c>
      <c r="H88" s="8">
        <f>Input!I79</f>
        <v>181</v>
      </c>
      <c r="I88" s="8">
        <f>SUM(E88:H88)</f>
        <v>724</v>
      </c>
    </row>
    <row r="89" spans="1:9">
      <c r="A89" s="10">
        <f>RANK(I89,$I$2:$I$171)</f>
        <v>88</v>
      </c>
      <c r="B89" s="8" t="str">
        <f>Input!D105</f>
        <v>Damon Garan</v>
      </c>
      <c r="C89" s="88">
        <f>Input!E105</f>
        <v>0</v>
      </c>
      <c r="D89" s="8" t="str">
        <f>Input!C105</f>
        <v>Richmond</v>
      </c>
      <c r="E89" s="8">
        <f>Input!F105</f>
        <v>170</v>
      </c>
      <c r="F89" s="8">
        <f>Input!G105</f>
        <v>183</v>
      </c>
      <c r="G89" s="8">
        <f>Input!H105</f>
        <v>174</v>
      </c>
      <c r="H89" s="8">
        <f>Input!I105</f>
        <v>196</v>
      </c>
      <c r="I89" s="8">
        <f>SUM(E89:H89)</f>
        <v>723</v>
      </c>
    </row>
    <row r="90" spans="1:9">
      <c r="A90" s="10">
        <f>RANK(I90,$I$2:$I$171)</f>
        <v>88</v>
      </c>
      <c r="B90" s="8" t="str">
        <f>Input!D23</f>
        <v>Nicholas Macpherson</v>
      </c>
      <c r="C90" s="88">
        <f>Input!E23</f>
        <v>0</v>
      </c>
      <c r="D90" s="8" t="str">
        <f>Input!C23</f>
        <v xml:space="preserve">Utica Henry Ford II </v>
      </c>
      <c r="E90" s="8">
        <f>Input!F23</f>
        <v>175</v>
      </c>
      <c r="F90" s="8">
        <f>Input!G23</f>
        <v>224</v>
      </c>
      <c r="G90" s="8">
        <f>Input!H23</f>
        <v>198</v>
      </c>
      <c r="H90" s="8">
        <f>Input!I23</f>
        <v>126</v>
      </c>
      <c r="I90" s="8">
        <f>SUM(E90:H90)</f>
        <v>723</v>
      </c>
    </row>
    <row r="91" spans="1:9">
      <c r="A91" s="10">
        <f>RANK(I91,$I$2:$I$171)</f>
        <v>90</v>
      </c>
      <c r="B91" s="8" t="str">
        <f>Input!D80</f>
        <v>Will Dryval</v>
      </c>
      <c r="C91" s="88">
        <f>Input!E80</f>
        <v>0</v>
      </c>
      <c r="D91" s="8" t="str">
        <f>Input!C80</f>
        <v>East Point East Detroit</v>
      </c>
      <c r="E91" s="8">
        <f>Input!F80</f>
        <v>185</v>
      </c>
      <c r="F91" s="8">
        <f>Input!G80</f>
        <v>168</v>
      </c>
      <c r="G91" s="8">
        <f>Input!H80</f>
        <v>155</v>
      </c>
      <c r="H91" s="8">
        <f>Input!I80</f>
        <v>211</v>
      </c>
      <c r="I91" s="8">
        <f>SUM(E91:H91)</f>
        <v>719</v>
      </c>
    </row>
    <row r="92" spans="1:9">
      <c r="A92" s="10">
        <f>RANK(I92,$I$2:$I$171)</f>
        <v>90</v>
      </c>
      <c r="B92" s="8" t="str">
        <f>Input!D101</f>
        <v>Jake Peyerk</v>
      </c>
      <c r="C92" s="88">
        <f>Input!E101</f>
        <v>0</v>
      </c>
      <c r="D92" s="8" t="str">
        <f>Input!C101</f>
        <v>Romeo</v>
      </c>
      <c r="E92" s="8">
        <f>Input!F101</f>
        <v>165</v>
      </c>
      <c r="F92" s="8">
        <f>Input!G101</f>
        <v>190</v>
      </c>
      <c r="G92" s="8">
        <f>Input!H101</f>
        <v>194</v>
      </c>
      <c r="H92" s="8">
        <f>Input!I101</f>
        <v>170</v>
      </c>
      <c r="I92" s="8">
        <f>SUM(E92:H92)</f>
        <v>719</v>
      </c>
    </row>
    <row r="93" spans="1:9">
      <c r="A93" s="10">
        <f>RANK(I93,$I$2:$I$171)</f>
        <v>92</v>
      </c>
      <c r="B93" s="8" t="str">
        <f>Input!D135</f>
        <v>Andrew Cicchelli</v>
      </c>
      <c r="C93" s="88">
        <f>Input!E135</f>
        <v>0</v>
      </c>
      <c r="D93" s="8" t="str">
        <f>Input!C135</f>
        <v>Warren Woods Tower</v>
      </c>
      <c r="E93" s="8">
        <f>Input!F135</f>
        <v>206</v>
      </c>
      <c r="F93" s="8">
        <f>Input!G135</f>
        <v>170</v>
      </c>
      <c r="G93" s="8">
        <f>Input!H135</f>
        <v>158</v>
      </c>
      <c r="H93" s="8">
        <f>Input!I135</f>
        <v>183</v>
      </c>
      <c r="I93" s="8">
        <f>SUM(E93:H93)</f>
        <v>717</v>
      </c>
    </row>
    <row r="94" spans="1:9">
      <c r="A94" s="10">
        <f>RANK(I94,$I$2:$I$171)</f>
        <v>93</v>
      </c>
      <c r="B94" s="8" t="str">
        <f>Input!D111</f>
        <v>Corey Boling</v>
      </c>
      <c r="C94" s="88">
        <f>Input!E111</f>
        <v>0</v>
      </c>
      <c r="D94" s="8" t="str">
        <f>Input!C111</f>
        <v>Roseville</v>
      </c>
      <c r="E94" s="8">
        <f>Input!F111</f>
        <v>187</v>
      </c>
      <c r="F94" s="8">
        <f>Input!G111</f>
        <v>168</v>
      </c>
      <c r="G94" s="8">
        <f>Input!H111</f>
        <v>200</v>
      </c>
      <c r="H94" s="8">
        <f>Input!I111</f>
        <v>161</v>
      </c>
      <c r="I94" s="8">
        <f>SUM(E94:H94)</f>
        <v>716</v>
      </c>
    </row>
    <row r="95" spans="1:9">
      <c r="A95" s="10">
        <f>RANK(I95,$I$2:$I$171)</f>
        <v>94</v>
      </c>
      <c r="B95" s="8" t="str">
        <f>Input!D26</f>
        <v>Tyler Hood</v>
      </c>
      <c r="C95" s="88">
        <f>Input!E26</f>
        <v>0</v>
      </c>
      <c r="D95" s="8" t="str">
        <f>Input!C26</f>
        <v>Utica</v>
      </c>
      <c r="E95" s="8">
        <f>Input!F26</f>
        <v>205</v>
      </c>
      <c r="F95" s="8">
        <f>Input!G26</f>
        <v>186</v>
      </c>
      <c r="G95" s="8">
        <f>Input!H26</f>
        <v>152</v>
      </c>
      <c r="H95" s="8">
        <f>Input!I26</f>
        <v>168</v>
      </c>
      <c r="I95" s="8">
        <f>SUM(E95:H95)</f>
        <v>711</v>
      </c>
    </row>
    <row r="96" spans="1:9">
      <c r="A96" s="10">
        <f>RANK(I96,$I$2:$I$171)</f>
        <v>95</v>
      </c>
      <c r="B96" s="8" t="str">
        <f>Input!D17</f>
        <v>Shane Barthlow</v>
      </c>
      <c r="C96" s="88">
        <f>Input!E17</f>
        <v>0</v>
      </c>
      <c r="D96" s="8" t="str">
        <f>Input!C17</f>
        <v>New Baltimore Anchor Bay</v>
      </c>
      <c r="E96" s="8">
        <f>Input!F17</f>
        <v>213</v>
      </c>
      <c r="F96" s="8">
        <f>Input!G17</f>
        <v>143</v>
      </c>
      <c r="G96" s="8">
        <f>Input!H17</f>
        <v>142</v>
      </c>
      <c r="H96" s="8">
        <f>Input!I17</f>
        <v>212</v>
      </c>
      <c r="I96" s="8">
        <f>SUM(E96:H96)</f>
        <v>710</v>
      </c>
    </row>
    <row r="97" spans="1:9">
      <c r="A97" s="10">
        <f>RANK(I97,$I$2:$I$171)</f>
        <v>96</v>
      </c>
      <c r="B97" s="8" t="str">
        <f>Input!D39</f>
        <v>Tyler Jozwik</v>
      </c>
      <c r="C97" s="88">
        <f>Input!E39</f>
        <v>0</v>
      </c>
      <c r="D97" s="8" t="str">
        <f>Input!C39</f>
        <v>Warren Cousino</v>
      </c>
      <c r="E97" s="8">
        <f>Input!F39</f>
        <v>237</v>
      </c>
      <c r="F97" s="8">
        <f>Input!G39</f>
        <v>158</v>
      </c>
      <c r="G97" s="8">
        <f>Input!H39</f>
        <v>164</v>
      </c>
      <c r="H97" s="8">
        <f>Input!I39</f>
        <v>147</v>
      </c>
      <c r="I97" s="8">
        <f>SUM(E97:H97)</f>
        <v>706</v>
      </c>
    </row>
    <row r="98" spans="1:9">
      <c r="A98" s="10">
        <f>RANK(I98,$I$2:$I$171)</f>
        <v>97</v>
      </c>
      <c r="B98" s="8" t="str">
        <f>Input!D16</f>
        <v>Adam McNeil</v>
      </c>
      <c r="C98" s="88">
        <f>Input!E16</f>
        <v>0</v>
      </c>
      <c r="D98" s="8" t="str">
        <f>Input!C16</f>
        <v>Utica</v>
      </c>
      <c r="E98" s="8">
        <f>Input!F16</f>
        <v>158</v>
      </c>
      <c r="F98" s="8">
        <f>Input!G16</f>
        <v>175</v>
      </c>
      <c r="G98" s="8">
        <f>Input!H16</f>
        <v>170</v>
      </c>
      <c r="H98" s="8">
        <f>Input!I16</f>
        <v>202</v>
      </c>
      <c r="I98" s="8">
        <f>SUM(E98:H98)</f>
        <v>705</v>
      </c>
    </row>
    <row r="99" spans="1:9">
      <c r="A99" s="10">
        <f>RANK(I99,$I$2:$I$171)</f>
        <v>97</v>
      </c>
      <c r="B99" s="8" t="str">
        <f>Input!D27</f>
        <v>Matt Willis</v>
      </c>
      <c r="C99" s="88">
        <f>Input!E27</f>
        <v>0</v>
      </c>
      <c r="D99" s="8" t="str">
        <f>Input!C27</f>
        <v>New Baltimore Anchor Bay</v>
      </c>
      <c r="E99" s="8">
        <f>Input!F27</f>
        <v>167</v>
      </c>
      <c r="F99" s="8">
        <f>Input!G27</f>
        <v>160</v>
      </c>
      <c r="G99" s="8">
        <f>Input!H27</f>
        <v>190</v>
      </c>
      <c r="H99" s="8">
        <f>Input!I27</f>
        <v>188</v>
      </c>
      <c r="I99" s="8">
        <f>SUM(E99:H99)</f>
        <v>705</v>
      </c>
    </row>
    <row r="100" spans="1:9">
      <c r="A100" s="10">
        <f>RANK(I100,$I$2:$I$171)</f>
        <v>99</v>
      </c>
      <c r="B100" s="8" t="str">
        <f>Input!D45</f>
        <v>Phil Vanassche</v>
      </c>
      <c r="C100" s="88">
        <f>Input!E45</f>
        <v>0</v>
      </c>
      <c r="D100" s="8" t="str">
        <f>Input!C45</f>
        <v>Clinton Township Chippewa Valley</v>
      </c>
      <c r="E100" s="8">
        <f>Input!F45</f>
        <v>184</v>
      </c>
      <c r="F100" s="8">
        <f>Input!G45</f>
        <v>179</v>
      </c>
      <c r="G100" s="8">
        <f>Input!H45</f>
        <v>159</v>
      </c>
      <c r="H100" s="8">
        <f>Input!I45</f>
        <v>177</v>
      </c>
      <c r="I100" s="8">
        <f>SUM(E100:H100)</f>
        <v>699</v>
      </c>
    </row>
    <row r="101" spans="1:9">
      <c r="A101" s="10">
        <f>RANK(I101,$I$2:$I$171)</f>
        <v>100</v>
      </c>
      <c r="B101" s="8" t="str">
        <f>Input!D61</f>
        <v>Shawn Tally</v>
      </c>
      <c r="C101" s="88">
        <f>Input!E61</f>
        <v>0</v>
      </c>
      <c r="D101" s="8" t="str">
        <f>Input!C61</f>
        <v>Warren De La Salle</v>
      </c>
      <c r="E101" s="8">
        <f>Input!F61</f>
        <v>185</v>
      </c>
      <c r="F101" s="8">
        <f>Input!G61</f>
        <v>162</v>
      </c>
      <c r="G101" s="8">
        <f>Input!H61</f>
        <v>151</v>
      </c>
      <c r="H101" s="8">
        <f>Input!I61</f>
        <v>198</v>
      </c>
      <c r="I101" s="8">
        <f>SUM(E101:H101)</f>
        <v>696</v>
      </c>
    </row>
    <row r="102" spans="1:9">
      <c r="A102" s="10">
        <f>RANK(I102,$I$2:$I$171)</f>
        <v>101</v>
      </c>
      <c r="B102" s="8" t="str">
        <f>Input!D67</f>
        <v>Jaylen King</v>
      </c>
      <c r="C102" s="88">
        <f>Input!E67</f>
        <v>0</v>
      </c>
      <c r="D102" s="8" t="str">
        <f>Input!C67</f>
        <v>Warren Fitzgerald</v>
      </c>
      <c r="E102" s="8">
        <f>Input!F67</f>
        <v>170</v>
      </c>
      <c r="F102" s="8">
        <f>Input!G67</f>
        <v>181</v>
      </c>
      <c r="G102" s="8">
        <f>Input!H67</f>
        <v>175</v>
      </c>
      <c r="H102" s="8">
        <f>Input!I67</f>
        <v>169</v>
      </c>
      <c r="I102" s="8">
        <f>SUM(E102:H102)</f>
        <v>695</v>
      </c>
    </row>
    <row r="103" spans="1:9">
      <c r="A103" s="10">
        <f>RANK(I103,$I$2:$I$171)</f>
        <v>102</v>
      </c>
      <c r="B103" s="8" t="str">
        <f>Input!D145</f>
        <v>Nolan Twardy</v>
      </c>
      <c r="C103" s="88">
        <f>Input!E145</f>
        <v>0</v>
      </c>
      <c r="D103" s="8" t="str">
        <f>Input!C145</f>
        <v>Warren Woods Tower</v>
      </c>
      <c r="E103" s="8">
        <f>Input!F145</f>
        <v>178</v>
      </c>
      <c r="F103" s="8">
        <f>Input!G145</f>
        <v>158</v>
      </c>
      <c r="G103" s="8">
        <f>Input!H145</f>
        <v>147</v>
      </c>
      <c r="H103" s="8">
        <f>Input!I145</f>
        <v>211</v>
      </c>
      <c r="I103" s="8">
        <f>SUM(E103:H103)</f>
        <v>694</v>
      </c>
    </row>
    <row r="104" spans="1:9">
      <c r="A104" s="10">
        <f>RANK(I104,$I$2:$I$171)</f>
        <v>103</v>
      </c>
      <c r="B104" s="8" t="str">
        <f>Input!D4</f>
        <v>Mitchell Blanchard</v>
      </c>
      <c r="C104" s="88">
        <f>Input!E4</f>
        <v>0</v>
      </c>
      <c r="D104" s="8" t="str">
        <f>Input!C4</f>
        <v>Warren Lincoln</v>
      </c>
      <c r="E104" s="8">
        <f>Input!F4</f>
        <v>154</v>
      </c>
      <c r="F104" s="8">
        <f>Input!G4</f>
        <v>183</v>
      </c>
      <c r="G104" s="8">
        <f>Input!H4</f>
        <v>172</v>
      </c>
      <c r="H104" s="8">
        <f>Input!I4</f>
        <v>184</v>
      </c>
      <c r="I104" s="8">
        <f>SUM(E104:H104)</f>
        <v>693</v>
      </c>
    </row>
    <row r="105" spans="1:9">
      <c r="A105" s="10">
        <f>RANK(I105,$I$2:$I$171)</f>
        <v>104</v>
      </c>
      <c r="B105" s="8" t="str">
        <f>Input!D126</f>
        <v>Kyle Houvener</v>
      </c>
      <c r="C105" s="88">
        <f>Input!E126</f>
        <v>0</v>
      </c>
      <c r="D105" s="8" t="str">
        <f>Input!C126</f>
        <v>Roseville</v>
      </c>
      <c r="E105" s="8">
        <f>Input!F126</f>
        <v>194</v>
      </c>
      <c r="F105" s="8">
        <f>Input!G126</f>
        <v>139</v>
      </c>
      <c r="G105" s="8">
        <f>Input!H126</f>
        <v>164</v>
      </c>
      <c r="H105" s="8">
        <f>Input!I126</f>
        <v>194</v>
      </c>
      <c r="I105" s="8">
        <f>SUM(E105:H105)</f>
        <v>691</v>
      </c>
    </row>
    <row r="106" spans="1:9">
      <c r="A106" s="10">
        <f>RANK(I106,$I$2:$I$171)</f>
        <v>104</v>
      </c>
      <c r="B106" s="8" t="str">
        <f>Input!D66</f>
        <v>Nolan Kavanagh</v>
      </c>
      <c r="C106" s="88">
        <f>Input!E66</f>
        <v>0</v>
      </c>
      <c r="D106" s="8" t="str">
        <f>Input!C66</f>
        <v>Warren De La Salle</v>
      </c>
      <c r="E106" s="8">
        <f>Input!F66</f>
        <v>169</v>
      </c>
      <c r="F106" s="8">
        <f>Input!G66</f>
        <v>129</v>
      </c>
      <c r="G106" s="8">
        <f>Input!H66</f>
        <v>211</v>
      </c>
      <c r="H106" s="8">
        <f>Input!I66</f>
        <v>182</v>
      </c>
      <c r="I106" s="8">
        <f>SUM(E106:H106)</f>
        <v>691</v>
      </c>
    </row>
    <row r="107" spans="1:9">
      <c r="A107" s="10">
        <f>RANK(I107,$I$2:$I$171)</f>
        <v>106</v>
      </c>
      <c r="B107" s="8" t="str">
        <f>Input!D37</f>
        <v>Michael Preville</v>
      </c>
      <c r="C107" s="88">
        <f>Input!E37</f>
        <v>0</v>
      </c>
      <c r="D107" s="8" t="str">
        <f>Input!C37</f>
        <v>New Baltimore Anchor Bay</v>
      </c>
      <c r="E107" s="8">
        <f>Input!F37</f>
        <v>179</v>
      </c>
      <c r="F107" s="8">
        <f>Input!G37</f>
        <v>150</v>
      </c>
      <c r="G107" s="8">
        <f>Input!H37</f>
        <v>182</v>
      </c>
      <c r="H107" s="8">
        <f>Input!I37</f>
        <v>179</v>
      </c>
      <c r="I107" s="8">
        <f>SUM(E107:H107)</f>
        <v>690</v>
      </c>
    </row>
    <row r="108" spans="1:9">
      <c r="A108" s="10">
        <f>RANK(I108,$I$2:$I$171)</f>
        <v>107</v>
      </c>
      <c r="B108" s="8" t="str">
        <f>Input!D131</f>
        <v>Kyle Seiben</v>
      </c>
      <c r="C108" s="88">
        <f>Input!E131</f>
        <v>0</v>
      </c>
      <c r="D108" s="8" t="str">
        <f>Input!C131</f>
        <v>St. Clair Shores South Lake</v>
      </c>
      <c r="E108" s="8">
        <f>Input!F131</f>
        <v>151</v>
      </c>
      <c r="F108" s="8">
        <f>Input!G131</f>
        <v>165</v>
      </c>
      <c r="G108" s="8">
        <f>Input!H131</f>
        <v>222</v>
      </c>
      <c r="H108" s="8">
        <f>Input!I131</f>
        <v>149</v>
      </c>
      <c r="I108" s="8">
        <f>SUM(E108:H108)</f>
        <v>687</v>
      </c>
    </row>
    <row r="109" spans="1:9">
      <c r="A109" s="10">
        <f>RANK(I109,$I$2:$I$171)</f>
        <v>108</v>
      </c>
      <c r="B109" s="8" t="str">
        <f>Input!D133</f>
        <v>Tom Zula</v>
      </c>
      <c r="C109" s="88">
        <f>Input!E133</f>
        <v>0</v>
      </c>
      <c r="D109" s="8" t="str">
        <f>Input!C133</f>
        <v xml:space="preserve">Sterling Heights </v>
      </c>
      <c r="E109" s="8">
        <f>Input!F133</f>
        <v>155</v>
      </c>
      <c r="F109" s="8">
        <f>Input!G133</f>
        <v>159</v>
      </c>
      <c r="G109" s="8">
        <f>Input!H133</f>
        <v>224</v>
      </c>
      <c r="H109" s="8">
        <f>Input!I133</f>
        <v>147</v>
      </c>
      <c r="I109" s="8">
        <f>SUM(E109:H109)</f>
        <v>685</v>
      </c>
    </row>
    <row r="110" spans="1:9">
      <c r="A110" s="10">
        <f>RANK(I110,$I$2:$I$171)</f>
        <v>109</v>
      </c>
      <c r="B110" s="8" t="str">
        <f>Input!D137</f>
        <v>Christan Oakley</v>
      </c>
      <c r="C110" s="88">
        <f>Input!E137</f>
        <v>0</v>
      </c>
      <c r="D110" s="8" t="str">
        <f>Input!C137</f>
        <v>Roseville</v>
      </c>
      <c r="E110" s="8">
        <f>Input!F137</f>
        <v>180</v>
      </c>
      <c r="F110" s="8">
        <f>Input!G137</f>
        <v>212</v>
      </c>
      <c r="G110" s="8">
        <f>Input!H137</f>
        <v>121</v>
      </c>
      <c r="H110" s="8">
        <f>Input!I137</f>
        <v>171</v>
      </c>
      <c r="I110" s="8">
        <f>SUM(E110:H110)</f>
        <v>684</v>
      </c>
    </row>
    <row r="111" spans="1:9">
      <c r="A111" s="10">
        <f>RANK(I111,$I$2:$I$171)</f>
        <v>110</v>
      </c>
      <c r="B111" s="8" t="str">
        <f>Input!D138</f>
        <v>John Kreig</v>
      </c>
      <c r="C111" s="88">
        <f>Input!E138</f>
        <v>0</v>
      </c>
      <c r="D111" s="8" t="str">
        <f>Input!C138</f>
        <v>Sterling Heights</v>
      </c>
      <c r="E111" s="8">
        <f>Input!F138</f>
        <v>145</v>
      </c>
      <c r="F111" s="8">
        <f>Input!G138</f>
        <v>180</v>
      </c>
      <c r="G111" s="8">
        <f>Input!H138</f>
        <v>156</v>
      </c>
      <c r="H111" s="8">
        <f>Input!I138</f>
        <v>194</v>
      </c>
      <c r="I111" s="8">
        <f>SUM(E111:H111)</f>
        <v>675</v>
      </c>
    </row>
    <row r="112" spans="1:9">
      <c r="A112" s="10">
        <f>RANK(I112,$I$2:$I$171)</f>
        <v>111</v>
      </c>
      <c r="B112" s="8" t="str">
        <f>Input!D28</f>
        <v>Justin Vansice</v>
      </c>
      <c r="C112" s="88">
        <f>Input!E28</f>
        <v>0</v>
      </c>
      <c r="D112" s="8" t="str">
        <f>Input!C28</f>
        <v xml:space="preserve">Utica Henry Ford II </v>
      </c>
      <c r="E112" s="8">
        <f>Input!F28</f>
        <v>168</v>
      </c>
      <c r="F112" s="8">
        <f>Input!G28</f>
        <v>177</v>
      </c>
      <c r="G112" s="8">
        <f>Input!H28</f>
        <v>178</v>
      </c>
      <c r="H112" s="8">
        <f>Input!I28</f>
        <v>149</v>
      </c>
      <c r="I112" s="8">
        <f>SUM(E112:H112)</f>
        <v>672</v>
      </c>
    </row>
    <row r="113" spans="1:9">
      <c r="A113" s="10">
        <f>RANK(I113,$I$2:$I$171)</f>
        <v>112</v>
      </c>
      <c r="B113" s="8" t="str">
        <f>Input!D150</f>
        <v>Dylan Hodell</v>
      </c>
      <c r="C113" s="88">
        <f>Input!E150</f>
        <v>0</v>
      </c>
      <c r="D113" s="8" t="str">
        <f>Input!C150</f>
        <v>Warren Woods Tower</v>
      </c>
      <c r="E113" s="8">
        <f>Input!F150</f>
        <v>200</v>
      </c>
      <c r="F113" s="8">
        <f>Input!G150</f>
        <v>141</v>
      </c>
      <c r="G113" s="8">
        <f>Input!H150</f>
        <v>163</v>
      </c>
      <c r="H113" s="8">
        <f>Input!I150</f>
        <v>167</v>
      </c>
      <c r="I113" s="8">
        <f>SUM(E113:H113)</f>
        <v>671</v>
      </c>
    </row>
    <row r="114" spans="1:9">
      <c r="A114" s="10">
        <f>RANK(I114,$I$2:$I$171)</f>
        <v>113</v>
      </c>
      <c r="B114" s="8" t="str">
        <f>Input!D110</f>
        <v>Michael Tyll</v>
      </c>
      <c r="C114" s="88">
        <f>Input!E110</f>
        <v>0</v>
      </c>
      <c r="D114" s="8" t="str">
        <f>Input!C110</f>
        <v>Richmond</v>
      </c>
      <c r="E114" s="8">
        <f>Input!F110</f>
        <v>146</v>
      </c>
      <c r="F114" s="8">
        <f>Input!G110</f>
        <v>181</v>
      </c>
      <c r="G114" s="8">
        <f>Input!H110</f>
        <v>184</v>
      </c>
      <c r="H114" s="8">
        <f>Input!I110</f>
        <v>157</v>
      </c>
      <c r="I114" s="8">
        <f>SUM(E114:H114)</f>
        <v>668</v>
      </c>
    </row>
    <row r="115" spans="1:9">
      <c r="A115" s="10">
        <f>RANK(I115,$I$2:$I$171)</f>
        <v>114</v>
      </c>
      <c r="B115" s="8" t="str">
        <f>Input!D141</f>
        <v>Cory Kenjorski</v>
      </c>
      <c r="C115" s="88">
        <f>Input!E141</f>
        <v>0</v>
      </c>
      <c r="D115" s="8" t="str">
        <f>Input!C141</f>
        <v>St. Clair Shores South Lake</v>
      </c>
      <c r="E115" s="8">
        <f>Input!F141</f>
        <v>155</v>
      </c>
      <c r="F115" s="8">
        <f>Input!G141</f>
        <v>158</v>
      </c>
      <c r="G115" s="8">
        <f>Input!H141</f>
        <v>192</v>
      </c>
      <c r="H115" s="8">
        <f>Input!I141</f>
        <v>158</v>
      </c>
      <c r="I115" s="8">
        <f>SUM(E115:H115)</f>
        <v>663</v>
      </c>
    </row>
    <row r="116" spans="1:9">
      <c r="A116" s="10">
        <f>RANK(I116,$I$2:$I$171)</f>
        <v>115</v>
      </c>
      <c r="B116" s="8" t="str">
        <f>Input!D70</f>
        <v>Christian Johnson</v>
      </c>
      <c r="C116" s="88">
        <f>Input!E70</f>
        <v>0</v>
      </c>
      <c r="D116" s="8" t="str">
        <f>Input!C70</f>
        <v>Warren Mott</v>
      </c>
      <c r="E116" s="8">
        <f>Input!F70</f>
        <v>155</v>
      </c>
      <c r="F116" s="8">
        <f>Input!G70</f>
        <v>182</v>
      </c>
      <c r="G116" s="8">
        <f>Input!H70</f>
        <v>180</v>
      </c>
      <c r="H116" s="8">
        <f>Input!I70</f>
        <v>144</v>
      </c>
      <c r="I116" s="8">
        <f>SUM(E116:H116)</f>
        <v>661</v>
      </c>
    </row>
    <row r="117" spans="1:9">
      <c r="A117" s="10">
        <f>RANK(I117,$I$2:$I$171)</f>
        <v>116</v>
      </c>
      <c r="B117" s="8" t="str">
        <f>Input!D81</f>
        <v>Noah Lucido</v>
      </c>
      <c r="C117" s="88">
        <f>Input!E81</f>
        <v>0</v>
      </c>
      <c r="D117" s="8" t="str">
        <f>Input!C81</f>
        <v>Warren De La Salle</v>
      </c>
      <c r="E117" s="8">
        <f>Input!F81</f>
        <v>176</v>
      </c>
      <c r="F117" s="8">
        <f>Input!G81</f>
        <v>177</v>
      </c>
      <c r="G117" s="8">
        <f>Input!H81</f>
        <v>163</v>
      </c>
      <c r="H117" s="8">
        <f>Input!I81</f>
        <v>137</v>
      </c>
      <c r="I117" s="8">
        <f>SUM(E117:H117)</f>
        <v>653</v>
      </c>
    </row>
    <row r="118" spans="1:9">
      <c r="A118" s="10">
        <f>RANK(I118,$I$2:$I$171)</f>
        <v>117</v>
      </c>
      <c r="B118" s="8" t="str">
        <f>Input!D96</f>
        <v>John Fowler</v>
      </c>
      <c r="C118" s="88">
        <f>Input!E96</f>
        <v>0</v>
      </c>
      <c r="D118" s="8" t="str">
        <f>Input!C96</f>
        <v>Romeo</v>
      </c>
      <c r="E118" s="8">
        <f>Input!F96</f>
        <v>148</v>
      </c>
      <c r="F118" s="8">
        <f>Input!G96</f>
        <v>167</v>
      </c>
      <c r="G118" s="8">
        <f>Input!H96</f>
        <v>188</v>
      </c>
      <c r="H118" s="8">
        <f>Input!I96</f>
        <v>144</v>
      </c>
      <c r="I118" s="8">
        <f>SUM(E118:H118)</f>
        <v>647</v>
      </c>
    </row>
    <row r="119" spans="1:9">
      <c r="A119" s="10">
        <f>RANK(I119,$I$2:$I$171)</f>
        <v>117</v>
      </c>
      <c r="B119" s="8" t="str">
        <f>Input!D35</f>
        <v>Nick Thrush</v>
      </c>
      <c r="C119" s="88">
        <f>Input!E35</f>
        <v>0</v>
      </c>
      <c r="D119" s="8" t="str">
        <f>Input!C35</f>
        <v>Clinton Township Chippewa Valley</v>
      </c>
      <c r="E119" s="8">
        <f>Input!F35</f>
        <v>198</v>
      </c>
      <c r="F119" s="8">
        <f>Input!G35</f>
        <v>145</v>
      </c>
      <c r="G119" s="8">
        <f>Input!H35</f>
        <v>167</v>
      </c>
      <c r="H119" s="8">
        <f>Input!I35</f>
        <v>137</v>
      </c>
      <c r="I119" s="8">
        <f>SUM(E119:H119)</f>
        <v>647</v>
      </c>
    </row>
    <row r="120" spans="1:9">
      <c r="A120" s="10">
        <f>RANK(I120,$I$2:$I$171)</f>
        <v>119</v>
      </c>
      <c r="B120" s="8" t="str">
        <f>Input!D74</f>
        <v>Nicholas Krett</v>
      </c>
      <c r="C120" s="88">
        <f>Input!E74</f>
        <v>0</v>
      </c>
      <c r="D120" s="8" t="str">
        <f>Input!C74</f>
        <v>Utica Eisenhower</v>
      </c>
      <c r="E120" s="8">
        <f>Input!F74</f>
        <v>136</v>
      </c>
      <c r="F120" s="8">
        <f>Input!G74</f>
        <v>185</v>
      </c>
      <c r="G120" s="8">
        <f>Input!H74</f>
        <v>160</v>
      </c>
      <c r="H120" s="8">
        <f>Input!I74</f>
        <v>163</v>
      </c>
      <c r="I120" s="8">
        <f>SUM(E120:H120)</f>
        <v>644</v>
      </c>
    </row>
    <row r="121" spans="1:9">
      <c r="A121" s="10">
        <f>RANK(I121,$I$2:$I$171)</f>
        <v>119</v>
      </c>
      <c r="B121" s="8" t="str">
        <f>Input!D24</f>
        <v>Robert Geary</v>
      </c>
      <c r="C121" s="88">
        <f>Input!E24</f>
        <v>0</v>
      </c>
      <c r="D121" s="8" t="str">
        <f>Input!C24</f>
        <v>Warren Cousino</v>
      </c>
      <c r="E121" s="8">
        <f>Input!F24</f>
        <v>162</v>
      </c>
      <c r="F121" s="8">
        <f>Input!G24</f>
        <v>178</v>
      </c>
      <c r="G121" s="8">
        <f>Input!H24</f>
        <v>151</v>
      </c>
      <c r="H121" s="8">
        <f>Input!I24</f>
        <v>153</v>
      </c>
      <c r="I121" s="8">
        <f>SUM(E121:H121)</f>
        <v>644</v>
      </c>
    </row>
    <row r="122" spans="1:9">
      <c r="A122" s="10">
        <f>RANK(I122,$I$2:$I$171)</f>
        <v>121</v>
      </c>
      <c r="B122" s="8" t="str">
        <f>Input!D146</f>
        <v>Joe Gargagliano</v>
      </c>
      <c r="C122" s="88">
        <f>Input!E146</f>
        <v>0</v>
      </c>
      <c r="D122" s="8" t="str">
        <f>Input!C146</f>
        <v>St. Clair Shores South Lake</v>
      </c>
      <c r="E122" s="8">
        <f>Input!F146</f>
        <v>148</v>
      </c>
      <c r="F122" s="8">
        <f>Input!G146</f>
        <v>158</v>
      </c>
      <c r="G122" s="8">
        <f>Input!H146</f>
        <v>152</v>
      </c>
      <c r="H122" s="8">
        <f>Input!I146</f>
        <v>184</v>
      </c>
      <c r="I122" s="8">
        <f>SUM(E122:H122)</f>
        <v>642</v>
      </c>
    </row>
    <row r="123" spans="1:9">
      <c r="A123" s="10">
        <f>RANK(I123,$I$2:$I$171)</f>
        <v>121</v>
      </c>
      <c r="B123" s="8" t="str">
        <f>Input!D127</f>
        <v>Alex Rosenthal</v>
      </c>
      <c r="C123" s="88">
        <f>Input!E127</f>
        <v>0</v>
      </c>
      <c r="D123" s="8" t="str">
        <f>Input!C127</f>
        <v>St. Clair Shores South Lake</v>
      </c>
      <c r="E123" s="8">
        <f>Input!F127</f>
        <v>170</v>
      </c>
      <c r="F123" s="8">
        <f>Input!G127</f>
        <v>179</v>
      </c>
      <c r="G123" s="8">
        <f>Input!H127</f>
        <v>145</v>
      </c>
      <c r="H123" s="8">
        <f>Input!I127</f>
        <v>148</v>
      </c>
      <c r="I123" s="8">
        <f>SUM(E123:H123)</f>
        <v>642</v>
      </c>
    </row>
    <row r="124" spans="1:9">
      <c r="A124" s="10">
        <f>RANK(I124,$I$2:$I$171)</f>
        <v>121</v>
      </c>
      <c r="B124" s="8" t="str">
        <f>Input!D38</f>
        <v>Kyle Wyrembelski</v>
      </c>
      <c r="C124" s="88">
        <f>Input!E38</f>
        <v>0</v>
      </c>
      <c r="D124" s="8" t="str">
        <f>Input!C38</f>
        <v>Warren Lincoln</v>
      </c>
      <c r="E124" s="8">
        <f>Input!F38</f>
        <v>162</v>
      </c>
      <c r="F124" s="8">
        <f>Input!G38</f>
        <v>183</v>
      </c>
      <c r="G124" s="8">
        <f>Input!H38</f>
        <v>166</v>
      </c>
      <c r="H124" s="8">
        <f>Input!I38</f>
        <v>131</v>
      </c>
      <c r="I124" s="8">
        <f>SUM(E124:H124)</f>
        <v>642</v>
      </c>
    </row>
    <row r="125" spans="1:9">
      <c r="A125" s="10">
        <f>RANK(I125,$I$2:$I$171)</f>
        <v>124</v>
      </c>
      <c r="B125" s="8" t="str">
        <f>Input!D123</f>
        <v>Zack Blackstock</v>
      </c>
      <c r="C125" s="88">
        <f>Input!E123</f>
        <v>0</v>
      </c>
      <c r="D125" s="8" t="str">
        <f>Input!C123</f>
        <v>Armada</v>
      </c>
      <c r="E125" s="8">
        <f>Input!F123</f>
        <v>146</v>
      </c>
      <c r="F125" s="8">
        <f>Input!G123</f>
        <v>193</v>
      </c>
      <c r="G125" s="8">
        <f>Input!H123</f>
        <v>162</v>
      </c>
      <c r="H125" s="8">
        <f>Input!I123</f>
        <v>139</v>
      </c>
      <c r="I125" s="8">
        <f>SUM(E125:H125)</f>
        <v>640</v>
      </c>
    </row>
    <row r="126" spans="1:9">
      <c r="A126" s="10">
        <f>RANK(I126,$I$2:$I$171)</f>
        <v>125</v>
      </c>
      <c r="B126" s="8" t="str">
        <f>Input!D115</f>
        <v>James Hendrix</v>
      </c>
      <c r="C126" s="88">
        <f>Input!E115</f>
        <v>0</v>
      </c>
      <c r="D126" s="8" t="str">
        <f>Input!C115</f>
        <v>Richmond</v>
      </c>
      <c r="E126" s="8">
        <f>Input!F115</f>
        <v>132</v>
      </c>
      <c r="F126" s="8">
        <f>Input!G115</f>
        <v>200</v>
      </c>
      <c r="G126" s="8">
        <f>Input!H115</f>
        <v>127</v>
      </c>
      <c r="H126" s="8">
        <f>Input!I115</f>
        <v>176</v>
      </c>
      <c r="I126" s="8">
        <f>SUM(E126:H126)</f>
        <v>635</v>
      </c>
    </row>
    <row r="127" spans="1:9">
      <c r="A127" s="10">
        <f>RANK(I127,$I$2:$I$171)</f>
        <v>126</v>
      </c>
      <c r="B127" s="8" t="str">
        <f>Input!D75</f>
        <v>Matt Dyrval</v>
      </c>
      <c r="C127" s="88">
        <f>Input!E75</f>
        <v>0</v>
      </c>
      <c r="D127" s="8" t="str">
        <f>Input!C75</f>
        <v>East Point East Detroit</v>
      </c>
      <c r="E127" s="8">
        <f>Input!F75</f>
        <v>147</v>
      </c>
      <c r="F127" s="8">
        <f>Input!G75</f>
        <v>175</v>
      </c>
      <c r="G127" s="8">
        <f>Input!H75</f>
        <v>155</v>
      </c>
      <c r="H127" s="8">
        <f>Input!I75</f>
        <v>155</v>
      </c>
      <c r="I127" s="8">
        <f>SUM(E127:H127)</f>
        <v>632</v>
      </c>
    </row>
    <row r="128" spans="1:9">
      <c r="A128" s="10">
        <f>RANK(I128,$I$2:$I$171)</f>
        <v>127</v>
      </c>
      <c r="B128" s="8" t="str">
        <f>Input!D62</f>
        <v>Brent Bulgarelli</v>
      </c>
      <c r="C128" s="88">
        <f>Input!E62</f>
        <v>0</v>
      </c>
      <c r="D128" s="8" t="str">
        <f>Input!C62</f>
        <v>Warren Fitzgerald</v>
      </c>
      <c r="E128" s="8">
        <f>Input!F62</f>
        <v>140</v>
      </c>
      <c r="F128" s="8">
        <f>Input!G62</f>
        <v>193</v>
      </c>
      <c r="G128" s="8">
        <f>Input!H62</f>
        <v>148</v>
      </c>
      <c r="H128" s="8">
        <f>Input!I62</f>
        <v>148</v>
      </c>
      <c r="I128" s="8">
        <f>SUM(E128:H128)</f>
        <v>629</v>
      </c>
    </row>
    <row r="129" spans="1:9">
      <c r="A129" s="10">
        <f>RANK(I129,$I$2:$I$171)</f>
        <v>128</v>
      </c>
      <c r="B129" s="8" t="str">
        <f>Input!D14</f>
        <v>Justin Coleman</v>
      </c>
      <c r="C129" s="88">
        <f>Input!E14</f>
        <v>0</v>
      </c>
      <c r="D129" s="8" t="str">
        <f>Input!C14</f>
        <v>Warren Cousino</v>
      </c>
      <c r="E129" s="8">
        <f>Input!F14</f>
        <v>170</v>
      </c>
      <c r="F129" s="8">
        <f>Input!G14</f>
        <v>170</v>
      </c>
      <c r="G129" s="8">
        <f>Input!H14</f>
        <v>160</v>
      </c>
      <c r="H129" s="8">
        <f>Input!I14</f>
        <v>126</v>
      </c>
      <c r="I129" s="8">
        <f>SUM(E129:H129)</f>
        <v>626</v>
      </c>
    </row>
    <row r="130" spans="1:9">
      <c r="A130" s="10">
        <f>RANK(I130,$I$2:$I$171)</f>
        <v>129</v>
      </c>
      <c r="B130" s="8" t="str">
        <f>Input!D120</f>
        <v>Brandon Potts</v>
      </c>
      <c r="C130" s="88">
        <f>Input!E120</f>
        <v>0</v>
      </c>
      <c r="D130" s="8" t="str">
        <f>Input!C120</f>
        <v>Richmond</v>
      </c>
      <c r="E130" s="8">
        <f>Input!F120</f>
        <v>154</v>
      </c>
      <c r="F130" s="8">
        <f>Input!G120</f>
        <v>145</v>
      </c>
      <c r="G130" s="8">
        <f>Input!H120</f>
        <v>164</v>
      </c>
      <c r="H130" s="8">
        <f>Input!I120</f>
        <v>157</v>
      </c>
      <c r="I130" s="8">
        <f>SUM(E130:H130)</f>
        <v>620</v>
      </c>
    </row>
    <row r="131" spans="1:9">
      <c r="A131" s="10">
        <f>RANK(I131,$I$2:$I$171)</f>
        <v>130</v>
      </c>
      <c r="B131" s="8" t="str">
        <f>Input!D85</f>
        <v>Nate Hunter</v>
      </c>
      <c r="C131" s="88">
        <f>Input!E85</f>
        <v>0</v>
      </c>
      <c r="D131" s="8" t="str">
        <f>Input!C85</f>
        <v>East Point East Detroit</v>
      </c>
      <c r="E131" s="8">
        <f>Input!F85</f>
        <v>148</v>
      </c>
      <c r="F131" s="8">
        <f>Input!G85</f>
        <v>184</v>
      </c>
      <c r="G131" s="8">
        <f>Input!H85</f>
        <v>148</v>
      </c>
      <c r="H131" s="8">
        <f>Input!I85</f>
        <v>138</v>
      </c>
      <c r="I131" s="8">
        <f>SUM(E131:H131)</f>
        <v>618</v>
      </c>
    </row>
    <row r="132" spans="1:9">
      <c r="A132" s="10">
        <f>RANK(I132,$I$2:$I$171)</f>
        <v>131</v>
      </c>
      <c r="B132" s="8" t="str">
        <f>Input!D125</f>
        <v>Kyle Kriebel</v>
      </c>
      <c r="C132" s="88">
        <f>Input!E125</f>
        <v>0</v>
      </c>
      <c r="D132" s="8" t="str">
        <f>Input!C125</f>
        <v>Warren Woods Tower</v>
      </c>
      <c r="E132" s="8">
        <f>Input!F125</f>
        <v>114</v>
      </c>
      <c r="F132" s="8">
        <f>Input!G125</f>
        <v>173</v>
      </c>
      <c r="G132" s="8">
        <f>Input!H125</f>
        <v>139</v>
      </c>
      <c r="H132" s="8">
        <f>Input!I125</f>
        <v>190</v>
      </c>
      <c r="I132" s="8">
        <f>SUM(E132:H132)</f>
        <v>616</v>
      </c>
    </row>
    <row r="133" spans="1:9">
      <c r="A133" s="10">
        <f>RANK(I133,$I$2:$I$171)</f>
        <v>132</v>
      </c>
      <c r="B133" s="8" t="str">
        <f>Input!D72</f>
        <v>Tyler Aqueros</v>
      </c>
      <c r="C133" s="88">
        <f>Input!E72</f>
        <v>0</v>
      </c>
      <c r="D133" s="8" t="str">
        <f>Input!C72</f>
        <v>Warren Fitzgerald</v>
      </c>
      <c r="E133" s="8">
        <f>Input!F72</f>
        <v>148</v>
      </c>
      <c r="F133" s="8">
        <f>Input!G72</f>
        <v>136</v>
      </c>
      <c r="G133" s="8">
        <f>Input!H72</f>
        <v>189</v>
      </c>
      <c r="H133" s="8">
        <f>Input!I72</f>
        <v>134</v>
      </c>
      <c r="I133" s="8">
        <f>SUM(E133:H133)</f>
        <v>607</v>
      </c>
    </row>
    <row r="134" spans="1:9">
      <c r="A134" s="10">
        <f>RANK(I134,$I$2:$I$171)</f>
        <v>132</v>
      </c>
      <c r="B134" s="8" t="str">
        <f>Input!D140</f>
        <v>Kyle Angeleri</v>
      </c>
      <c r="C134" s="88">
        <f>Input!E140</f>
        <v>0</v>
      </c>
      <c r="D134" s="8" t="str">
        <f>Input!C140</f>
        <v>Warren Woods Tower</v>
      </c>
      <c r="E134" s="8">
        <f>Input!F140</f>
        <v>176</v>
      </c>
      <c r="F134" s="8">
        <f>Input!G140</f>
        <v>170</v>
      </c>
      <c r="G134" s="8">
        <f>Input!H140</f>
        <v>137</v>
      </c>
      <c r="H134" s="8">
        <f>Input!I140</f>
        <v>124</v>
      </c>
      <c r="I134" s="8">
        <f>SUM(E134:H134)</f>
        <v>607</v>
      </c>
    </row>
    <row r="135" spans="1:9">
      <c r="A135" s="10">
        <f>RANK(I135,$I$2:$I$171)</f>
        <v>134</v>
      </c>
      <c r="B135" s="8" t="str">
        <f>Input!D100</f>
        <v>Brendan Erskine</v>
      </c>
      <c r="C135" s="88">
        <f>Input!E100</f>
        <v>0</v>
      </c>
      <c r="D135" s="8" t="str">
        <f>Input!C100</f>
        <v>East Point East Detroit</v>
      </c>
      <c r="E135" s="8">
        <f>Input!F100</f>
        <v>118</v>
      </c>
      <c r="F135" s="8">
        <f>Input!G100</f>
        <v>157</v>
      </c>
      <c r="G135" s="8">
        <f>Input!H100</f>
        <v>152</v>
      </c>
      <c r="H135" s="8">
        <f>Input!I100</f>
        <v>150</v>
      </c>
      <c r="I135" s="8">
        <f>SUM(E135:H135)</f>
        <v>577</v>
      </c>
    </row>
    <row r="136" spans="1:9">
      <c r="A136" s="10">
        <f>RANK(I136,$I$2:$I$171)</f>
        <v>134</v>
      </c>
      <c r="B136" s="8" t="str">
        <f>Input!D33</f>
        <v>Randall Hughes</v>
      </c>
      <c r="C136" s="88">
        <f>Input!E33</f>
        <v>0</v>
      </c>
      <c r="D136" s="8" t="str">
        <f>Input!C33</f>
        <v>Warren Lincoln</v>
      </c>
      <c r="E136" s="8">
        <f>Input!F33</f>
        <v>198</v>
      </c>
      <c r="F136" s="8">
        <f>Input!G33</f>
        <v>139</v>
      </c>
      <c r="G136" s="8">
        <f>Input!H33</f>
        <v>112</v>
      </c>
      <c r="H136" s="8">
        <f>Input!I33</f>
        <v>128</v>
      </c>
      <c r="I136" s="8">
        <f>SUM(E136:H136)</f>
        <v>577</v>
      </c>
    </row>
    <row r="137" spans="1:9">
      <c r="A137" s="10">
        <f>RANK(I137,$I$2:$I$171)</f>
        <v>136</v>
      </c>
      <c r="B137" s="8" t="str">
        <f>Input!D43</f>
        <v>Blake Edwards</v>
      </c>
      <c r="C137" s="88">
        <f>Input!E43</f>
        <v>0</v>
      </c>
      <c r="D137" s="8" t="str">
        <f>Input!C43</f>
        <v>Warren Lincoln</v>
      </c>
      <c r="E137" s="8">
        <f>Input!F43</f>
        <v>129</v>
      </c>
      <c r="F137" s="8">
        <f>Input!G43</f>
        <v>132</v>
      </c>
      <c r="G137" s="8">
        <f>Input!H43</f>
        <v>148</v>
      </c>
      <c r="H137" s="8">
        <f>Input!I43</f>
        <v>136</v>
      </c>
      <c r="I137" s="8">
        <f>SUM(E137:H137)</f>
        <v>545</v>
      </c>
    </row>
    <row r="138" spans="1:9">
      <c r="A138" s="10">
        <f>RANK(I138,$I$2:$I$171)</f>
        <v>137</v>
      </c>
      <c r="B138" s="8" t="str">
        <f>Input!D143</f>
        <v>Robert Pedder</v>
      </c>
      <c r="C138" s="88">
        <f>Input!E143</f>
        <v>0</v>
      </c>
      <c r="D138" s="8" t="str">
        <f>Input!C143</f>
        <v>Sterling Heights</v>
      </c>
      <c r="E138" s="8">
        <f>Input!F143</f>
        <v>115</v>
      </c>
      <c r="F138" s="8">
        <f>Input!G143</f>
        <v>160</v>
      </c>
      <c r="G138" s="8">
        <f>Input!H143</f>
        <v>131</v>
      </c>
      <c r="H138" s="8">
        <f>Input!I143</f>
        <v>124</v>
      </c>
      <c r="I138" s="8">
        <f>SUM(E138:H138)</f>
        <v>530</v>
      </c>
    </row>
    <row r="139" spans="1:9">
      <c r="A139" s="10">
        <f>RANK(I139,$I$2:$I$171)</f>
        <v>138</v>
      </c>
      <c r="B139" s="8" t="str">
        <f>Input!D97</f>
        <v>Jacob Wisiewski</v>
      </c>
      <c r="C139" s="88">
        <f>Input!E97</f>
        <v>0</v>
      </c>
      <c r="D139" s="8" t="str">
        <f>Input!C97</f>
        <v>Warren Fitzgerald</v>
      </c>
      <c r="E139" s="8">
        <f>Input!F97</f>
        <v>107</v>
      </c>
      <c r="F139" s="8">
        <f>Input!G97</f>
        <v>99</v>
      </c>
      <c r="G139" s="8">
        <f>Input!H97</f>
        <v>93</v>
      </c>
      <c r="H139" s="8">
        <f>Input!I97</f>
        <v>93</v>
      </c>
      <c r="I139" s="8">
        <f>SUM(E139:H139)</f>
        <v>392</v>
      </c>
    </row>
    <row r="140" spans="1:9">
      <c r="A140" s="10">
        <f>RANK(I140,$I$2:$I$171)</f>
        <v>139</v>
      </c>
      <c r="B140" s="8">
        <f>Input!D42</f>
        <v>0</v>
      </c>
      <c r="C140" s="88">
        <f>Input!E42</f>
        <v>0</v>
      </c>
      <c r="D140" s="8">
        <f>Input!C42</f>
        <v>0</v>
      </c>
      <c r="E140" s="8">
        <f>Input!F42</f>
        <v>0</v>
      </c>
      <c r="F140" s="8">
        <f>Input!G42</f>
        <v>0</v>
      </c>
      <c r="G140" s="8">
        <f>Input!H42</f>
        <v>0</v>
      </c>
      <c r="H140" s="8">
        <f>Input!I42</f>
        <v>0</v>
      </c>
      <c r="I140" s="8">
        <f>SUM(E140:H140)</f>
        <v>0</v>
      </c>
    </row>
    <row r="141" spans="1:9">
      <c r="A141" s="10">
        <f>RANK(I141,$I$2:$I$171)</f>
        <v>139</v>
      </c>
      <c r="B141" s="8">
        <f>Input!D47</f>
        <v>0</v>
      </c>
      <c r="C141" s="88">
        <f>Input!E47</f>
        <v>0</v>
      </c>
      <c r="D141" s="8">
        <f>Input!C47</f>
        <v>0</v>
      </c>
      <c r="E141" s="8">
        <f>Input!F47</f>
        <v>0</v>
      </c>
      <c r="F141" s="8">
        <f>Input!G47</f>
        <v>0</v>
      </c>
      <c r="G141" s="8">
        <f>Input!H47</f>
        <v>0</v>
      </c>
      <c r="H141" s="8">
        <f>Input!I47</f>
        <v>0</v>
      </c>
      <c r="I141" s="8">
        <f>SUM(E141:H141)</f>
        <v>0</v>
      </c>
    </row>
    <row r="142" spans="1:9">
      <c r="A142" s="10">
        <f>RANK(I142,$I$2:$I$171)</f>
        <v>139</v>
      </c>
      <c r="B142" s="8">
        <f>Input!D82</f>
        <v>0</v>
      </c>
      <c r="C142" s="88">
        <f>Input!E82</f>
        <v>0</v>
      </c>
      <c r="D142" s="8">
        <f>Input!C82</f>
        <v>0</v>
      </c>
      <c r="E142" s="8">
        <f>Input!F82</f>
        <v>0</v>
      </c>
      <c r="F142" s="8">
        <f>Input!G82</f>
        <v>0</v>
      </c>
      <c r="G142" s="8">
        <f>Input!H82</f>
        <v>0</v>
      </c>
      <c r="H142" s="8">
        <f>Input!I82</f>
        <v>0</v>
      </c>
      <c r="I142" s="8">
        <f>SUM(E142:H142)</f>
        <v>0</v>
      </c>
    </row>
    <row r="143" spans="1:9">
      <c r="A143" s="10">
        <f>RANK(I143,$I$2:$I$171)</f>
        <v>139</v>
      </c>
      <c r="B143" s="8">
        <f>Input!D92</f>
        <v>0</v>
      </c>
      <c r="C143" s="88">
        <f>Input!E92</f>
        <v>0</v>
      </c>
      <c r="D143" s="8">
        <f>Input!C92</f>
        <v>0</v>
      </c>
      <c r="E143" s="8">
        <f>Input!F92</f>
        <v>0</v>
      </c>
      <c r="F143" s="8">
        <f>Input!G92</f>
        <v>0</v>
      </c>
      <c r="G143" s="8">
        <f>Input!H92</f>
        <v>0</v>
      </c>
      <c r="H143" s="8">
        <f>Input!I92</f>
        <v>0</v>
      </c>
      <c r="I143" s="8">
        <f>SUM(E143:H143)</f>
        <v>0</v>
      </c>
    </row>
    <row r="144" spans="1:9">
      <c r="A144" s="10">
        <f>RANK(I144,$I$2:$I$171)</f>
        <v>139</v>
      </c>
      <c r="B144" s="8">
        <f>Input!D102</f>
        <v>0</v>
      </c>
      <c r="C144" s="88">
        <f>Input!E102</f>
        <v>0</v>
      </c>
      <c r="D144" s="8">
        <f>Input!C102</f>
        <v>0</v>
      </c>
      <c r="E144" s="8">
        <f>Input!F102</f>
        <v>0</v>
      </c>
      <c r="F144" s="8">
        <f>Input!G102</f>
        <v>0</v>
      </c>
      <c r="G144" s="8">
        <f>Input!H102</f>
        <v>0</v>
      </c>
      <c r="H144" s="8">
        <f>Input!I102</f>
        <v>0</v>
      </c>
      <c r="I144" s="8">
        <f>SUM(E144:H144)</f>
        <v>0</v>
      </c>
    </row>
    <row r="145" spans="1:9">
      <c r="A145" s="10">
        <f>RANK(I145,$I$2:$I$171)</f>
        <v>139</v>
      </c>
      <c r="B145" s="8">
        <f>Input!D112</f>
        <v>0</v>
      </c>
      <c r="C145" s="88">
        <f>Input!E112</f>
        <v>0</v>
      </c>
      <c r="D145" s="8">
        <f>Input!C112</f>
        <v>0</v>
      </c>
      <c r="E145" s="8">
        <f>Input!F112</f>
        <v>0</v>
      </c>
      <c r="F145" s="8">
        <f>Input!G112</f>
        <v>0</v>
      </c>
      <c r="G145" s="8">
        <f>Input!H112</f>
        <v>0</v>
      </c>
      <c r="H145" s="8">
        <f>Input!I112</f>
        <v>0</v>
      </c>
      <c r="I145" s="8">
        <f>SUM(E145:H145)</f>
        <v>0</v>
      </c>
    </row>
    <row r="146" spans="1:9">
      <c r="A146" s="10">
        <f>RANK(I146,$I$2:$I$171)</f>
        <v>139</v>
      </c>
      <c r="B146" s="8">
        <f>Input!D122</f>
        <v>0</v>
      </c>
      <c r="C146" s="88">
        <f>Input!E122</f>
        <v>0</v>
      </c>
      <c r="D146" s="8">
        <f>Input!C122</f>
        <v>0</v>
      </c>
      <c r="E146" s="8">
        <f>Input!F122</f>
        <v>0</v>
      </c>
      <c r="F146" s="8">
        <f>Input!G122</f>
        <v>0</v>
      </c>
      <c r="G146" s="8">
        <f>Input!H122</f>
        <v>0</v>
      </c>
      <c r="H146" s="8">
        <f>Input!I122</f>
        <v>0</v>
      </c>
      <c r="I146" s="8">
        <f>SUM(E146:H146)</f>
        <v>0</v>
      </c>
    </row>
    <row r="147" spans="1:9">
      <c r="A147" s="10">
        <f>RANK(I147,$I$2:$I$171)</f>
        <v>139</v>
      </c>
      <c r="B147" s="8">
        <f>Input!D132</f>
        <v>0</v>
      </c>
      <c r="C147" s="88">
        <f>Input!E132</f>
        <v>0</v>
      </c>
      <c r="D147" s="8">
        <f>Input!C132</f>
        <v>0</v>
      </c>
      <c r="E147" s="8">
        <f>Input!F132</f>
        <v>0</v>
      </c>
      <c r="F147" s="8">
        <f>Input!G132</f>
        <v>0</v>
      </c>
      <c r="G147" s="8">
        <f>Input!H132</f>
        <v>0</v>
      </c>
      <c r="H147" s="8">
        <f>Input!I132</f>
        <v>0</v>
      </c>
      <c r="I147" s="8">
        <f>SUM(E147:H147)</f>
        <v>0</v>
      </c>
    </row>
    <row r="148" spans="1:9">
      <c r="A148" s="10">
        <f>RANK(I148,$I$2:$I$171)</f>
        <v>139</v>
      </c>
      <c r="B148" s="8">
        <f>Input!D142</f>
        <v>0</v>
      </c>
      <c r="C148" s="88">
        <f>Input!E142</f>
        <v>0</v>
      </c>
      <c r="D148" s="8">
        <f>Input!C142</f>
        <v>0</v>
      </c>
      <c r="E148" s="8">
        <f>Input!F142</f>
        <v>0</v>
      </c>
      <c r="F148" s="8">
        <f>Input!G142</f>
        <v>0</v>
      </c>
      <c r="G148" s="8">
        <f>Input!H142</f>
        <v>0</v>
      </c>
      <c r="H148" s="8">
        <f>Input!I142</f>
        <v>0</v>
      </c>
      <c r="I148" s="8">
        <f>SUM(E148:H148)</f>
        <v>0</v>
      </c>
    </row>
    <row r="149" spans="1:9">
      <c r="A149" s="10">
        <f>RANK(I149,$I$2:$I$171)</f>
        <v>139</v>
      </c>
      <c r="B149" s="8">
        <f>Input!D147</f>
        <v>0</v>
      </c>
      <c r="C149" s="88">
        <f>Input!E147</f>
        <v>0</v>
      </c>
      <c r="D149" s="8">
        <f>Input!C147</f>
        <v>0</v>
      </c>
      <c r="E149" s="8">
        <f>Input!F147</f>
        <v>0</v>
      </c>
      <c r="F149" s="8">
        <f>Input!G147</f>
        <v>0</v>
      </c>
      <c r="G149" s="8">
        <f>Input!H147</f>
        <v>0</v>
      </c>
      <c r="H149" s="8">
        <f>Input!I147</f>
        <v>0</v>
      </c>
      <c r="I149" s="8">
        <f>SUM(E149:H149)</f>
        <v>0</v>
      </c>
    </row>
    <row r="150" spans="1:9">
      <c r="A150" s="10">
        <f>RANK(I150,$I$2:$I$171)</f>
        <v>139</v>
      </c>
      <c r="B150" s="8">
        <f>Input!D151</f>
        <v>0</v>
      </c>
      <c r="C150" s="88">
        <f>Input!E151</f>
        <v>0</v>
      </c>
      <c r="D150" s="8">
        <f>Input!C151</f>
        <v>0</v>
      </c>
      <c r="E150" s="8">
        <f>Input!F151</f>
        <v>0</v>
      </c>
      <c r="F150" s="8">
        <f>Input!G151</f>
        <v>0</v>
      </c>
      <c r="G150" s="8">
        <f>Input!H151</f>
        <v>0</v>
      </c>
      <c r="H150" s="8">
        <f>Input!I151</f>
        <v>0</v>
      </c>
      <c r="I150" s="8">
        <f>SUM(E150:H150)</f>
        <v>0</v>
      </c>
    </row>
    <row r="151" spans="1:9">
      <c r="A151" s="10">
        <f>RANK(I151,$I$2:$I$171)</f>
        <v>139</v>
      </c>
      <c r="B151" s="8">
        <f>Input!D152</f>
        <v>0</v>
      </c>
      <c r="C151" s="88">
        <f>Input!E152</f>
        <v>0</v>
      </c>
      <c r="D151" s="8">
        <f>Input!C152</f>
        <v>0</v>
      </c>
      <c r="E151" s="8">
        <f>Input!F152</f>
        <v>0</v>
      </c>
      <c r="F151" s="8">
        <f>Input!G152</f>
        <v>0</v>
      </c>
      <c r="G151" s="8">
        <f>Input!H152</f>
        <v>0</v>
      </c>
      <c r="H151" s="8">
        <f>Input!I152</f>
        <v>0</v>
      </c>
      <c r="I151" s="8">
        <f>SUM(E151:H151)</f>
        <v>0</v>
      </c>
    </row>
    <row r="152" spans="1:9">
      <c r="A152" s="10">
        <f>RANK(I152,$I$2:$I$171)</f>
        <v>139</v>
      </c>
      <c r="B152" s="8">
        <f>Input!D153</f>
        <v>0</v>
      </c>
      <c r="C152" s="88">
        <f>Input!E153</f>
        <v>0</v>
      </c>
      <c r="D152" s="8">
        <f>Input!C153</f>
        <v>0</v>
      </c>
      <c r="E152" s="8">
        <f>Input!F153</f>
        <v>0</v>
      </c>
      <c r="F152" s="8">
        <f>Input!G153</f>
        <v>0</v>
      </c>
      <c r="G152" s="8">
        <f>Input!H153</f>
        <v>0</v>
      </c>
      <c r="H152" s="8">
        <f>Input!I153</f>
        <v>0</v>
      </c>
      <c r="I152" s="8">
        <f>SUM(E152:H152)</f>
        <v>0</v>
      </c>
    </row>
    <row r="153" spans="1:9">
      <c r="A153" s="10">
        <f>RANK(I153,$I$2:$I$171)</f>
        <v>139</v>
      </c>
      <c r="B153" s="8">
        <f>Input!D154</f>
        <v>0</v>
      </c>
      <c r="C153" s="88">
        <f>Input!E154</f>
        <v>0</v>
      </c>
      <c r="D153" s="8">
        <f>Input!C154</f>
        <v>0</v>
      </c>
      <c r="E153" s="8">
        <f>Input!F154</f>
        <v>0</v>
      </c>
      <c r="F153" s="8">
        <f>Input!G154</f>
        <v>0</v>
      </c>
      <c r="G153" s="8">
        <f>Input!H154</f>
        <v>0</v>
      </c>
      <c r="H153" s="8">
        <f>Input!I154</f>
        <v>0</v>
      </c>
      <c r="I153" s="8">
        <f>SUM(E153:H153)</f>
        <v>0</v>
      </c>
    </row>
    <row r="154" spans="1:9">
      <c r="A154" s="10">
        <f>RANK(I154,$I$2:$I$171)</f>
        <v>139</v>
      </c>
      <c r="B154" s="8">
        <f>Input!D155</f>
        <v>0</v>
      </c>
      <c r="C154" s="88">
        <f>Input!E155</f>
        <v>0</v>
      </c>
      <c r="D154" s="8">
        <f>Input!C155</f>
        <v>0</v>
      </c>
      <c r="E154" s="8">
        <f>Input!F155</f>
        <v>0</v>
      </c>
      <c r="F154" s="8">
        <f>Input!G155</f>
        <v>0</v>
      </c>
      <c r="G154" s="8">
        <f>Input!H155</f>
        <v>0</v>
      </c>
      <c r="H154" s="8">
        <f>Input!I155</f>
        <v>0</v>
      </c>
      <c r="I154" s="8">
        <f>SUM(E154:H154)</f>
        <v>0</v>
      </c>
    </row>
    <row r="155" spans="1:9">
      <c r="A155" s="10">
        <f>RANK(I155,$I$2:$I$171)</f>
        <v>139</v>
      </c>
      <c r="B155" s="8">
        <f>Input!D156</f>
        <v>0</v>
      </c>
      <c r="C155" s="88">
        <f>Input!E156</f>
        <v>0</v>
      </c>
      <c r="D155" s="8">
        <f>Input!C156</f>
        <v>0</v>
      </c>
      <c r="E155" s="8">
        <f>Input!F156</f>
        <v>0</v>
      </c>
      <c r="F155" s="8">
        <f>Input!G156</f>
        <v>0</v>
      </c>
      <c r="G155" s="8">
        <f>Input!H156</f>
        <v>0</v>
      </c>
      <c r="H155" s="8">
        <f>Input!I156</f>
        <v>0</v>
      </c>
      <c r="I155" s="8">
        <f>SUM(E155:H155)</f>
        <v>0</v>
      </c>
    </row>
    <row r="156" spans="1:9">
      <c r="A156" s="10">
        <f>RANK(I156,$I$2:$I$171)</f>
        <v>139</v>
      </c>
      <c r="B156" s="8">
        <f>Input!D157</f>
        <v>0</v>
      </c>
      <c r="C156" s="88">
        <f>Input!E157</f>
        <v>0</v>
      </c>
      <c r="D156" s="8">
        <f>Input!C157</f>
        <v>0</v>
      </c>
      <c r="E156" s="8">
        <f>Input!F157</f>
        <v>0</v>
      </c>
      <c r="F156" s="8">
        <f>Input!G157</f>
        <v>0</v>
      </c>
      <c r="G156" s="8">
        <f>Input!H157</f>
        <v>0</v>
      </c>
      <c r="H156" s="8">
        <f>Input!I157</f>
        <v>0</v>
      </c>
      <c r="I156" s="8">
        <f>SUM(E156:H156)</f>
        <v>0</v>
      </c>
    </row>
    <row r="157" spans="1:9">
      <c r="A157" s="10">
        <f>RANK(I157,$I$2:$I$171)</f>
        <v>139</v>
      </c>
      <c r="B157" s="8">
        <f>Input!D158</f>
        <v>0</v>
      </c>
      <c r="C157" s="88">
        <f>Input!E158</f>
        <v>0</v>
      </c>
      <c r="D157" s="8">
        <f>Input!C158</f>
        <v>0</v>
      </c>
      <c r="E157" s="8">
        <f>Input!F158</f>
        <v>0</v>
      </c>
      <c r="F157" s="8">
        <f>Input!G158</f>
        <v>0</v>
      </c>
      <c r="G157" s="8">
        <f>Input!H158</f>
        <v>0</v>
      </c>
      <c r="H157" s="8">
        <f>Input!I158</f>
        <v>0</v>
      </c>
      <c r="I157" s="8">
        <f>SUM(E157:H157)</f>
        <v>0</v>
      </c>
    </row>
    <row r="158" spans="1:9">
      <c r="A158" s="10">
        <f>RANK(I158,$I$2:$I$171)</f>
        <v>139</v>
      </c>
      <c r="B158" s="8">
        <f>Input!D159</f>
        <v>0</v>
      </c>
      <c r="C158" s="88">
        <f>Input!E159</f>
        <v>0</v>
      </c>
      <c r="D158" s="8">
        <f>Input!C159</f>
        <v>0</v>
      </c>
      <c r="E158" s="8">
        <f>Input!F159</f>
        <v>0</v>
      </c>
      <c r="F158" s="8">
        <f>Input!G159</f>
        <v>0</v>
      </c>
      <c r="G158" s="8">
        <f>Input!H159</f>
        <v>0</v>
      </c>
      <c r="H158" s="8">
        <f>Input!I159</f>
        <v>0</v>
      </c>
      <c r="I158" s="8">
        <f>SUM(E158:H158)</f>
        <v>0</v>
      </c>
    </row>
    <row r="159" spans="1:9">
      <c r="A159" s="10">
        <f>RANK(I159,$I$2:$I$171)</f>
        <v>139</v>
      </c>
      <c r="B159" s="8">
        <f>Input!D160</f>
        <v>0</v>
      </c>
      <c r="C159" s="88">
        <f>Input!E160</f>
        <v>0</v>
      </c>
      <c r="D159" s="8">
        <f>Input!C160</f>
        <v>0</v>
      </c>
      <c r="E159" s="8">
        <f>Input!F160</f>
        <v>0</v>
      </c>
      <c r="F159" s="8">
        <f>Input!G160</f>
        <v>0</v>
      </c>
      <c r="G159" s="8">
        <f>Input!H160</f>
        <v>0</v>
      </c>
      <c r="H159" s="8">
        <f>Input!I160</f>
        <v>0</v>
      </c>
      <c r="I159" s="8">
        <f>SUM(E159:H159)</f>
        <v>0</v>
      </c>
    </row>
    <row r="160" spans="1:9">
      <c r="A160" s="10">
        <f>RANK(I160,$I$2:$I$171)</f>
        <v>139</v>
      </c>
      <c r="B160" s="8">
        <f>Input!D161</f>
        <v>0</v>
      </c>
      <c r="C160" s="88">
        <f>Input!E161</f>
        <v>0</v>
      </c>
      <c r="D160" s="8">
        <f>Input!C161</f>
        <v>0</v>
      </c>
      <c r="E160" s="8">
        <f>Input!F161</f>
        <v>0</v>
      </c>
      <c r="F160" s="8">
        <f>Input!G161</f>
        <v>0</v>
      </c>
      <c r="G160" s="8">
        <f>Input!H161</f>
        <v>0</v>
      </c>
      <c r="H160" s="8">
        <f>Input!I161</f>
        <v>0</v>
      </c>
      <c r="I160" s="8">
        <f>SUM(E160:H160)</f>
        <v>0</v>
      </c>
    </row>
    <row r="161" spans="1:9">
      <c r="A161" s="10">
        <f>RANK(I161,$I$2:$I$171)</f>
        <v>139</v>
      </c>
      <c r="B161" s="8">
        <f>Input!D162</f>
        <v>0</v>
      </c>
      <c r="C161" s="88">
        <f>Input!E162</f>
        <v>0</v>
      </c>
      <c r="D161" s="8">
        <f>Input!C162</f>
        <v>0</v>
      </c>
      <c r="E161" s="8">
        <f>Input!F162</f>
        <v>0</v>
      </c>
      <c r="F161" s="8">
        <f>Input!G162</f>
        <v>0</v>
      </c>
      <c r="G161" s="8">
        <f>Input!H162</f>
        <v>0</v>
      </c>
      <c r="H161" s="8">
        <f>Input!I162</f>
        <v>0</v>
      </c>
      <c r="I161" s="8">
        <f>SUM(E161:H161)</f>
        <v>0</v>
      </c>
    </row>
    <row r="162" spans="1:9">
      <c r="A162" s="10">
        <f>RANK(I162,$I$2:$I$171)</f>
        <v>139</v>
      </c>
      <c r="B162" s="8">
        <f>Input!D163</f>
        <v>0</v>
      </c>
      <c r="C162" s="88">
        <f>Input!E163</f>
        <v>0</v>
      </c>
      <c r="D162" s="8">
        <f>Input!C163</f>
        <v>0</v>
      </c>
      <c r="E162" s="8">
        <f>Input!F163</f>
        <v>0</v>
      </c>
      <c r="F162" s="8">
        <f>Input!G163</f>
        <v>0</v>
      </c>
      <c r="G162" s="8">
        <f>Input!H163</f>
        <v>0</v>
      </c>
      <c r="H162" s="8">
        <f>Input!I163</f>
        <v>0</v>
      </c>
      <c r="I162" s="8">
        <f>SUM(E162:H162)</f>
        <v>0</v>
      </c>
    </row>
    <row r="163" spans="1:9">
      <c r="A163" s="10">
        <f>RANK(I163,$I$2:$I$171)</f>
        <v>139</v>
      </c>
      <c r="B163" s="8">
        <f>Input!D164</f>
        <v>0</v>
      </c>
      <c r="C163" s="88">
        <f>Input!E164</f>
        <v>0</v>
      </c>
      <c r="D163" s="8">
        <f>Input!C164</f>
        <v>0</v>
      </c>
      <c r="E163" s="8">
        <f>Input!F164</f>
        <v>0</v>
      </c>
      <c r="F163" s="8">
        <f>Input!G164</f>
        <v>0</v>
      </c>
      <c r="G163" s="8">
        <f>Input!H164</f>
        <v>0</v>
      </c>
      <c r="H163" s="8">
        <f>Input!I164</f>
        <v>0</v>
      </c>
      <c r="I163" s="8">
        <f>SUM(E163:H163)</f>
        <v>0</v>
      </c>
    </row>
    <row r="164" spans="1:9">
      <c r="A164" s="10">
        <f>RANK(I164,$I$2:$I$171)</f>
        <v>139</v>
      </c>
      <c r="B164" s="8">
        <f>Input!D165</f>
        <v>0</v>
      </c>
      <c r="C164" s="88">
        <f>Input!E165</f>
        <v>0</v>
      </c>
      <c r="D164" s="8">
        <f>Input!C165</f>
        <v>0</v>
      </c>
      <c r="E164" s="8">
        <f>Input!F165</f>
        <v>0</v>
      </c>
      <c r="F164" s="8">
        <f>Input!G165</f>
        <v>0</v>
      </c>
      <c r="G164" s="8">
        <f>Input!H165</f>
        <v>0</v>
      </c>
      <c r="H164" s="8">
        <f>Input!I165</f>
        <v>0</v>
      </c>
      <c r="I164" s="8">
        <f>SUM(E164:H164)</f>
        <v>0</v>
      </c>
    </row>
    <row r="165" spans="1:9">
      <c r="A165" s="10">
        <f>RANK(I165,$I$2:$I$171)</f>
        <v>139</v>
      </c>
      <c r="B165" s="8">
        <f>Input!D166</f>
        <v>0</v>
      </c>
      <c r="C165" s="88">
        <f>Input!E166</f>
        <v>0</v>
      </c>
      <c r="D165" s="8">
        <f>Input!C166</f>
        <v>0</v>
      </c>
      <c r="E165" s="8">
        <f>Input!F166</f>
        <v>0</v>
      </c>
      <c r="F165" s="8">
        <f>Input!G166</f>
        <v>0</v>
      </c>
      <c r="G165" s="8">
        <f>Input!H166</f>
        <v>0</v>
      </c>
      <c r="H165" s="8">
        <f>Input!I166</f>
        <v>0</v>
      </c>
      <c r="I165" s="8">
        <f>SUM(E165:H165)</f>
        <v>0</v>
      </c>
    </row>
    <row r="166" spans="1:9">
      <c r="A166" s="10">
        <f>RANK(I166,$I$2:$I$171)</f>
        <v>139</v>
      </c>
      <c r="B166" s="8">
        <f>Input!D167</f>
        <v>0</v>
      </c>
      <c r="C166" s="88">
        <f>Input!E167</f>
        <v>0</v>
      </c>
      <c r="D166" s="8">
        <f>Input!C167</f>
        <v>0</v>
      </c>
      <c r="E166" s="8">
        <f>Input!F167</f>
        <v>0</v>
      </c>
      <c r="F166" s="8">
        <f>Input!G167</f>
        <v>0</v>
      </c>
      <c r="G166" s="8">
        <f>Input!H167</f>
        <v>0</v>
      </c>
      <c r="H166" s="8">
        <f>Input!I167</f>
        <v>0</v>
      </c>
      <c r="I166" s="8">
        <f>SUM(E166:H166)</f>
        <v>0</v>
      </c>
    </row>
    <row r="167" spans="1:9">
      <c r="A167" s="10">
        <f>RANK(I167,$I$2:$I$171)</f>
        <v>139</v>
      </c>
      <c r="B167" s="8">
        <f>Input!D168</f>
        <v>0</v>
      </c>
      <c r="C167" s="88">
        <f>Input!E168</f>
        <v>0</v>
      </c>
      <c r="D167" s="8">
        <f>Input!C168</f>
        <v>0</v>
      </c>
      <c r="E167" s="8">
        <f>Input!F168</f>
        <v>0</v>
      </c>
      <c r="F167" s="8">
        <f>Input!G168</f>
        <v>0</v>
      </c>
      <c r="G167" s="8">
        <f>Input!H168</f>
        <v>0</v>
      </c>
      <c r="H167" s="8">
        <f>Input!I168</f>
        <v>0</v>
      </c>
      <c r="I167" s="8">
        <f>SUM(E167:H167)</f>
        <v>0</v>
      </c>
    </row>
    <row r="168" spans="1:9">
      <c r="A168" s="10">
        <f>RANK(I168,$I$2:$I$171)</f>
        <v>139</v>
      </c>
      <c r="B168" s="8">
        <f>Input!D169</f>
        <v>0</v>
      </c>
      <c r="C168" s="88">
        <f>Input!E169</f>
        <v>0</v>
      </c>
      <c r="D168" s="8">
        <f>Input!C169</f>
        <v>0</v>
      </c>
      <c r="E168" s="8">
        <f>Input!F169</f>
        <v>0</v>
      </c>
      <c r="F168" s="8">
        <f>Input!G169</f>
        <v>0</v>
      </c>
      <c r="G168" s="8">
        <f>Input!H169</f>
        <v>0</v>
      </c>
      <c r="H168" s="8">
        <f>Input!I169</f>
        <v>0</v>
      </c>
      <c r="I168" s="8">
        <f>SUM(E168:H168)</f>
        <v>0</v>
      </c>
    </row>
    <row r="169" spans="1:9">
      <c r="A169" s="10">
        <f>RANK(I169,$I$2:$I$171)</f>
        <v>139</v>
      </c>
      <c r="B169" s="8">
        <f>Input!D170</f>
        <v>0</v>
      </c>
      <c r="C169" s="88">
        <f>Input!E170</f>
        <v>0</v>
      </c>
      <c r="D169" s="8">
        <f>Input!C170</f>
        <v>0</v>
      </c>
      <c r="E169" s="8">
        <f>Input!F170</f>
        <v>0</v>
      </c>
      <c r="F169" s="8">
        <f>Input!G170</f>
        <v>0</v>
      </c>
      <c r="G169" s="8">
        <f>Input!H170</f>
        <v>0</v>
      </c>
      <c r="H169" s="8">
        <f>Input!I170</f>
        <v>0</v>
      </c>
      <c r="I169" s="8">
        <f>SUM(E169:H169)</f>
        <v>0</v>
      </c>
    </row>
    <row r="170" spans="1:9">
      <c r="A170" s="10">
        <f>RANK(I170,$I$2:$I$171)</f>
        <v>139</v>
      </c>
      <c r="B170" s="8">
        <f>Input!D171</f>
        <v>0</v>
      </c>
      <c r="C170" s="88">
        <f>Input!E171</f>
        <v>0</v>
      </c>
      <c r="D170" s="8">
        <f>Input!C171</f>
        <v>0</v>
      </c>
      <c r="E170" s="8">
        <f>Input!F171</f>
        <v>0</v>
      </c>
      <c r="F170" s="8">
        <f>Input!G171</f>
        <v>0</v>
      </c>
      <c r="G170" s="8">
        <f>Input!H171</f>
        <v>0</v>
      </c>
      <c r="H170" s="8">
        <f>Input!I171</f>
        <v>0</v>
      </c>
      <c r="I170" s="8">
        <f>SUM(E170:H170)</f>
        <v>0</v>
      </c>
    </row>
    <row r="171" spans="1:9">
      <c r="A171" s="10">
        <f>RANK(I171,$I$2:$I$171)</f>
        <v>139</v>
      </c>
      <c r="B171" s="8">
        <f>Input!D172</f>
        <v>0</v>
      </c>
      <c r="C171" s="88">
        <f>Input!E172</f>
        <v>0</v>
      </c>
      <c r="D171" s="8">
        <f>Input!C172</f>
        <v>0</v>
      </c>
      <c r="E171" s="8">
        <f>Input!F172</f>
        <v>0</v>
      </c>
      <c r="F171" s="8">
        <f>Input!G172</f>
        <v>0</v>
      </c>
      <c r="G171" s="8">
        <f>Input!H172</f>
        <v>0</v>
      </c>
      <c r="H171" s="8">
        <f>Input!I172</f>
        <v>0</v>
      </c>
      <c r="I171" s="8">
        <f>SUM(E171:H171)</f>
        <v>0</v>
      </c>
    </row>
  </sheetData>
  <sortState ref="A25:I26">
    <sortCondition descending="1" ref="B25:B26"/>
  </sortState>
  <pageMargins left="0" right="0" top="1.25" bottom="0.75" header="0.3" footer="0.3"/>
  <pageSetup scale="82" fitToHeight="0" orientation="portrait" horizontalDpi="360" verticalDpi="360" r:id="rId1"/>
  <headerFooter>
    <oddHeader>&amp;L&amp;"-,Bold"&amp;12Sunnybrook Golf &amp; Bowl&amp;C&amp;"-,Bold"&amp;14Macomb County Championships
Individual Standings
After Qualifying
Boy's&amp;R&amp;"-,Bold"&amp;12January 14,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I171"/>
  <sheetViews>
    <sheetView workbookViewId="0">
      <selection activeCell="I29" sqref="I29"/>
    </sheetView>
  </sheetViews>
  <sheetFormatPr defaultRowHeight="15"/>
  <cols>
    <col min="1" max="1" width="9.140625" style="96"/>
    <col min="2" max="2" width="30.7109375" customWidth="1"/>
    <col min="4" max="4" width="30.7109375" customWidth="1"/>
    <col min="5" max="8" width="9.7109375" bestFit="1" customWidth="1"/>
    <col min="9" max="9" width="6.7109375" bestFit="1" customWidth="1"/>
  </cols>
  <sheetData>
    <row r="1" spans="1:9" ht="18.75">
      <c r="A1" s="163" t="s">
        <v>47</v>
      </c>
      <c r="B1" s="163" t="s">
        <v>21</v>
      </c>
      <c r="C1" s="163" t="s">
        <v>36</v>
      </c>
      <c r="D1" s="163" t="s">
        <v>9</v>
      </c>
      <c r="E1" s="163" t="s">
        <v>13</v>
      </c>
      <c r="F1" s="163" t="s">
        <v>11</v>
      </c>
      <c r="G1" s="163" t="s">
        <v>12</v>
      </c>
      <c r="H1" s="163" t="s">
        <v>14</v>
      </c>
      <c r="I1" s="163" t="s">
        <v>15</v>
      </c>
    </row>
    <row r="2" spans="1:9">
      <c r="A2" s="10">
        <f t="shared" ref="A2:A33" si="0">RANK(I2,$I$2:$I$171)</f>
        <v>1</v>
      </c>
      <c r="B2" s="8" t="str">
        <f>Input!N24</f>
        <v>Renee Spicuzza</v>
      </c>
      <c r="C2" s="8">
        <f>Input!O24</f>
        <v>0</v>
      </c>
      <c r="D2" s="8" t="str">
        <f>Input!M24</f>
        <v>Sterling Heights Stevenson</v>
      </c>
      <c r="E2" s="8">
        <f>Input!P24</f>
        <v>185</v>
      </c>
      <c r="F2" s="8">
        <f>Input!Q24</f>
        <v>235</v>
      </c>
      <c r="G2" s="8">
        <f>Input!R24</f>
        <v>224</v>
      </c>
      <c r="H2" s="8">
        <f>Input!S24</f>
        <v>211</v>
      </c>
      <c r="I2" s="8">
        <f t="shared" ref="I2:I33" si="1">SUM(E2:H2)</f>
        <v>855</v>
      </c>
    </row>
    <row r="3" spans="1:9">
      <c r="A3" s="10">
        <f t="shared" si="0"/>
        <v>2</v>
      </c>
      <c r="B3" s="8" t="str">
        <f>Input!N76</f>
        <v>Noelle Scheuer</v>
      </c>
      <c r="C3" s="8">
        <f>Input!O76</f>
        <v>0</v>
      </c>
      <c r="D3" s="8" t="str">
        <f>Input!M76</f>
        <v>Richmond</v>
      </c>
      <c r="E3" s="8">
        <f>Input!P76</f>
        <v>202</v>
      </c>
      <c r="F3" s="8">
        <f>Input!Q76</f>
        <v>230</v>
      </c>
      <c r="G3" s="8">
        <f>Input!R76</f>
        <v>201</v>
      </c>
      <c r="H3" s="8">
        <f>Input!S76</f>
        <v>219</v>
      </c>
      <c r="I3" s="8">
        <f t="shared" si="1"/>
        <v>852</v>
      </c>
    </row>
    <row r="4" spans="1:9">
      <c r="A4" s="10">
        <f t="shared" si="0"/>
        <v>3</v>
      </c>
      <c r="B4" s="8" t="str">
        <f>Input!N39</f>
        <v>Maria Osinski</v>
      </c>
      <c r="C4" s="8">
        <f>Input!O39</f>
        <v>0</v>
      </c>
      <c r="D4" s="8" t="str">
        <f>Input!M39</f>
        <v>Sterling Heights Stevenson</v>
      </c>
      <c r="E4" s="8">
        <f>Input!P39</f>
        <v>213</v>
      </c>
      <c r="F4" s="8">
        <f>Input!Q39</f>
        <v>181</v>
      </c>
      <c r="G4" s="8">
        <f>Input!R39</f>
        <v>253</v>
      </c>
      <c r="H4" s="8">
        <f>Input!S39</f>
        <v>198</v>
      </c>
      <c r="I4" s="8">
        <f t="shared" si="1"/>
        <v>845</v>
      </c>
    </row>
    <row r="5" spans="1:9">
      <c r="A5" s="10">
        <f t="shared" si="0"/>
        <v>4</v>
      </c>
      <c r="B5" s="8" t="str">
        <f>Input!N85</f>
        <v>Samantha Gainor</v>
      </c>
      <c r="C5" s="8">
        <f>Input!O85</f>
        <v>0</v>
      </c>
      <c r="D5" s="8" t="str">
        <f>Input!M85</f>
        <v>Macomb L'Anse Creuse North</v>
      </c>
      <c r="E5" s="8">
        <f>Input!P85</f>
        <v>218</v>
      </c>
      <c r="F5" s="8">
        <f>Input!Q85</f>
        <v>198</v>
      </c>
      <c r="G5" s="8">
        <f>Input!R85</f>
        <v>193</v>
      </c>
      <c r="H5" s="8">
        <f>Input!S85</f>
        <v>222</v>
      </c>
      <c r="I5" s="8">
        <f t="shared" si="1"/>
        <v>831</v>
      </c>
    </row>
    <row r="6" spans="1:9">
      <c r="A6" s="10">
        <f t="shared" si="0"/>
        <v>5</v>
      </c>
      <c r="B6" s="8" t="str">
        <f>Input!N5</f>
        <v>Jennifer Kelly</v>
      </c>
      <c r="C6" s="8">
        <f>Input!O5</f>
        <v>0</v>
      </c>
      <c r="D6" s="8" t="str">
        <f>Input!M5</f>
        <v>Clinton Township Chippewa Valley</v>
      </c>
      <c r="E6" s="8">
        <f>Input!P5</f>
        <v>186</v>
      </c>
      <c r="F6" s="8">
        <f>Input!Q5</f>
        <v>173</v>
      </c>
      <c r="G6" s="8">
        <f>Input!R5</f>
        <v>268</v>
      </c>
      <c r="H6" s="8">
        <f>Input!S5</f>
        <v>193</v>
      </c>
      <c r="I6" s="8">
        <f t="shared" si="1"/>
        <v>820</v>
      </c>
    </row>
    <row r="7" spans="1:9">
      <c r="A7" s="10">
        <f t="shared" si="0"/>
        <v>6</v>
      </c>
      <c r="B7" s="8" t="str">
        <f>Input!N34</f>
        <v>Ashley Krywy</v>
      </c>
      <c r="C7" s="8">
        <f>Input!O34</f>
        <v>0</v>
      </c>
      <c r="D7" s="8" t="str">
        <f>Input!M34</f>
        <v>Sterling Heights Stevenson</v>
      </c>
      <c r="E7" s="8">
        <f>Input!P34</f>
        <v>175</v>
      </c>
      <c r="F7" s="8">
        <f>Input!Q34</f>
        <v>256</v>
      </c>
      <c r="G7" s="8">
        <f>Input!R34</f>
        <v>199</v>
      </c>
      <c r="H7" s="8">
        <f>Input!S34</f>
        <v>179</v>
      </c>
      <c r="I7" s="8">
        <f t="shared" si="1"/>
        <v>809</v>
      </c>
    </row>
    <row r="8" spans="1:9">
      <c r="A8" s="10">
        <f t="shared" si="0"/>
        <v>7</v>
      </c>
      <c r="B8" s="8" t="str">
        <f>Input!N103</f>
        <v>Danielle Frazho</v>
      </c>
      <c r="C8" s="8">
        <f>Input!O103</f>
        <v>0</v>
      </c>
      <c r="D8" s="8" t="str">
        <f>Input!M103</f>
        <v>Warren Mott</v>
      </c>
      <c r="E8" s="8">
        <f>Input!P103</f>
        <v>125</v>
      </c>
      <c r="F8" s="8">
        <f>Input!Q103</f>
        <v>241</v>
      </c>
      <c r="G8" s="8">
        <f>Input!R103</f>
        <v>207</v>
      </c>
      <c r="H8" s="8">
        <f>Input!S103</f>
        <v>226</v>
      </c>
      <c r="I8" s="8">
        <f t="shared" si="1"/>
        <v>799</v>
      </c>
    </row>
    <row r="9" spans="1:9">
      <c r="A9" s="10">
        <f t="shared" si="0"/>
        <v>8</v>
      </c>
      <c r="B9" s="8" t="str">
        <f>Input!N7</f>
        <v>Sierra Stade</v>
      </c>
      <c r="C9" s="8">
        <f>Input!O7</f>
        <v>0</v>
      </c>
      <c r="D9" s="8" t="str">
        <f>Input!M7</f>
        <v>Macomb Dakota</v>
      </c>
      <c r="E9" s="8">
        <f>Input!P7</f>
        <v>160</v>
      </c>
      <c r="F9" s="8">
        <f>Input!Q7</f>
        <v>194</v>
      </c>
      <c r="G9" s="8">
        <f>Input!R7</f>
        <v>213</v>
      </c>
      <c r="H9" s="8">
        <f>Input!S7</f>
        <v>215</v>
      </c>
      <c r="I9" s="8">
        <f t="shared" si="1"/>
        <v>782</v>
      </c>
    </row>
    <row r="10" spans="1:9">
      <c r="A10" s="10">
        <f t="shared" si="0"/>
        <v>9</v>
      </c>
      <c r="B10" s="8" t="str">
        <f>Input!N61</f>
        <v>Christina Thomas</v>
      </c>
      <c r="C10" s="8">
        <f>Input!O61</f>
        <v>0</v>
      </c>
      <c r="D10" s="8" t="str">
        <f>Input!M61</f>
        <v>St. Clair Shores Lakeview</v>
      </c>
      <c r="E10" s="8">
        <f>Input!P61</f>
        <v>219</v>
      </c>
      <c r="F10" s="8">
        <f>Input!Q61</f>
        <v>188</v>
      </c>
      <c r="G10" s="8">
        <f>Input!R61</f>
        <v>166</v>
      </c>
      <c r="H10" s="8">
        <f>Input!S61</f>
        <v>208</v>
      </c>
      <c r="I10" s="8">
        <f t="shared" si="1"/>
        <v>781</v>
      </c>
    </row>
    <row r="11" spans="1:9">
      <c r="A11" s="10">
        <f t="shared" si="0"/>
        <v>10</v>
      </c>
      <c r="B11" s="8" t="str">
        <f>Input!N97</f>
        <v>Jozlyn Ross</v>
      </c>
      <c r="C11" s="8">
        <f>Input!O97</f>
        <v>0</v>
      </c>
      <c r="D11" s="8" t="str">
        <f>Input!M97</f>
        <v>Roseville</v>
      </c>
      <c r="E11" s="8">
        <f>Input!P97</f>
        <v>179</v>
      </c>
      <c r="F11" s="8">
        <f>Input!Q97</f>
        <v>190</v>
      </c>
      <c r="G11" s="8">
        <f>Input!R97</f>
        <v>218</v>
      </c>
      <c r="H11" s="8">
        <f>Input!S97</f>
        <v>191</v>
      </c>
      <c r="I11" s="8">
        <f t="shared" si="1"/>
        <v>778</v>
      </c>
    </row>
    <row r="12" spans="1:9">
      <c r="A12" s="10">
        <f t="shared" si="0"/>
        <v>11</v>
      </c>
      <c r="B12" s="8" t="str">
        <f>Input!N86</f>
        <v>Payton Dickson</v>
      </c>
      <c r="C12" s="8">
        <f>Input!O86</f>
        <v>0</v>
      </c>
      <c r="D12" s="8" t="str">
        <f>Input!M86</f>
        <v>Richmond</v>
      </c>
      <c r="E12" s="8">
        <f>Input!P86</f>
        <v>224</v>
      </c>
      <c r="F12" s="8">
        <f>Input!Q86</f>
        <v>171</v>
      </c>
      <c r="G12" s="8">
        <f>Input!R86</f>
        <v>197</v>
      </c>
      <c r="H12" s="8">
        <f>Input!S86</f>
        <v>185</v>
      </c>
      <c r="I12" s="8">
        <f t="shared" si="1"/>
        <v>777</v>
      </c>
    </row>
    <row r="13" spans="1:9">
      <c r="A13" s="10">
        <f t="shared" si="0"/>
        <v>12</v>
      </c>
      <c r="B13" s="8" t="str">
        <f>Input!N17</f>
        <v>Sarah Forton</v>
      </c>
      <c r="C13" s="8">
        <f>Input!O17</f>
        <v>0</v>
      </c>
      <c r="D13" s="8" t="str">
        <f>Input!M17</f>
        <v>Macomb Dakota</v>
      </c>
      <c r="E13" s="8">
        <f>Input!P17</f>
        <v>226</v>
      </c>
      <c r="F13" s="8">
        <f>Input!Q17</f>
        <v>199</v>
      </c>
      <c r="G13" s="8">
        <f>Input!R17</f>
        <v>170</v>
      </c>
      <c r="H13" s="8">
        <f>Input!S17</f>
        <v>181</v>
      </c>
      <c r="I13" s="8">
        <f t="shared" si="1"/>
        <v>776</v>
      </c>
    </row>
    <row r="14" spans="1:9">
      <c r="A14" s="10">
        <f t="shared" si="0"/>
        <v>13</v>
      </c>
      <c r="B14" s="8" t="str">
        <f>Input!N141</f>
        <v>Shayde Brecker</v>
      </c>
      <c r="C14" s="8">
        <f>Input!O141</f>
        <v>0</v>
      </c>
      <c r="D14" s="8" t="str">
        <f>Input!M141</f>
        <v>Centerline</v>
      </c>
      <c r="E14" s="8">
        <f>Input!P141</f>
        <v>165</v>
      </c>
      <c r="F14" s="8">
        <f>Input!Q141</f>
        <v>207</v>
      </c>
      <c r="G14" s="8">
        <f>Input!R141</f>
        <v>201</v>
      </c>
      <c r="H14" s="8">
        <f>Input!S141</f>
        <v>199</v>
      </c>
      <c r="I14" s="8">
        <f t="shared" si="1"/>
        <v>772</v>
      </c>
    </row>
    <row r="15" spans="1:9">
      <c r="A15" s="10">
        <f t="shared" si="0"/>
        <v>13</v>
      </c>
      <c r="B15" s="8" t="str">
        <f>Input!N71</f>
        <v>Jenna Nottle</v>
      </c>
      <c r="C15" s="8">
        <f>Input!O71</f>
        <v>0</v>
      </c>
      <c r="D15" s="8" t="str">
        <f>Input!M71</f>
        <v>Macomb Dakota</v>
      </c>
      <c r="E15" s="8">
        <f>Input!P71</f>
        <v>185</v>
      </c>
      <c r="F15" s="8">
        <f>Input!Q71</f>
        <v>173</v>
      </c>
      <c r="G15" s="8">
        <f>Input!R71</f>
        <v>234</v>
      </c>
      <c r="H15" s="8">
        <f>Input!S71</f>
        <v>180</v>
      </c>
      <c r="I15" s="8">
        <f t="shared" si="1"/>
        <v>772</v>
      </c>
    </row>
    <row r="16" spans="1:9">
      <c r="A16" s="10">
        <f t="shared" si="0"/>
        <v>15</v>
      </c>
      <c r="B16" s="8" t="str">
        <f>Input!N107</f>
        <v>Jackie Cardno</v>
      </c>
      <c r="C16" s="8">
        <f>Input!O107</f>
        <v>0</v>
      </c>
      <c r="D16" s="8" t="str">
        <f>Input!M107</f>
        <v>St. Clair Shores South Lake</v>
      </c>
      <c r="E16" s="8">
        <f>Input!P107</f>
        <v>243</v>
      </c>
      <c r="F16" s="8">
        <f>Input!Q107</f>
        <v>192</v>
      </c>
      <c r="G16" s="8">
        <f>Input!R107</f>
        <v>191</v>
      </c>
      <c r="H16" s="8">
        <f>Input!S107</f>
        <v>143</v>
      </c>
      <c r="I16" s="8">
        <f t="shared" si="1"/>
        <v>769</v>
      </c>
    </row>
    <row r="17" spans="1:9">
      <c r="A17" s="10">
        <f t="shared" si="0"/>
        <v>16</v>
      </c>
      <c r="B17" s="8" t="str">
        <f>Input!N36</f>
        <v>Beth Cooley</v>
      </c>
      <c r="C17" s="8">
        <f>Input!O36</f>
        <v>0</v>
      </c>
      <c r="D17" s="8" t="str">
        <f>Input!M36</f>
        <v>St. Clair Shores Lakeview</v>
      </c>
      <c r="E17" s="8">
        <f>Input!P36</f>
        <v>171</v>
      </c>
      <c r="F17" s="8">
        <f>Input!Q36</f>
        <v>170</v>
      </c>
      <c r="G17" s="8">
        <f>Input!R36</f>
        <v>188</v>
      </c>
      <c r="H17" s="8">
        <f>Input!S36</f>
        <v>224</v>
      </c>
      <c r="I17" s="8">
        <f t="shared" si="1"/>
        <v>753</v>
      </c>
    </row>
    <row r="18" spans="1:9">
      <c r="A18" s="10">
        <f t="shared" si="0"/>
        <v>17</v>
      </c>
      <c r="B18" s="8" t="str">
        <f>Input!N46</f>
        <v>Krysta Peirce</v>
      </c>
      <c r="C18" s="8">
        <f>Input!O46</f>
        <v>0</v>
      </c>
      <c r="D18" s="8" t="str">
        <f>Input!M46</f>
        <v>St. Clair Shores Lakeview</v>
      </c>
      <c r="E18" s="8">
        <f>Input!P46</f>
        <v>191</v>
      </c>
      <c r="F18" s="8">
        <f>Input!Q46</f>
        <v>173</v>
      </c>
      <c r="G18" s="8">
        <f>Input!R46</f>
        <v>177</v>
      </c>
      <c r="H18" s="8">
        <f>Input!S46</f>
        <v>207</v>
      </c>
      <c r="I18" s="8">
        <f t="shared" si="1"/>
        <v>748</v>
      </c>
    </row>
    <row r="19" spans="1:9">
      <c r="A19" s="10">
        <f t="shared" si="0"/>
        <v>17</v>
      </c>
      <c r="B19" s="8" t="str">
        <f>Input!N130</f>
        <v>Merissa Stevens</v>
      </c>
      <c r="C19" s="8">
        <f>Input!O130</f>
        <v>0</v>
      </c>
      <c r="D19" s="8" t="str">
        <f>Input!M130</f>
        <v>Armada</v>
      </c>
      <c r="E19" s="8">
        <f>Input!P130</f>
        <v>191</v>
      </c>
      <c r="F19" s="8">
        <f>Input!Q130</f>
        <v>222</v>
      </c>
      <c r="G19" s="8">
        <f>Input!R130</f>
        <v>175</v>
      </c>
      <c r="H19" s="8">
        <f>Input!S130</f>
        <v>160</v>
      </c>
      <c r="I19" s="8">
        <f t="shared" si="1"/>
        <v>748</v>
      </c>
    </row>
    <row r="20" spans="1:9">
      <c r="A20" s="10">
        <f t="shared" si="0"/>
        <v>19</v>
      </c>
      <c r="B20" s="8" t="str">
        <f>Input!N73</f>
        <v>Madchen Breen</v>
      </c>
      <c r="C20" s="8">
        <f>Input!O73</f>
        <v>0</v>
      </c>
      <c r="D20" s="8" t="str">
        <f>Input!M73</f>
        <v>Warren Regina</v>
      </c>
      <c r="E20" s="8">
        <f>Input!P73</f>
        <v>199</v>
      </c>
      <c r="F20" s="8">
        <f>Input!Q73</f>
        <v>178</v>
      </c>
      <c r="G20" s="8">
        <f>Input!R73</f>
        <v>179</v>
      </c>
      <c r="H20" s="8">
        <f>Input!S73</f>
        <v>190</v>
      </c>
      <c r="I20" s="8">
        <f t="shared" si="1"/>
        <v>746</v>
      </c>
    </row>
    <row r="21" spans="1:9">
      <c r="A21" s="10">
        <f t="shared" si="0"/>
        <v>20</v>
      </c>
      <c r="B21" s="8" t="str">
        <f>Input!N22</f>
        <v>Nicole Mikaelian</v>
      </c>
      <c r="C21" s="8">
        <f>Input!O22</f>
        <v>0</v>
      </c>
      <c r="D21" s="8" t="str">
        <f>Input!M22</f>
        <v>Macomb Dakota</v>
      </c>
      <c r="E21" s="8">
        <f>Input!P22</f>
        <v>156</v>
      </c>
      <c r="F21" s="8">
        <f>Input!Q22</f>
        <v>178</v>
      </c>
      <c r="G21" s="8">
        <f>Input!R22</f>
        <v>204</v>
      </c>
      <c r="H21" s="8">
        <f>Input!S22</f>
        <v>206</v>
      </c>
      <c r="I21" s="8">
        <f t="shared" si="1"/>
        <v>744</v>
      </c>
    </row>
    <row r="22" spans="1:9">
      <c r="A22" s="10">
        <f t="shared" si="0"/>
        <v>21</v>
      </c>
      <c r="B22" s="8" t="str">
        <f>Input!N49</f>
        <v>Kalin McGee</v>
      </c>
      <c r="C22" s="8">
        <f>Input!O49</f>
        <v>0</v>
      </c>
      <c r="D22" s="8" t="str">
        <f>Input!M49</f>
        <v>Sterling Heights Stevenson</v>
      </c>
      <c r="E22" s="8">
        <f>Input!P49</f>
        <v>196</v>
      </c>
      <c r="F22" s="8">
        <f>Input!Q49</f>
        <v>190</v>
      </c>
      <c r="G22" s="8">
        <f>Input!R49</f>
        <v>169</v>
      </c>
      <c r="H22" s="8">
        <f>Input!S49</f>
        <v>186</v>
      </c>
      <c r="I22" s="8">
        <f t="shared" si="1"/>
        <v>741</v>
      </c>
    </row>
    <row r="23" spans="1:9">
      <c r="A23" s="10">
        <f t="shared" si="0"/>
        <v>22</v>
      </c>
      <c r="B23" s="8" t="str">
        <f>Input!N133</f>
        <v>Alyssa Komlenovich</v>
      </c>
      <c r="C23" s="8">
        <f>Input!O133</f>
        <v>0</v>
      </c>
      <c r="D23" s="8" t="str">
        <f>Input!M133</f>
        <v>East Point East Detroit</v>
      </c>
      <c r="E23" s="8">
        <f>Input!P133</f>
        <v>201</v>
      </c>
      <c r="F23" s="8">
        <f>Input!Q133</f>
        <v>170</v>
      </c>
      <c r="G23" s="8">
        <f>Input!R133</f>
        <v>173</v>
      </c>
      <c r="H23" s="8">
        <f>Input!S133</f>
        <v>187</v>
      </c>
      <c r="I23" s="8">
        <f t="shared" si="1"/>
        <v>731</v>
      </c>
    </row>
    <row r="24" spans="1:9">
      <c r="A24" s="10">
        <f t="shared" si="0"/>
        <v>23</v>
      </c>
      <c r="B24" s="8" t="str">
        <f>Input!N29</f>
        <v>Catherine Pardington</v>
      </c>
      <c r="C24" s="8">
        <f>Input!O29</f>
        <v>0</v>
      </c>
      <c r="D24" s="8" t="str">
        <f>Input!M29</f>
        <v>Sterling Heights Stevenson</v>
      </c>
      <c r="E24" s="8">
        <f>Input!P29</f>
        <v>161</v>
      </c>
      <c r="F24" s="8">
        <f>Input!Q29</f>
        <v>210</v>
      </c>
      <c r="G24" s="8">
        <f>Input!R29</f>
        <v>182</v>
      </c>
      <c r="H24" s="8">
        <f>Input!S29</f>
        <v>175</v>
      </c>
      <c r="I24" s="8">
        <f t="shared" si="1"/>
        <v>728</v>
      </c>
    </row>
    <row r="25" spans="1:9">
      <c r="A25" s="10">
        <f t="shared" si="0"/>
        <v>24</v>
      </c>
      <c r="B25" s="8" t="str">
        <f>Input!N12</f>
        <v>Jennifer Carbery</v>
      </c>
      <c r="C25" s="8">
        <f>Input!O12</f>
        <v>0</v>
      </c>
      <c r="D25" s="8" t="str">
        <f>Input!M12</f>
        <v>Macomb Dakota</v>
      </c>
      <c r="E25" s="8">
        <f>Input!P12</f>
        <v>188</v>
      </c>
      <c r="F25" s="8">
        <f>Input!Q12</f>
        <v>182</v>
      </c>
      <c r="G25" s="8">
        <f>Input!R12</f>
        <v>207</v>
      </c>
      <c r="H25" s="8">
        <f>Input!S12</f>
        <v>145</v>
      </c>
      <c r="I25" s="8">
        <f t="shared" si="1"/>
        <v>722</v>
      </c>
    </row>
    <row r="26" spans="1:9">
      <c r="A26" s="10">
        <f t="shared" si="0"/>
        <v>25</v>
      </c>
      <c r="B26" s="8" t="str">
        <f>Input!N9</f>
        <v>Ashley Smith</v>
      </c>
      <c r="C26" s="8">
        <f>Input!O9</f>
        <v>0</v>
      </c>
      <c r="D26" s="8" t="str">
        <f>Input!M9</f>
        <v>Warren Cousino</v>
      </c>
      <c r="E26" s="8">
        <f>Input!P9</f>
        <v>178</v>
      </c>
      <c r="F26" s="8">
        <f>Input!Q9</f>
        <v>152</v>
      </c>
      <c r="G26" s="8">
        <f>Input!R9</f>
        <v>205</v>
      </c>
      <c r="H26" s="8">
        <f>Input!S9</f>
        <v>185</v>
      </c>
      <c r="I26" s="8">
        <f t="shared" si="1"/>
        <v>720</v>
      </c>
    </row>
    <row r="27" spans="1:9">
      <c r="A27" s="10">
        <f t="shared" si="0"/>
        <v>26</v>
      </c>
      <c r="B27" s="8" t="str">
        <f>Input!N91</f>
        <v>Morgan Connor</v>
      </c>
      <c r="C27" s="8">
        <f>Input!O91</f>
        <v>0</v>
      </c>
      <c r="D27" s="8" t="str">
        <f>Input!M91</f>
        <v>Richmond</v>
      </c>
      <c r="E27" s="8">
        <f>Input!P91</f>
        <v>180</v>
      </c>
      <c r="F27" s="8">
        <f>Input!Q91</f>
        <v>202</v>
      </c>
      <c r="G27" s="8">
        <f>Input!R91</f>
        <v>169</v>
      </c>
      <c r="H27" s="8">
        <f>Input!S91</f>
        <v>161</v>
      </c>
      <c r="I27" s="8">
        <f t="shared" si="1"/>
        <v>712</v>
      </c>
    </row>
    <row r="28" spans="1:9">
      <c r="A28" s="10">
        <f t="shared" si="0"/>
        <v>27</v>
      </c>
      <c r="B28" s="8" t="str">
        <f>Input!N92</f>
        <v>Samantha Brackett</v>
      </c>
      <c r="C28" s="8">
        <f>Input!O92</f>
        <v>0</v>
      </c>
      <c r="D28" s="8" t="str">
        <f>Input!M92</f>
        <v>Roseville</v>
      </c>
      <c r="E28" s="8">
        <f>Input!P92</f>
        <v>188</v>
      </c>
      <c r="F28" s="8">
        <f>Input!Q92</f>
        <v>167</v>
      </c>
      <c r="G28" s="8">
        <f>Input!R92</f>
        <v>191</v>
      </c>
      <c r="H28" s="8">
        <f>Input!S92</f>
        <v>163</v>
      </c>
      <c r="I28" s="8">
        <f t="shared" si="1"/>
        <v>709</v>
      </c>
    </row>
    <row r="29" spans="1:9">
      <c r="A29" s="10">
        <f t="shared" si="0"/>
        <v>28</v>
      </c>
      <c r="B29" s="8" t="str">
        <f>Input!N81</f>
        <v>Heather Bruci</v>
      </c>
      <c r="C29" s="8">
        <f>Input!O81</f>
        <v>0</v>
      </c>
      <c r="D29" s="8" t="str">
        <f>Input!M81</f>
        <v>Richmond</v>
      </c>
      <c r="E29" s="8">
        <f>Input!P81</f>
        <v>156</v>
      </c>
      <c r="F29" s="8">
        <f>Input!Q81</f>
        <v>167</v>
      </c>
      <c r="G29" s="8">
        <f>Input!R81</f>
        <v>173</v>
      </c>
      <c r="H29" s="8">
        <f>Input!S81</f>
        <v>212</v>
      </c>
      <c r="I29" s="8">
        <f t="shared" si="1"/>
        <v>708</v>
      </c>
    </row>
    <row r="30" spans="1:9">
      <c r="A30" s="10">
        <f t="shared" si="0"/>
        <v>29</v>
      </c>
      <c r="B30" s="8" t="str">
        <f>Input!N90</f>
        <v>Hannah Holeton</v>
      </c>
      <c r="C30" s="8">
        <f>Input!O90</f>
        <v>0</v>
      </c>
      <c r="D30" s="8" t="str">
        <f>Input!M90</f>
        <v>Macomb L'Anse Creuse North</v>
      </c>
      <c r="E30" s="8">
        <f>Input!P90</f>
        <v>164</v>
      </c>
      <c r="F30" s="8">
        <f>Input!Q90</f>
        <v>174</v>
      </c>
      <c r="G30" s="8">
        <f>Input!R90</f>
        <v>191</v>
      </c>
      <c r="H30" s="8">
        <f>Input!S90</f>
        <v>178</v>
      </c>
      <c r="I30" s="8">
        <f t="shared" si="1"/>
        <v>707</v>
      </c>
    </row>
    <row r="31" spans="1:9">
      <c r="A31" s="10">
        <f t="shared" si="0"/>
        <v>30</v>
      </c>
      <c r="B31" s="8" t="str">
        <f>Input!N108</f>
        <v>Lauren Kroll</v>
      </c>
      <c r="C31" s="8">
        <f>Input!O108</f>
        <v>0</v>
      </c>
      <c r="D31" s="8" t="str">
        <f>Input!M108</f>
        <v>Warren Mott</v>
      </c>
      <c r="E31" s="8">
        <f>Input!P108</f>
        <v>142</v>
      </c>
      <c r="F31" s="8">
        <f>Input!Q108</f>
        <v>198</v>
      </c>
      <c r="G31" s="8">
        <f>Input!R108</f>
        <v>155</v>
      </c>
      <c r="H31" s="8">
        <f>Input!S108</f>
        <v>210</v>
      </c>
      <c r="I31" s="8">
        <f t="shared" si="1"/>
        <v>705</v>
      </c>
    </row>
    <row r="32" spans="1:9">
      <c r="A32" s="10">
        <f t="shared" si="0"/>
        <v>31</v>
      </c>
      <c r="B32" s="8" t="str">
        <f>Input!N47</f>
        <v>Carly Schiner</v>
      </c>
      <c r="C32" s="8">
        <f>Input!O47</f>
        <v>0</v>
      </c>
      <c r="D32" s="8" t="str">
        <f>Input!M47</f>
        <v>Utica Eisenhower</v>
      </c>
      <c r="E32" s="8">
        <f>Input!P47</f>
        <v>145</v>
      </c>
      <c r="F32" s="8">
        <f>Input!Q47</f>
        <v>155</v>
      </c>
      <c r="G32" s="8">
        <f>Input!R47</f>
        <v>190</v>
      </c>
      <c r="H32" s="8">
        <f>Input!S47</f>
        <v>212</v>
      </c>
      <c r="I32" s="8">
        <f t="shared" si="1"/>
        <v>702</v>
      </c>
    </row>
    <row r="33" spans="1:9">
      <c r="A33" s="10">
        <f t="shared" si="0"/>
        <v>32</v>
      </c>
      <c r="B33" s="8" t="str">
        <f>Input!N99</f>
        <v>Victoria Paquette</v>
      </c>
      <c r="C33" s="8">
        <f>Input!O99</f>
        <v>0</v>
      </c>
      <c r="D33" s="8" t="str">
        <f>Input!M99</f>
        <v>Romeo</v>
      </c>
      <c r="E33" s="8">
        <f>Input!P99</f>
        <v>195</v>
      </c>
      <c r="F33" s="8">
        <f>Input!Q99</f>
        <v>161</v>
      </c>
      <c r="G33" s="8">
        <f>Input!R99</f>
        <v>170</v>
      </c>
      <c r="H33" s="8">
        <f>Input!S99</f>
        <v>171</v>
      </c>
      <c r="I33" s="8">
        <f t="shared" si="1"/>
        <v>697</v>
      </c>
    </row>
    <row r="34" spans="1:9">
      <c r="A34" s="10">
        <f t="shared" ref="A34:A65" si="2">RANK(I34,$I$2:$I$171)</f>
        <v>33</v>
      </c>
      <c r="B34" s="8" t="str">
        <f>Input!N95</f>
        <v>Haley Holeton</v>
      </c>
      <c r="C34" s="8">
        <f>Input!O95</f>
        <v>0</v>
      </c>
      <c r="D34" s="8" t="str">
        <f>Input!M95</f>
        <v>Macomb L'Anse Creuse North</v>
      </c>
      <c r="E34" s="8">
        <f>Input!P95</f>
        <v>190</v>
      </c>
      <c r="F34" s="8">
        <f>Input!Q95</f>
        <v>163</v>
      </c>
      <c r="G34" s="8">
        <f>Input!R95</f>
        <v>165</v>
      </c>
      <c r="H34" s="8">
        <f>Input!S95</f>
        <v>162</v>
      </c>
      <c r="I34" s="8">
        <f t="shared" ref="I34:I65" si="3">SUM(E34:H34)</f>
        <v>680</v>
      </c>
    </row>
    <row r="35" spans="1:9">
      <c r="A35" s="10">
        <f t="shared" si="2"/>
        <v>34</v>
      </c>
      <c r="B35" s="8" t="str">
        <f>Input!N37</f>
        <v>Haley Zynda</v>
      </c>
      <c r="C35" s="8">
        <f>Input!O37</f>
        <v>0</v>
      </c>
      <c r="D35" s="8" t="str">
        <f>Input!M37</f>
        <v>Utica Eisenhower</v>
      </c>
      <c r="E35" s="8">
        <f>Input!P37</f>
        <v>150</v>
      </c>
      <c r="F35" s="8">
        <f>Input!Q37</f>
        <v>209</v>
      </c>
      <c r="G35" s="8">
        <f>Input!R37</f>
        <v>145</v>
      </c>
      <c r="H35" s="8">
        <f>Input!S37</f>
        <v>173</v>
      </c>
      <c r="I35" s="8">
        <f t="shared" si="3"/>
        <v>677</v>
      </c>
    </row>
    <row r="36" spans="1:9">
      <c r="A36" s="10">
        <f t="shared" si="2"/>
        <v>35</v>
      </c>
      <c r="B36" s="8" t="str">
        <f>Input!N93</f>
        <v>Cassidy Capoferri</v>
      </c>
      <c r="C36" s="8">
        <f>Input!O93</f>
        <v>0</v>
      </c>
      <c r="D36" s="8" t="str">
        <f>Input!M93</f>
        <v>Warren Regina</v>
      </c>
      <c r="E36" s="8">
        <f>Input!P93</f>
        <v>138</v>
      </c>
      <c r="F36" s="8">
        <f>Input!Q93</f>
        <v>180</v>
      </c>
      <c r="G36" s="8">
        <f>Input!R93</f>
        <v>209</v>
      </c>
      <c r="H36" s="8">
        <f>Input!S93</f>
        <v>148</v>
      </c>
      <c r="I36" s="8">
        <f t="shared" si="3"/>
        <v>675</v>
      </c>
    </row>
    <row r="37" spans="1:9">
      <c r="A37" s="10">
        <f t="shared" si="2"/>
        <v>36</v>
      </c>
      <c r="B37" s="8" t="str">
        <f>Input!N51</f>
        <v>Amber Suwalski</v>
      </c>
      <c r="C37" s="8">
        <f>Input!O51</f>
        <v>0</v>
      </c>
      <c r="D37" s="8" t="str">
        <f>Input!M51</f>
        <v>St. Clair Shores Lakeview</v>
      </c>
      <c r="E37" s="8">
        <f>Input!P51</f>
        <v>162</v>
      </c>
      <c r="F37" s="8">
        <f>Input!Q51</f>
        <v>173</v>
      </c>
      <c r="G37" s="8">
        <f>Input!R51</f>
        <v>179</v>
      </c>
      <c r="H37" s="8">
        <f>Input!S51</f>
        <v>159</v>
      </c>
      <c r="I37" s="8">
        <f t="shared" si="3"/>
        <v>673</v>
      </c>
    </row>
    <row r="38" spans="1:9">
      <c r="A38" s="10">
        <f t="shared" si="2"/>
        <v>37</v>
      </c>
      <c r="B38" s="8" t="str">
        <f>Input!N136</f>
        <v>Courtney Domijan</v>
      </c>
      <c r="C38" s="8">
        <f>Input!O136</f>
        <v>0</v>
      </c>
      <c r="D38" s="8" t="str">
        <f>Input!M136</f>
        <v>Centerline</v>
      </c>
      <c r="E38" s="8">
        <f>Input!P136</f>
        <v>177</v>
      </c>
      <c r="F38" s="8">
        <f>Input!Q136</f>
        <v>166</v>
      </c>
      <c r="G38" s="8">
        <f>Input!R136</f>
        <v>169</v>
      </c>
      <c r="H38" s="8">
        <f>Input!S136</f>
        <v>160</v>
      </c>
      <c r="I38" s="8">
        <f t="shared" si="3"/>
        <v>672</v>
      </c>
    </row>
    <row r="39" spans="1:9">
      <c r="A39" s="10">
        <f t="shared" si="2"/>
        <v>38</v>
      </c>
      <c r="B39" s="8" t="str">
        <f>Input!N67</f>
        <v>Mackenzie Janssen</v>
      </c>
      <c r="C39" s="8">
        <f>Input!O67</f>
        <v>0</v>
      </c>
      <c r="D39" s="8" t="str">
        <f>Input!M67</f>
        <v>Utica Eisenhower</v>
      </c>
      <c r="E39" s="8">
        <f>Input!P67</f>
        <v>190</v>
      </c>
      <c r="F39" s="8">
        <f>Input!Q67</f>
        <v>158</v>
      </c>
      <c r="G39" s="8">
        <f>Input!R67</f>
        <v>126</v>
      </c>
      <c r="H39" s="8">
        <f>Input!S67</f>
        <v>196</v>
      </c>
      <c r="I39" s="8">
        <f t="shared" si="3"/>
        <v>670</v>
      </c>
    </row>
    <row r="40" spans="1:9">
      <c r="A40" s="10">
        <f t="shared" si="2"/>
        <v>38</v>
      </c>
      <c r="B40" s="8" t="str">
        <f>Input!N126</f>
        <v>Tiffani Kimbrough</v>
      </c>
      <c r="C40" s="8">
        <f>Input!O126</f>
        <v>0</v>
      </c>
      <c r="D40" s="8" t="str">
        <f>Input!M126</f>
        <v>Warren Fitzgerald</v>
      </c>
      <c r="E40" s="8">
        <f>Input!P126</f>
        <v>170</v>
      </c>
      <c r="F40" s="8">
        <f>Input!Q126</f>
        <v>136</v>
      </c>
      <c r="G40" s="8">
        <f>Input!R126</f>
        <v>188</v>
      </c>
      <c r="H40" s="8">
        <f>Input!S126</f>
        <v>176</v>
      </c>
      <c r="I40" s="8">
        <f t="shared" si="3"/>
        <v>670</v>
      </c>
    </row>
    <row r="41" spans="1:9">
      <c r="A41" s="10">
        <f t="shared" si="2"/>
        <v>40</v>
      </c>
      <c r="B41" s="8" t="str">
        <f>Input!N112</f>
        <v>Sarah Nelson</v>
      </c>
      <c r="C41" s="8">
        <f>Input!O112</f>
        <v>0</v>
      </c>
      <c r="D41" s="8" t="str">
        <f>Input!M112</f>
        <v>St. Clair Shores South Lake</v>
      </c>
      <c r="E41" s="8">
        <f>Input!P112</f>
        <v>170</v>
      </c>
      <c r="F41" s="8">
        <f>Input!Q112</f>
        <v>125</v>
      </c>
      <c r="G41" s="8">
        <f>Input!R112</f>
        <v>148</v>
      </c>
      <c r="H41" s="8">
        <f>Input!S112</f>
        <v>223</v>
      </c>
      <c r="I41" s="8">
        <f t="shared" si="3"/>
        <v>666</v>
      </c>
    </row>
    <row r="42" spans="1:9">
      <c r="A42" s="10">
        <f t="shared" si="2"/>
        <v>41</v>
      </c>
      <c r="B42" s="8" t="str">
        <f>Input!N14</f>
        <v>Taylor Miller</v>
      </c>
      <c r="C42" s="8">
        <f>Input!O14</f>
        <v>0</v>
      </c>
      <c r="D42" s="8" t="str">
        <f>Input!M14</f>
        <v>Warren Cousino</v>
      </c>
      <c r="E42" s="8">
        <f>Input!P14</f>
        <v>125</v>
      </c>
      <c r="F42" s="8">
        <f>Input!Q14</f>
        <v>190</v>
      </c>
      <c r="G42" s="8">
        <f>Input!R14</f>
        <v>135</v>
      </c>
      <c r="H42" s="8">
        <f>Input!S14</f>
        <v>213</v>
      </c>
      <c r="I42" s="8">
        <f t="shared" si="3"/>
        <v>663</v>
      </c>
    </row>
    <row r="43" spans="1:9">
      <c r="A43" s="10">
        <f t="shared" si="2"/>
        <v>42</v>
      </c>
      <c r="B43" s="8" t="str">
        <f>Input!N118</f>
        <v>Vashaun Rhodes</v>
      </c>
      <c r="C43" s="8">
        <f>Input!O118</f>
        <v>0</v>
      </c>
      <c r="D43" s="8" t="str">
        <f>Input!M118</f>
        <v>Warren Mott</v>
      </c>
      <c r="E43" s="8">
        <f>Input!P118</f>
        <v>147</v>
      </c>
      <c r="F43" s="8">
        <f>Input!Q118</f>
        <v>200</v>
      </c>
      <c r="G43" s="8">
        <f>Input!R118</f>
        <v>175</v>
      </c>
      <c r="H43" s="8">
        <f>Input!S118</f>
        <v>140</v>
      </c>
      <c r="I43" s="8">
        <f t="shared" si="3"/>
        <v>662</v>
      </c>
    </row>
    <row r="44" spans="1:9">
      <c r="A44" s="10">
        <f t="shared" si="2"/>
        <v>43</v>
      </c>
      <c r="B44" s="8" t="str">
        <f>Input!N100</f>
        <v>Ashley  Renock</v>
      </c>
      <c r="C44" s="8">
        <f>Input!O100</f>
        <v>0</v>
      </c>
      <c r="D44" s="8" t="str">
        <f>Input!M100</f>
        <v>Macomb L'Anse Creuse North</v>
      </c>
      <c r="E44" s="8">
        <f>Input!P100</f>
        <v>142</v>
      </c>
      <c r="F44" s="8">
        <f>Input!Q100</f>
        <v>190</v>
      </c>
      <c r="G44" s="8">
        <f>Input!R100</f>
        <v>150</v>
      </c>
      <c r="H44" s="8">
        <f>Input!S100</f>
        <v>179</v>
      </c>
      <c r="I44" s="8">
        <f t="shared" si="3"/>
        <v>661</v>
      </c>
    </row>
    <row r="45" spans="1:9">
      <c r="A45" s="10">
        <f t="shared" si="2"/>
        <v>44</v>
      </c>
      <c r="B45" s="8" t="str">
        <f>Input!N57</f>
        <v>Elizabeth Ireland</v>
      </c>
      <c r="C45" s="8">
        <f>Input!O57</f>
        <v>0</v>
      </c>
      <c r="D45" s="8" t="str">
        <f>Input!M57</f>
        <v>Utica Eisenhower</v>
      </c>
      <c r="E45" s="8">
        <f>Input!P57</f>
        <v>166</v>
      </c>
      <c r="F45" s="8">
        <f>Input!Q57</f>
        <v>172</v>
      </c>
      <c r="G45" s="8">
        <f>Input!R57</f>
        <v>152</v>
      </c>
      <c r="H45" s="8">
        <f>Input!S57</f>
        <v>169</v>
      </c>
      <c r="I45" s="8">
        <f t="shared" si="3"/>
        <v>659</v>
      </c>
    </row>
    <row r="46" spans="1:9">
      <c r="A46" s="10">
        <f t="shared" si="2"/>
        <v>45</v>
      </c>
      <c r="B46" s="8" t="str">
        <f>Input!N120</f>
        <v>Dana Ulinski</v>
      </c>
      <c r="C46" s="8">
        <f>Input!O120</f>
        <v>0</v>
      </c>
      <c r="D46" s="8" t="str">
        <f>Input!M120</f>
        <v>Armada</v>
      </c>
      <c r="E46" s="8">
        <f>Input!P120</f>
        <v>181</v>
      </c>
      <c r="F46" s="8">
        <f>Input!Q120</f>
        <v>135</v>
      </c>
      <c r="G46" s="8">
        <f>Input!R120</f>
        <v>155</v>
      </c>
      <c r="H46" s="8">
        <f>Input!S120</f>
        <v>187</v>
      </c>
      <c r="I46" s="8">
        <f t="shared" si="3"/>
        <v>658</v>
      </c>
    </row>
    <row r="47" spans="1:9">
      <c r="A47" s="10">
        <f t="shared" si="2"/>
        <v>46</v>
      </c>
      <c r="B47" s="8" t="str">
        <f>Input!N56</f>
        <v>Lauren Suwalski</v>
      </c>
      <c r="C47" s="8">
        <f>Input!O56</f>
        <v>0</v>
      </c>
      <c r="D47" s="8" t="str">
        <f>Input!M56</f>
        <v>St. Clair Shores Lakeview</v>
      </c>
      <c r="E47" s="8">
        <f>Input!P56</f>
        <v>141</v>
      </c>
      <c r="F47" s="8">
        <f>Input!Q56</f>
        <v>161</v>
      </c>
      <c r="G47" s="8">
        <f>Input!R56</f>
        <v>175</v>
      </c>
      <c r="H47" s="8">
        <f>Input!S56</f>
        <v>177</v>
      </c>
      <c r="I47" s="8">
        <f t="shared" si="3"/>
        <v>654</v>
      </c>
    </row>
    <row r="48" spans="1:9">
      <c r="A48" s="10">
        <f t="shared" si="2"/>
        <v>47</v>
      </c>
      <c r="B48" s="8" t="str">
        <f>Input!N96</f>
        <v>Ellen Kovalcik</v>
      </c>
      <c r="C48" s="8">
        <f>Input!O96</f>
        <v>0</v>
      </c>
      <c r="D48" s="8" t="str">
        <f>Input!M96</f>
        <v>Richmond</v>
      </c>
      <c r="E48" s="8">
        <f>Input!P96</f>
        <v>156</v>
      </c>
      <c r="F48" s="8">
        <f>Input!Q96</f>
        <v>150</v>
      </c>
      <c r="G48" s="8">
        <f>Input!R96</f>
        <v>145</v>
      </c>
      <c r="H48" s="8">
        <f>Input!S96</f>
        <v>201</v>
      </c>
      <c r="I48" s="8">
        <f t="shared" si="3"/>
        <v>652</v>
      </c>
    </row>
    <row r="49" spans="1:9">
      <c r="A49" s="10">
        <f t="shared" si="2"/>
        <v>48</v>
      </c>
      <c r="B49" s="8" t="str">
        <f>Input!N13</f>
        <v>Emily Parkin</v>
      </c>
      <c r="C49" s="8">
        <f>Input!O13</f>
        <v>0</v>
      </c>
      <c r="D49" s="8" t="str">
        <f>Input!M13</f>
        <v>Utica Henry Ford II</v>
      </c>
      <c r="E49" s="8">
        <f>Input!P13</f>
        <v>130</v>
      </c>
      <c r="F49" s="8">
        <f>Input!Q13</f>
        <v>162</v>
      </c>
      <c r="G49" s="8">
        <f>Input!R13</f>
        <v>174</v>
      </c>
      <c r="H49" s="8">
        <f>Input!S13</f>
        <v>183</v>
      </c>
      <c r="I49" s="8">
        <f t="shared" si="3"/>
        <v>649</v>
      </c>
    </row>
    <row r="50" spans="1:9">
      <c r="A50" s="10">
        <f t="shared" si="2"/>
        <v>49</v>
      </c>
      <c r="B50" s="8" t="str">
        <f>Input!N135</f>
        <v>Natalie Jankowski</v>
      </c>
      <c r="C50" s="8">
        <f>Input!O135</f>
        <v>0</v>
      </c>
      <c r="D50" s="8" t="str">
        <f>Input!M135</f>
        <v>Armada</v>
      </c>
      <c r="E50" s="8">
        <f>Input!P135</f>
        <v>135</v>
      </c>
      <c r="F50" s="8">
        <f>Input!Q135</f>
        <v>164</v>
      </c>
      <c r="G50" s="8">
        <f>Input!R135</f>
        <v>132</v>
      </c>
      <c r="H50" s="8">
        <f>Input!S135</f>
        <v>216</v>
      </c>
      <c r="I50" s="8">
        <f t="shared" si="3"/>
        <v>647</v>
      </c>
    </row>
    <row r="51" spans="1:9">
      <c r="A51" s="10">
        <f t="shared" si="2"/>
        <v>50</v>
      </c>
      <c r="B51" s="8" t="str">
        <f>Input!N32</f>
        <v>Nicole Yakimovich</v>
      </c>
      <c r="C51" s="8">
        <f>Input!O32</f>
        <v>0</v>
      </c>
      <c r="D51" s="8" t="str">
        <f>Input!M32</f>
        <v>Utica Eisenhower</v>
      </c>
      <c r="E51" s="8">
        <f>Input!P32</f>
        <v>176</v>
      </c>
      <c r="F51" s="8">
        <f>Input!Q32</f>
        <v>169</v>
      </c>
      <c r="G51" s="8">
        <f>Input!R32</f>
        <v>159</v>
      </c>
      <c r="H51" s="8">
        <f>Input!S32</f>
        <v>142</v>
      </c>
      <c r="I51" s="8">
        <f t="shared" si="3"/>
        <v>646</v>
      </c>
    </row>
    <row r="52" spans="1:9">
      <c r="A52" s="10">
        <f t="shared" si="2"/>
        <v>51</v>
      </c>
      <c r="B52" s="8" t="str">
        <f>Input!N83</f>
        <v>Hannah Oles</v>
      </c>
      <c r="C52" s="8">
        <f>Input!O83</f>
        <v>0</v>
      </c>
      <c r="D52" s="8" t="str">
        <f>Input!M83</f>
        <v>Warren Regina</v>
      </c>
      <c r="E52" s="8">
        <f>Input!P83</f>
        <v>125</v>
      </c>
      <c r="F52" s="8">
        <f>Input!Q83</f>
        <v>160</v>
      </c>
      <c r="G52" s="8">
        <f>Input!R83</f>
        <v>207</v>
      </c>
      <c r="H52" s="8">
        <f>Input!S83</f>
        <v>152</v>
      </c>
      <c r="I52" s="8">
        <f t="shared" si="3"/>
        <v>644</v>
      </c>
    </row>
    <row r="53" spans="1:9">
      <c r="A53" s="10">
        <f t="shared" si="2"/>
        <v>52</v>
      </c>
      <c r="B53" s="8" t="str">
        <f>Input!N63</f>
        <v>Hannah Guider</v>
      </c>
      <c r="C53" s="8">
        <f>Input!O63</f>
        <v>0</v>
      </c>
      <c r="D53" s="8" t="str">
        <f>Input!M63</f>
        <v>Warren Cousino</v>
      </c>
      <c r="E53" s="8">
        <f>Input!P63</f>
        <v>164</v>
      </c>
      <c r="F53" s="8">
        <f>Input!Q63</f>
        <v>138</v>
      </c>
      <c r="G53" s="8">
        <f>Input!R63</f>
        <v>140</v>
      </c>
      <c r="H53" s="8">
        <f>Input!S63</f>
        <v>192</v>
      </c>
      <c r="I53" s="8">
        <f t="shared" si="3"/>
        <v>634</v>
      </c>
    </row>
    <row r="54" spans="1:9">
      <c r="A54" s="10">
        <f t="shared" si="2"/>
        <v>52</v>
      </c>
      <c r="B54" s="8" t="str">
        <f>Input!N121</f>
        <v>Alicia Nunn</v>
      </c>
      <c r="C54" s="8">
        <f>Input!O121</f>
        <v>0</v>
      </c>
      <c r="D54" s="8" t="str">
        <f>Input!M121</f>
        <v>Warren Fitzgerald</v>
      </c>
      <c r="E54" s="8">
        <f>Input!P121</f>
        <v>154</v>
      </c>
      <c r="F54" s="8">
        <f>Input!Q121</f>
        <v>194</v>
      </c>
      <c r="G54" s="8">
        <f>Input!R121</f>
        <v>160</v>
      </c>
      <c r="H54" s="8">
        <f>Input!S121</f>
        <v>126</v>
      </c>
      <c r="I54" s="8">
        <f t="shared" si="3"/>
        <v>634</v>
      </c>
    </row>
    <row r="55" spans="1:9">
      <c r="A55" s="10">
        <f t="shared" si="2"/>
        <v>54</v>
      </c>
      <c r="B55" s="8" t="str">
        <f>Input!N18</f>
        <v>Madison Polsinelli</v>
      </c>
      <c r="C55" s="8">
        <f>Input!O18</f>
        <v>0</v>
      </c>
      <c r="D55" s="8" t="str">
        <f>Input!M18</f>
        <v>Utica Henry Ford II</v>
      </c>
      <c r="E55" s="8">
        <f>Input!P18</f>
        <v>135</v>
      </c>
      <c r="F55" s="8">
        <f>Input!Q18</f>
        <v>151</v>
      </c>
      <c r="G55" s="8">
        <f>Input!R18</f>
        <v>146</v>
      </c>
      <c r="H55" s="8">
        <f>Input!S18</f>
        <v>192</v>
      </c>
      <c r="I55" s="8">
        <f t="shared" si="3"/>
        <v>624</v>
      </c>
    </row>
    <row r="56" spans="1:9">
      <c r="A56" s="10">
        <f t="shared" si="2"/>
        <v>55</v>
      </c>
      <c r="B56" s="8" t="str">
        <f>Input!N35</f>
        <v>Collette Beno</v>
      </c>
      <c r="C56" s="8">
        <f>Input!O35</f>
        <v>0</v>
      </c>
      <c r="D56" s="8" t="str">
        <f>Input!M35</f>
        <v>Utica</v>
      </c>
      <c r="E56" s="8">
        <f>Input!P35</f>
        <v>195</v>
      </c>
      <c r="F56" s="8">
        <f>Input!Q35</f>
        <v>122</v>
      </c>
      <c r="G56" s="8">
        <f>Input!R35</f>
        <v>123</v>
      </c>
      <c r="H56" s="8">
        <f>Input!S35</f>
        <v>183</v>
      </c>
      <c r="I56" s="8">
        <f t="shared" si="3"/>
        <v>623</v>
      </c>
    </row>
    <row r="57" spans="1:9">
      <c r="A57" s="10">
        <f t="shared" si="2"/>
        <v>56</v>
      </c>
      <c r="B57" s="8" t="str">
        <f>Input!N125</f>
        <v>Ashley Sowinski</v>
      </c>
      <c r="C57" s="8">
        <f>Input!O125</f>
        <v>0</v>
      </c>
      <c r="D57" s="8" t="str">
        <f>Input!M125</f>
        <v>Armada</v>
      </c>
      <c r="E57" s="8">
        <f>Input!P125</f>
        <v>127</v>
      </c>
      <c r="F57" s="8">
        <f>Input!Q125</f>
        <v>136</v>
      </c>
      <c r="G57" s="8">
        <f>Input!R125</f>
        <v>182</v>
      </c>
      <c r="H57" s="8">
        <f>Input!S125</f>
        <v>176</v>
      </c>
      <c r="I57" s="8">
        <f t="shared" si="3"/>
        <v>621</v>
      </c>
    </row>
    <row r="58" spans="1:9">
      <c r="A58" s="10">
        <f t="shared" si="2"/>
        <v>57</v>
      </c>
      <c r="B58" s="8" t="str">
        <f>Input!N41</f>
        <v>Molly Krist</v>
      </c>
      <c r="C58" s="8">
        <f>Input!O41</f>
        <v>0</v>
      </c>
      <c r="D58" s="8" t="str">
        <f>Input!M41</f>
        <v>St. Clair Shores Lakeview</v>
      </c>
      <c r="E58" s="8">
        <f>Input!P41</f>
        <v>154</v>
      </c>
      <c r="F58" s="8">
        <f>Input!Q41</f>
        <v>138</v>
      </c>
      <c r="G58" s="8">
        <f>Input!R41</f>
        <v>170</v>
      </c>
      <c r="H58" s="8">
        <f>Input!S41</f>
        <v>157</v>
      </c>
      <c r="I58" s="8">
        <f t="shared" si="3"/>
        <v>619</v>
      </c>
    </row>
    <row r="59" spans="1:9">
      <c r="A59" s="10">
        <f t="shared" si="2"/>
        <v>58</v>
      </c>
      <c r="B59" s="8" t="str">
        <f>Input!N66</f>
        <v>Maya Gindlesperger</v>
      </c>
      <c r="C59" s="8">
        <f>Input!O66</f>
        <v>0</v>
      </c>
      <c r="D59" s="8" t="str">
        <f>Input!M66</f>
        <v>Macomb Dakota</v>
      </c>
      <c r="E59" s="8">
        <f>Input!P66</f>
        <v>141</v>
      </c>
      <c r="F59" s="8">
        <f>Input!Q66</f>
        <v>161</v>
      </c>
      <c r="G59" s="8">
        <f>Input!R66</f>
        <v>160</v>
      </c>
      <c r="H59" s="8">
        <f>Input!S66</f>
        <v>156</v>
      </c>
      <c r="I59" s="8">
        <f t="shared" si="3"/>
        <v>618</v>
      </c>
    </row>
    <row r="60" spans="1:9">
      <c r="A60" s="10">
        <f t="shared" si="2"/>
        <v>58</v>
      </c>
      <c r="B60" s="8" t="str">
        <f>Input!N45</f>
        <v>Caitlin Beirne</v>
      </c>
      <c r="C60" s="8">
        <f>Input!O45</f>
        <v>0</v>
      </c>
      <c r="D60" s="8" t="str">
        <f>Input!M45</f>
        <v>St. Clair Shores Lake Shore</v>
      </c>
      <c r="E60" s="8">
        <f>Input!P45</f>
        <v>170</v>
      </c>
      <c r="F60" s="8">
        <f>Input!Q45</f>
        <v>170</v>
      </c>
      <c r="G60" s="8">
        <f>Input!R45</f>
        <v>165</v>
      </c>
      <c r="H60" s="8">
        <f>Input!S45</f>
        <v>113</v>
      </c>
      <c r="I60" s="8">
        <f t="shared" si="3"/>
        <v>618</v>
      </c>
    </row>
    <row r="61" spans="1:9">
      <c r="A61" s="10">
        <f t="shared" si="2"/>
        <v>60</v>
      </c>
      <c r="B61" s="8" t="str">
        <f>Input!N20</f>
        <v>Megan Baranski</v>
      </c>
      <c r="C61" s="8">
        <f>Input!O20</f>
        <v>0</v>
      </c>
      <c r="D61" s="8" t="str">
        <f>Input!M20</f>
        <v>Utica</v>
      </c>
      <c r="E61" s="8">
        <f>Input!P20</f>
        <v>127</v>
      </c>
      <c r="F61" s="8">
        <f>Input!Q20</f>
        <v>155</v>
      </c>
      <c r="G61" s="8">
        <f>Input!R20</f>
        <v>136</v>
      </c>
      <c r="H61" s="8">
        <f>Input!S20</f>
        <v>193</v>
      </c>
      <c r="I61" s="8">
        <f t="shared" si="3"/>
        <v>611</v>
      </c>
    </row>
    <row r="62" spans="1:9">
      <c r="A62" s="10">
        <f t="shared" si="2"/>
        <v>61</v>
      </c>
      <c r="B62" s="8" t="str">
        <f>Input!N123</f>
        <v>Jacque Graham</v>
      </c>
      <c r="C62" s="8">
        <f>Input!O123</f>
        <v>0</v>
      </c>
      <c r="D62" s="8" t="str">
        <f>Input!M123</f>
        <v>Warren Mott</v>
      </c>
      <c r="E62" s="8">
        <f>Input!P123</f>
        <v>134</v>
      </c>
      <c r="F62" s="8">
        <f>Input!Q123</f>
        <v>185</v>
      </c>
      <c r="G62" s="8">
        <f>Input!R123</f>
        <v>130</v>
      </c>
      <c r="H62" s="8">
        <f>Input!S123</f>
        <v>161</v>
      </c>
      <c r="I62" s="8">
        <f t="shared" si="3"/>
        <v>610</v>
      </c>
    </row>
    <row r="63" spans="1:9">
      <c r="A63" s="10">
        <f t="shared" si="2"/>
        <v>62</v>
      </c>
      <c r="B63" s="8" t="str">
        <f>Input!N128</f>
        <v>Lauren Miyaza</v>
      </c>
      <c r="C63" s="8">
        <f>Input!O128</f>
        <v>0</v>
      </c>
      <c r="D63" s="8" t="str">
        <f>Input!M128</f>
        <v>Warren Mott</v>
      </c>
      <c r="E63" s="8">
        <f>Input!P128</f>
        <v>110</v>
      </c>
      <c r="F63" s="8">
        <f>Input!Q128</f>
        <v>182</v>
      </c>
      <c r="G63" s="8">
        <f>Input!R128</f>
        <v>158</v>
      </c>
      <c r="H63" s="8">
        <f>Input!S128</f>
        <v>157</v>
      </c>
      <c r="I63" s="8">
        <f t="shared" si="3"/>
        <v>607</v>
      </c>
    </row>
    <row r="64" spans="1:9">
      <c r="A64" s="10">
        <f t="shared" si="2"/>
        <v>62</v>
      </c>
      <c r="B64" s="8" t="str">
        <f>Input!N44</f>
        <v>Tiffany Paraventi</v>
      </c>
      <c r="C64" s="8">
        <f>Input!O44</f>
        <v>0</v>
      </c>
      <c r="D64" s="8" t="str">
        <f>Input!M44</f>
        <v>Sterling Heights Stevenson</v>
      </c>
      <c r="E64" s="8">
        <f>Input!P44</f>
        <v>184</v>
      </c>
      <c r="F64" s="8">
        <f>Input!Q44</f>
        <v>143</v>
      </c>
      <c r="G64" s="8">
        <f>Input!R44</f>
        <v>132</v>
      </c>
      <c r="H64" s="8">
        <f>Input!S44</f>
        <v>148</v>
      </c>
      <c r="I64" s="8">
        <f t="shared" si="3"/>
        <v>607</v>
      </c>
    </row>
    <row r="65" spans="1:9">
      <c r="A65" s="10">
        <f t="shared" si="2"/>
        <v>64</v>
      </c>
      <c r="B65" s="8" t="str">
        <f>Input!N8</f>
        <v>Jessica McCreary</v>
      </c>
      <c r="C65" s="8">
        <f>Input!O8</f>
        <v>0</v>
      </c>
      <c r="D65" s="8" t="str">
        <f>Input!M8</f>
        <v>Utica Henry Ford II</v>
      </c>
      <c r="E65" s="8">
        <f>Input!P8</f>
        <v>168</v>
      </c>
      <c r="F65" s="8">
        <f>Input!Q8</f>
        <v>139</v>
      </c>
      <c r="G65" s="8">
        <f>Input!R8</f>
        <v>141</v>
      </c>
      <c r="H65" s="8">
        <f>Input!S8</f>
        <v>158</v>
      </c>
      <c r="I65" s="8">
        <f t="shared" si="3"/>
        <v>606</v>
      </c>
    </row>
    <row r="66" spans="1:9">
      <c r="A66" s="10">
        <f t="shared" ref="A66:A97" si="4">RANK(I66,$I$2:$I$171)</f>
        <v>65</v>
      </c>
      <c r="B66" s="8" t="str">
        <f>Input!N78</f>
        <v>Lynn Hartman</v>
      </c>
      <c r="C66" s="8">
        <f>Input!O78</f>
        <v>0</v>
      </c>
      <c r="D66" s="8" t="str">
        <f>Input!M78</f>
        <v>Warren Regina</v>
      </c>
      <c r="E66" s="8">
        <f>Input!P78</f>
        <v>133</v>
      </c>
      <c r="F66" s="8">
        <f>Input!Q78</f>
        <v>155</v>
      </c>
      <c r="G66" s="8">
        <f>Input!R78</f>
        <v>156</v>
      </c>
      <c r="H66" s="8">
        <f>Input!S78</f>
        <v>161</v>
      </c>
      <c r="I66" s="8">
        <f t="shared" ref="I66:I97" si="5">SUM(E66:H66)</f>
        <v>605</v>
      </c>
    </row>
    <row r="67" spans="1:9">
      <c r="A67" s="10">
        <f t="shared" si="4"/>
        <v>66</v>
      </c>
      <c r="B67" s="8" t="str">
        <f>Input!N79</f>
        <v>Ashlee Gebstadt</v>
      </c>
      <c r="C67" s="8">
        <f>Input!O79</f>
        <v>0</v>
      </c>
      <c r="D67" s="8" t="str">
        <f>Input!M79</f>
        <v>East Point East Detroit</v>
      </c>
      <c r="E67" s="8">
        <f>Input!P79</f>
        <v>168</v>
      </c>
      <c r="F67" s="8">
        <f>Input!Q79</f>
        <v>134</v>
      </c>
      <c r="G67" s="8">
        <f>Input!R79</f>
        <v>154</v>
      </c>
      <c r="H67" s="8">
        <f>Input!S79</f>
        <v>148</v>
      </c>
      <c r="I67" s="8">
        <f t="shared" si="5"/>
        <v>604</v>
      </c>
    </row>
    <row r="68" spans="1:9">
      <c r="A68" s="10">
        <f t="shared" si="4"/>
        <v>67</v>
      </c>
      <c r="B68" s="8" t="str">
        <f>Input!N74</f>
        <v>Rebecca Zilinski</v>
      </c>
      <c r="C68" s="8">
        <f>Input!O74</f>
        <v>0</v>
      </c>
      <c r="D68" s="8" t="str">
        <f>Input!M74</f>
        <v>East Point East Detroit</v>
      </c>
      <c r="E68" s="8">
        <f>Input!P74</f>
        <v>197</v>
      </c>
      <c r="F68" s="8">
        <f>Input!Q74</f>
        <v>114</v>
      </c>
      <c r="G68" s="8">
        <f>Input!R74</f>
        <v>141</v>
      </c>
      <c r="H68" s="8">
        <f>Input!S74</f>
        <v>151</v>
      </c>
      <c r="I68" s="8">
        <f t="shared" si="5"/>
        <v>603</v>
      </c>
    </row>
    <row r="69" spans="1:9">
      <c r="A69" s="10">
        <f t="shared" si="4"/>
        <v>68</v>
      </c>
      <c r="B69" s="8" t="str">
        <f>Input!N54</f>
        <v>Erika Gamble</v>
      </c>
      <c r="C69" s="8">
        <f>Input!O54</f>
        <v>0</v>
      </c>
      <c r="D69" s="8" t="str">
        <f>Input!M54</f>
        <v>Clinton Township Chippewa Valley</v>
      </c>
      <c r="E69" s="8">
        <f>Input!P54</f>
        <v>173</v>
      </c>
      <c r="F69" s="8">
        <f>Input!Q54</f>
        <v>162</v>
      </c>
      <c r="G69" s="8">
        <f>Input!R54</f>
        <v>166</v>
      </c>
      <c r="H69" s="8">
        <f>Input!S54</f>
        <v>101</v>
      </c>
      <c r="I69" s="8">
        <f t="shared" si="5"/>
        <v>602</v>
      </c>
    </row>
    <row r="70" spans="1:9">
      <c r="A70" s="10">
        <f t="shared" si="4"/>
        <v>69</v>
      </c>
      <c r="B70" s="8" t="str">
        <f>Input!N11</f>
        <v>Tabatha Neal</v>
      </c>
      <c r="C70" s="8">
        <f>Input!O11</f>
        <v>0</v>
      </c>
      <c r="D70" s="8" t="str">
        <f>Input!M11</f>
        <v>New Baltimore Anchor Bay</v>
      </c>
      <c r="E70" s="8">
        <f>Input!P11</f>
        <v>146</v>
      </c>
      <c r="F70" s="8">
        <f>Input!Q11</f>
        <v>169</v>
      </c>
      <c r="G70" s="8">
        <f>Input!R11</f>
        <v>123</v>
      </c>
      <c r="H70" s="8">
        <f>Input!S11</f>
        <v>162</v>
      </c>
      <c r="I70" s="8">
        <f t="shared" si="5"/>
        <v>600</v>
      </c>
    </row>
    <row r="71" spans="1:9">
      <c r="A71" s="10">
        <f t="shared" si="4"/>
        <v>70</v>
      </c>
      <c r="B71" s="8" t="str">
        <f>Input!N115</f>
        <v>Makaila Spencer</v>
      </c>
      <c r="C71" s="8">
        <f>Input!O115</f>
        <v>0</v>
      </c>
      <c r="D71" s="8" t="str">
        <f>Input!M115</f>
        <v>Armada</v>
      </c>
      <c r="E71" s="8">
        <f>Input!P115</f>
        <v>140</v>
      </c>
      <c r="F71" s="8">
        <f>Input!Q115</f>
        <v>153</v>
      </c>
      <c r="G71" s="8">
        <f>Input!R115</f>
        <v>137</v>
      </c>
      <c r="H71" s="8">
        <f>Input!S115</f>
        <v>168</v>
      </c>
      <c r="I71" s="8">
        <f t="shared" si="5"/>
        <v>598</v>
      </c>
    </row>
    <row r="72" spans="1:9">
      <c r="A72" s="10">
        <f t="shared" si="4"/>
        <v>70</v>
      </c>
      <c r="B72" s="8" t="str">
        <f>Input!N113</f>
        <v>Hannah Walters</v>
      </c>
      <c r="C72" s="8">
        <f>Input!O113</f>
        <v>0</v>
      </c>
      <c r="D72" s="8" t="str">
        <f>Input!M113</f>
        <v>Warren Mott</v>
      </c>
      <c r="E72" s="8">
        <f>Input!P113</f>
        <v>135</v>
      </c>
      <c r="F72" s="8">
        <f>Input!Q113</f>
        <v>125</v>
      </c>
      <c r="G72" s="8">
        <f>Input!R113</f>
        <v>174</v>
      </c>
      <c r="H72" s="8">
        <f>Input!S113</f>
        <v>164</v>
      </c>
      <c r="I72" s="8">
        <f t="shared" si="5"/>
        <v>598</v>
      </c>
    </row>
    <row r="73" spans="1:9">
      <c r="A73" s="10">
        <f t="shared" si="4"/>
        <v>72</v>
      </c>
      <c r="B73" s="8" t="str">
        <f>Input!N139</f>
        <v>Justine Renshaw</v>
      </c>
      <c r="C73" s="8">
        <f>Input!O139</f>
        <v>0</v>
      </c>
      <c r="D73" s="8" t="str">
        <f>Input!M139</f>
        <v>Warren Woods Tower</v>
      </c>
      <c r="E73" s="8">
        <f>Input!P139</f>
        <v>122</v>
      </c>
      <c r="F73" s="8">
        <f>Input!Q139</f>
        <v>160</v>
      </c>
      <c r="G73" s="8">
        <f>Input!R139</f>
        <v>123</v>
      </c>
      <c r="H73" s="8">
        <f>Input!S139</f>
        <v>190</v>
      </c>
      <c r="I73" s="8">
        <f t="shared" si="5"/>
        <v>595</v>
      </c>
    </row>
    <row r="74" spans="1:9">
      <c r="A74" s="10">
        <f t="shared" si="4"/>
        <v>73</v>
      </c>
      <c r="B74" s="8" t="str">
        <f>Input!N4</f>
        <v>Cortney Mourello</v>
      </c>
      <c r="C74" s="8">
        <f>Input!O4</f>
        <v>0</v>
      </c>
      <c r="D74" s="8" t="str">
        <f>Input!M4</f>
        <v>Warren Cousino</v>
      </c>
      <c r="E74" s="8">
        <f>Input!P4</f>
        <v>166</v>
      </c>
      <c r="F74" s="8">
        <f>Input!Q4</f>
        <v>143</v>
      </c>
      <c r="G74" s="8">
        <f>Input!R4</f>
        <v>140</v>
      </c>
      <c r="H74" s="8">
        <f>Input!S4</f>
        <v>145</v>
      </c>
      <c r="I74" s="8">
        <f t="shared" si="5"/>
        <v>594</v>
      </c>
    </row>
    <row r="75" spans="1:9">
      <c r="A75" s="10">
        <f t="shared" si="4"/>
        <v>74</v>
      </c>
      <c r="B75" s="8" t="str">
        <f>Input!N27</f>
        <v>Madison McNamnra</v>
      </c>
      <c r="C75" s="8">
        <f>Input!O27</f>
        <v>0</v>
      </c>
      <c r="D75" s="8" t="str">
        <f>Input!M27</f>
        <v>Utica Eisenhower</v>
      </c>
      <c r="E75" s="8">
        <f>Input!P27</f>
        <v>140</v>
      </c>
      <c r="F75" s="8">
        <f>Input!Q27</f>
        <v>136</v>
      </c>
      <c r="G75" s="8">
        <f>Input!R27</f>
        <v>181</v>
      </c>
      <c r="H75" s="8">
        <f>Input!S27</f>
        <v>135</v>
      </c>
      <c r="I75" s="8">
        <f t="shared" si="5"/>
        <v>592</v>
      </c>
    </row>
    <row r="76" spans="1:9">
      <c r="A76" s="10">
        <f t="shared" si="4"/>
        <v>75</v>
      </c>
      <c r="B76" s="8" t="str">
        <f>Input!N40</f>
        <v>Angel Colden</v>
      </c>
      <c r="C76" s="8">
        <f>Input!O40</f>
        <v>0</v>
      </c>
      <c r="D76" s="8" t="str">
        <f>Input!M40</f>
        <v>Utica</v>
      </c>
      <c r="E76" s="8">
        <f>Input!P40</f>
        <v>119</v>
      </c>
      <c r="F76" s="8">
        <f>Input!Q40</f>
        <v>148</v>
      </c>
      <c r="G76" s="8">
        <f>Input!R40</f>
        <v>165</v>
      </c>
      <c r="H76" s="8">
        <f>Input!S40</f>
        <v>155</v>
      </c>
      <c r="I76" s="8">
        <f t="shared" si="5"/>
        <v>587</v>
      </c>
    </row>
    <row r="77" spans="1:9">
      <c r="A77" s="10">
        <f t="shared" si="4"/>
        <v>76</v>
      </c>
      <c r="B77" s="8" t="str">
        <f>Input!N25</f>
        <v>Makayla Barthlow</v>
      </c>
      <c r="C77" s="8">
        <f>Input!O25</f>
        <v>0</v>
      </c>
      <c r="D77" s="8" t="str">
        <f>Input!M25</f>
        <v>Utica</v>
      </c>
      <c r="E77" s="8">
        <f>Input!P25</f>
        <v>137</v>
      </c>
      <c r="F77" s="8">
        <f>Input!Q25</f>
        <v>133</v>
      </c>
      <c r="G77" s="8">
        <f>Input!R25</f>
        <v>183</v>
      </c>
      <c r="H77" s="8">
        <f>Input!S25</f>
        <v>132</v>
      </c>
      <c r="I77" s="8">
        <f t="shared" si="5"/>
        <v>585</v>
      </c>
    </row>
    <row r="78" spans="1:9">
      <c r="A78" s="10">
        <f t="shared" si="4"/>
        <v>77</v>
      </c>
      <c r="B78" s="8" t="str">
        <f>Input!N21</f>
        <v>Dominique Pearcy</v>
      </c>
      <c r="C78" s="8">
        <f>Input!O21</f>
        <v>0</v>
      </c>
      <c r="D78" s="8" t="str">
        <f>Input!M21</f>
        <v>New Baltimore Anchor Bay</v>
      </c>
      <c r="E78" s="8">
        <f>Input!P21</f>
        <v>173</v>
      </c>
      <c r="F78" s="8">
        <f>Input!Q21</f>
        <v>113</v>
      </c>
      <c r="G78" s="8">
        <f>Input!R21</f>
        <v>101</v>
      </c>
      <c r="H78" s="8">
        <f>Input!S21</f>
        <v>194</v>
      </c>
      <c r="I78" s="8">
        <f t="shared" si="5"/>
        <v>581</v>
      </c>
    </row>
    <row r="79" spans="1:9">
      <c r="A79" s="10">
        <f t="shared" si="4"/>
        <v>77</v>
      </c>
      <c r="B79" s="8" t="str">
        <f>Input!N30</f>
        <v>Cynda Molina</v>
      </c>
      <c r="C79" s="8">
        <f>Input!O30</f>
        <v>0</v>
      </c>
      <c r="D79" s="8" t="str">
        <f>Input!M30</f>
        <v>utica</v>
      </c>
      <c r="E79" s="8">
        <f>Input!P30</f>
        <v>165</v>
      </c>
      <c r="F79" s="8">
        <f>Input!Q30</f>
        <v>128</v>
      </c>
      <c r="G79" s="8">
        <f>Input!R30</f>
        <v>144</v>
      </c>
      <c r="H79" s="8">
        <f>Input!S30</f>
        <v>144</v>
      </c>
      <c r="I79" s="8">
        <f t="shared" si="5"/>
        <v>581</v>
      </c>
    </row>
    <row r="80" spans="1:9">
      <c r="A80" s="10">
        <f t="shared" si="4"/>
        <v>79</v>
      </c>
      <c r="B80" s="8" t="str">
        <f>Input!N68</f>
        <v>Madison Paoletti</v>
      </c>
      <c r="C80" s="8">
        <f>Input!O68</f>
        <v>0</v>
      </c>
      <c r="D80" s="8" t="str">
        <f>Input!M68</f>
        <v>Warren Cousino</v>
      </c>
      <c r="E80" s="8">
        <f>Input!P68</f>
        <v>144</v>
      </c>
      <c r="F80" s="8">
        <f>Input!Q68</f>
        <v>128</v>
      </c>
      <c r="G80" s="8">
        <f>Input!R68</f>
        <v>169</v>
      </c>
      <c r="H80" s="8">
        <f>Input!S68</f>
        <v>139</v>
      </c>
      <c r="I80" s="8">
        <f t="shared" si="5"/>
        <v>580</v>
      </c>
    </row>
    <row r="81" spans="1:9">
      <c r="A81" s="10">
        <f t="shared" si="4"/>
        <v>80</v>
      </c>
      <c r="B81" s="8" t="str">
        <f>Input!N55</f>
        <v>Shelby DeBruyne</v>
      </c>
      <c r="C81" s="8">
        <f>Input!O55</f>
        <v>0</v>
      </c>
      <c r="D81" s="8" t="str">
        <f>Input!M55</f>
        <v>St. Clair Shores Lake Shore</v>
      </c>
      <c r="E81" s="8">
        <f>Input!P55</f>
        <v>146</v>
      </c>
      <c r="F81" s="8">
        <f>Input!Q55</f>
        <v>179</v>
      </c>
      <c r="G81" s="8">
        <f>Input!R55</f>
        <v>153</v>
      </c>
      <c r="H81" s="8">
        <f>Input!S55</f>
        <v>101</v>
      </c>
      <c r="I81" s="8">
        <f t="shared" si="5"/>
        <v>579</v>
      </c>
    </row>
    <row r="82" spans="1:9">
      <c r="A82" s="10">
        <f t="shared" si="4"/>
        <v>81</v>
      </c>
      <c r="B82" s="8" t="str">
        <f>Input!N106</f>
        <v>Rebecca Richards</v>
      </c>
      <c r="C82" s="8">
        <f>Input!O106</f>
        <v>0</v>
      </c>
      <c r="D82" s="8" t="str">
        <f>Input!M106</f>
        <v>Warren Fitzgerald</v>
      </c>
      <c r="E82" s="8">
        <f>Input!P106</f>
        <v>137</v>
      </c>
      <c r="F82" s="8">
        <f>Input!Q106</f>
        <v>129</v>
      </c>
      <c r="G82" s="8">
        <f>Input!R106</f>
        <v>131</v>
      </c>
      <c r="H82" s="8">
        <f>Input!S106</f>
        <v>180</v>
      </c>
      <c r="I82" s="8">
        <f t="shared" si="5"/>
        <v>577</v>
      </c>
    </row>
    <row r="83" spans="1:9">
      <c r="A83" s="10">
        <f t="shared" si="4"/>
        <v>82</v>
      </c>
      <c r="B83" s="8" t="str">
        <f>Input!N3</f>
        <v>Victoria Giardina</v>
      </c>
      <c r="C83" s="8">
        <f>Input!O3</f>
        <v>0</v>
      </c>
      <c r="D83" s="8" t="str">
        <f>Input!M3</f>
        <v>Utica Henry Ford II</v>
      </c>
      <c r="E83" s="8">
        <f>Input!P3</f>
        <v>133</v>
      </c>
      <c r="F83" s="8">
        <f>Input!Q3</f>
        <v>179</v>
      </c>
      <c r="G83" s="8">
        <f>Input!R3</f>
        <v>103</v>
      </c>
      <c r="H83" s="8">
        <f>Input!S3</f>
        <v>156</v>
      </c>
      <c r="I83" s="8">
        <f t="shared" si="5"/>
        <v>571</v>
      </c>
    </row>
    <row r="84" spans="1:9">
      <c r="A84" s="10">
        <f t="shared" si="4"/>
        <v>82</v>
      </c>
      <c r="B84" s="8" t="str">
        <f>Input!N60</f>
        <v>Taylor Villasurda</v>
      </c>
      <c r="C84" s="8">
        <f>Input!O60</f>
        <v>0</v>
      </c>
      <c r="D84" s="8" t="str">
        <f>Input!M60</f>
        <v>St. Clair Shores Lake Shore</v>
      </c>
      <c r="E84" s="8">
        <f>Input!P60</f>
        <v>161</v>
      </c>
      <c r="F84" s="8">
        <f>Input!Q60</f>
        <v>124</v>
      </c>
      <c r="G84" s="8">
        <f>Input!R60</f>
        <v>141</v>
      </c>
      <c r="H84" s="8">
        <f>Input!S60</f>
        <v>145</v>
      </c>
      <c r="I84" s="8">
        <f t="shared" si="5"/>
        <v>571</v>
      </c>
    </row>
    <row r="85" spans="1:9">
      <c r="A85" s="10">
        <f t="shared" si="4"/>
        <v>84</v>
      </c>
      <c r="B85" s="8" t="str">
        <f>Input!N98</f>
        <v>Sheila Roarty</v>
      </c>
      <c r="C85" s="8">
        <f>Input!O98</f>
        <v>0</v>
      </c>
      <c r="D85" s="8" t="str">
        <f>Input!M98</f>
        <v>Warren Regina</v>
      </c>
      <c r="E85" s="8">
        <f>Input!P98</f>
        <v>121</v>
      </c>
      <c r="F85" s="8">
        <f>Input!Q98</f>
        <v>153</v>
      </c>
      <c r="G85" s="8">
        <f>Input!R98</f>
        <v>153</v>
      </c>
      <c r="H85" s="8">
        <f>Input!S98</f>
        <v>139</v>
      </c>
      <c r="I85" s="8">
        <f t="shared" si="5"/>
        <v>566</v>
      </c>
    </row>
    <row r="86" spans="1:9">
      <c r="A86" s="10">
        <f t="shared" si="4"/>
        <v>85</v>
      </c>
      <c r="B86" s="8" t="str">
        <f>Input!N138</f>
        <v>Nichole Vandivier</v>
      </c>
      <c r="C86" s="8">
        <f>Input!O138</f>
        <v>0</v>
      </c>
      <c r="D86" s="8" t="str">
        <f>Input!M138</f>
        <v>East Point East Detroit</v>
      </c>
      <c r="E86" s="8">
        <f>Input!P138</f>
        <v>121</v>
      </c>
      <c r="F86" s="8">
        <f>Input!Q138</f>
        <v>191</v>
      </c>
      <c r="G86" s="8">
        <f>Input!R138</f>
        <v>136</v>
      </c>
      <c r="H86" s="8">
        <f>Input!S138</f>
        <v>114</v>
      </c>
      <c r="I86" s="8">
        <f t="shared" si="5"/>
        <v>562</v>
      </c>
    </row>
    <row r="87" spans="1:9">
      <c r="A87" s="10">
        <f t="shared" si="4"/>
        <v>86</v>
      </c>
      <c r="B87" s="8" t="str">
        <f>Input!N48</f>
        <v>Samantha Otto</v>
      </c>
      <c r="C87" s="8">
        <f>Input!O48</f>
        <v>0</v>
      </c>
      <c r="D87" s="8" t="str">
        <f>Input!M48</f>
        <v>Warren Lincoln</v>
      </c>
      <c r="E87" s="8">
        <f>Input!P48</f>
        <v>127</v>
      </c>
      <c r="F87" s="8">
        <f>Input!Q48</f>
        <v>152</v>
      </c>
      <c r="G87" s="8">
        <f>Input!R48</f>
        <v>117</v>
      </c>
      <c r="H87" s="8">
        <f>Input!S48</f>
        <v>160</v>
      </c>
      <c r="I87" s="8">
        <f t="shared" si="5"/>
        <v>556</v>
      </c>
    </row>
    <row r="88" spans="1:9">
      <c r="A88" s="10">
        <f t="shared" si="4"/>
        <v>87</v>
      </c>
      <c r="B88" s="8" t="str">
        <f>Input!N64</f>
        <v>Kamrin Keillor</v>
      </c>
      <c r="C88" s="8">
        <f>Input!O64</f>
        <v>0</v>
      </c>
      <c r="D88" s="8" t="str">
        <f>Input!M64</f>
        <v>Clinton Township Chippewa Valley</v>
      </c>
      <c r="E88" s="8">
        <f>Input!P64</f>
        <v>124</v>
      </c>
      <c r="F88" s="8">
        <f>Input!Q64</f>
        <v>146</v>
      </c>
      <c r="G88" s="8">
        <f>Input!R64</f>
        <v>146</v>
      </c>
      <c r="H88" s="8">
        <f>Input!S64</f>
        <v>137</v>
      </c>
      <c r="I88" s="8">
        <f t="shared" si="5"/>
        <v>553</v>
      </c>
    </row>
    <row r="89" spans="1:9">
      <c r="A89" s="10">
        <f t="shared" si="4"/>
        <v>88</v>
      </c>
      <c r="B89" s="8" t="str">
        <f>Input!N105</f>
        <v>Kayla Belanger</v>
      </c>
      <c r="C89" s="8">
        <f>Input!O105</f>
        <v>0</v>
      </c>
      <c r="D89" s="8" t="str">
        <f>Input!M105</f>
        <v>Macomb L'Anse Creuse North</v>
      </c>
      <c r="E89" s="8">
        <f>Input!P105</f>
        <v>118</v>
      </c>
      <c r="F89" s="8">
        <f>Input!Q105</f>
        <v>146</v>
      </c>
      <c r="G89" s="8">
        <f>Input!R105</f>
        <v>140</v>
      </c>
      <c r="H89" s="8">
        <f>Input!S105</f>
        <v>148</v>
      </c>
      <c r="I89" s="8">
        <f t="shared" si="5"/>
        <v>552</v>
      </c>
    </row>
    <row r="90" spans="1:9">
      <c r="A90" s="10">
        <f t="shared" si="4"/>
        <v>89</v>
      </c>
      <c r="B90" s="8" t="str">
        <f>Input!N65</f>
        <v>Allison Scheetz</v>
      </c>
      <c r="C90" s="8">
        <f>Input!O65</f>
        <v>0</v>
      </c>
      <c r="D90" s="8" t="str">
        <f>Input!M65</f>
        <v>St. Clair Shores Lake Shore</v>
      </c>
      <c r="E90" s="8">
        <f>Input!P65</f>
        <v>144</v>
      </c>
      <c r="F90" s="8">
        <f>Input!Q65</f>
        <v>136</v>
      </c>
      <c r="G90" s="8">
        <f>Input!R65</f>
        <v>156</v>
      </c>
      <c r="H90" s="8">
        <f>Input!S65</f>
        <v>109</v>
      </c>
      <c r="I90" s="8">
        <f t="shared" si="5"/>
        <v>545</v>
      </c>
    </row>
    <row r="91" spans="1:9">
      <c r="A91" s="10">
        <f t="shared" si="4"/>
        <v>90</v>
      </c>
      <c r="B91" s="8" t="str">
        <f>Input!N77</f>
        <v>Sabrina Cisneros</v>
      </c>
      <c r="C91" s="8">
        <f>Input!O77</f>
        <v>0</v>
      </c>
      <c r="D91" s="8" t="str">
        <f>Input!M77</f>
        <v>Roseville</v>
      </c>
      <c r="E91" s="8">
        <f>Input!P77</f>
        <v>145</v>
      </c>
      <c r="F91" s="8">
        <f>Input!Q77</f>
        <v>126</v>
      </c>
      <c r="G91" s="8">
        <f>Input!R77</f>
        <v>145</v>
      </c>
      <c r="H91" s="8">
        <f>Input!S77</f>
        <v>128</v>
      </c>
      <c r="I91" s="8">
        <f t="shared" si="5"/>
        <v>544</v>
      </c>
    </row>
    <row r="92" spans="1:9">
      <c r="A92" s="10">
        <f t="shared" si="4"/>
        <v>91</v>
      </c>
      <c r="B92" s="8" t="str">
        <f>Input!N117</f>
        <v>Amyre Walker</v>
      </c>
      <c r="C92" s="8">
        <f>Input!O117</f>
        <v>0</v>
      </c>
      <c r="D92" s="8" t="str">
        <f>Input!M117</f>
        <v>St. Clair Shores South Lake</v>
      </c>
      <c r="E92" s="8">
        <f>Input!P117</f>
        <v>147</v>
      </c>
      <c r="F92" s="8">
        <f>Input!Q117</f>
        <v>108</v>
      </c>
      <c r="G92" s="8">
        <f>Input!R117</f>
        <v>143</v>
      </c>
      <c r="H92" s="8">
        <f>Input!S117</f>
        <v>136</v>
      </c>
      <c r="I92" s="8">
        <f t="shared" si="5"/>
        <v>534</v>
      </c>
    </row>
    <row r="93" spans="1:9">
      <c r="A93" s="10">
        <f t="shared" si="4"/>
        <v>92</v>
      </c>
      <c r="B93" s="8" t="str">
        <f>Input!N23</f>
        <v>Bailey Duke</v>
      </c>
      <c r="C93" s="8">
        <f>Input!O23</f>
        <v>0</v>
      </c>
      <c r="D93" s="8" t="str">
        <f>Input!M23</f>
        <v>Utica Henry Ford II</v>
      </c>
      <c r="E93" s="8">
        <f>Input!P23</f>
        <v>117</v>
      </c>
      <c r="F93" s="8">
        <f>Input!Q23</f>
        <v>145</v>
      </c>
      <c r="G93" s="8">
        <f>Input!R23</f>
        <v>159</v>
      </c>
      <c r="H93" s="8">
        <f>Input!S23</f>
        <v>112</v>
      </c>
      <c r="I93" s="8">
        <f t="shared" si="5"/>
        <v>533</v>
      </c>
    </row>
    <row r="94" spans="1:9">
      <c r="A94" s="10">
        <f t="shared" si="4"/>
        <v>93</v>
      </c>
      <c r="B94" s="8" t="str">
        <f>Input!N129</f>
        <v>Madison Kenyon</v>
      </c>
      <c r="C94" s="8">
        <f>Input!O129</f>
        <v>0</v>
      </c>
      <c r="D94" s="8" t="str">
        <f>Input!M129</f>
        <v>Warren Woods Tower</v>
      </c>
      <c r="E94" s="8">
        <f>Input!P129</f>
        <v>117</v>
      </c>
      <c r="F94" s="8">
        <f>Input!Q129</f>
        <v>128</v>
      </c>
      <c r="G94" s="8">
        <f>Input!R129</f>
        <v>181</v>
      </c>
      <c r="H94" s="8">
        <f>Input!S129</f>
        <v>105</v>
      </c>
      <c r="I94" s="8">
        <f t="shared" si="5"/>
        <v>531</v>
      </c>
    </row>
    <row r="95" spans="1:9">
      <c r="A95" s="10">
        <f t="shared" si="4"/>
        <v>94</v>
      </c>
      <c r="B95" s="8" t="str">
        <f>Input!N19</f>
        <v>Amanda Ziegler</v>
      </c>
      <c r="C95" s="8">
        <f>Input!O19</f>
        <v>0</v>
      </c>
      <c r="D95" s="8" t="str">
        <f>Input!M19</f>
        <v>Warren Cousino</v>
      </c>
      <c r="E95" s="8">
        <f>Input!P19</f>
        <v>147</v>
      </c>
      <c r="F95" s="8">
        <f>Input!Q19</f>
        <v>124</v>
      </c>
      <c r="G95" s="8">
        <f>Input!R19</f>
        <v>115</v>
      </c>
      <c r="H95" s="8">
        <f>Input!S19</f>
        <v>140</v>
      </c>
      <c r="I95" s="8">
        <f t="shared" si="5"/>
        <v>526</v>
      </c>
    </row>
    <row r="96" spans="1:9">
      <c r="A96" s="10">
        <f t="shared" si="4"/>
        <v>95</v>
      </c>
      <c r="B96" s="8" t="str">
        <f>Input!N88</f>
        <v>Kelsey Capoferri</v>
      </c>
      <c r="C96" s="8">
        <f>Input!O88</f>
        <v>0</v>
      </c>
      <c r="D96" s="8" t="str">
        <f>Input!M88</f>
        <v>Warren Regina</v>
      </c>
      <c r="E96" s="8">
        <f>Input!P88</f>
        <v>103</v>
      </c>
      <c r="F96" s="8">
        <f>Input!Q88</f>
        <v>132</v>
      </c>
      <c r="G96" s="8">
        <f>Input!R88</f>
        <v>134</v>
      </c>
      <c r="H96" s="8">
        <f>Input!S88</f>
        <v>156</v>
      </c>
      <c r="I96" s="8">
        <f t="shared" si="5"/>
        <v>525</v>
      </c>
    </row>
    <row r="97" spans="1:9">
      <c r="A97" s="10">
        <f t="shared" si="4"/>
        <v>96</v>
      </c>
      <c r="B97" s="8" t="str">
        <f>Input!N69</f>
        <v>Amanda McLaughlin</v>
      </c>
      <c r="C97" s="8">
        <f>Input!O69</f>
        <v>0</v>
      </c>
      <c r="D97" s="8" t="str">
        <f>Input!M69</f>
        <v>Clinton Township Chippewa Valley</v>
      </c>
      <c r="E97" s="8">
        <f>Input!P69</f>
        <v>111</v>
      </c>
      <c r="F97" s="8">
        <f>Input!Q69</f>
        <v>131</v>
      </c>
      <c r="G97" s="8">
        <f>Input!R69</f>
        <v>144</v>
      </c>
      <c r="H97" s="8">
        <f>Input!S69</f>
        <v>137</v>
      </c>
      <c r="I97" s="8">
        <f t="shared" si="5"/>
        <v>523</v>
      </c>
    </row>
    <row r="98" spans="1:9">
      <c r="A98" s="10">
        <f t="shared" ref="A98:A129" si="6">RANK(I98,$I$2:$I$171)</f>
        <v>97</v>
      </c>
      <c r="B98" s="8" t="str">
        <f>Input!N6</f>
        <v>Nicole Tyll</v>
      </c>
      <c r="C98" s="8">
        <f>Input!O6</f>
        <v>0</v>
      </c>
      <c r="D98" s="8" t="str">
        <f>Input!M6</f>
        <v>New Baltimore Anchor Bay</v>
      </c>
      <c r="E98" s="8">
        <f>Input!P6</f>
        <v>131</v>
      </c>
      <c r="F98" s="8">
        <f>Input!Q6</f>
        <v>152</v>
      </c>
      <c r="G98" s="8">
        <f>Input!R6</f>
        <v>125</v>
      </c>
      <c r="H98" s="8">
        <f>Input!S6</f>
        <v>111</v>
      </c>
      <c r="I98" s="8">
        <f t="shared" ref="I98:I129" si="7">SUM(E98:H98)</f>
        <v>519</v>
      </c>
    </row>
    <row r="99" spans="1:9">
      <c r="A99" s="10">
        <f t="shared" si="6"/>
        <v>98</v>
      </c>
      <c r="B99" s="8" t="str">
        <f>Input!N70</f>
        <v>Kelly Rayner</v>
      </c>
      <c r="C99" s="8">
        <f>Input!O70</f>
        <v>0</v>
      </c>
      <c r="D99" s="8" t="str">
        <f>Input!M70</f>
        <v>St. Clair Shores Lake Shore</v>
      </c>
      <c r="E99" s="8">
        <f>Input!P70</f>
        <v>138</v>
      </c>
      <c r="F99" s="8">
        <f>Input!Q70</f>
        <v>113</v>
      </c>
      <c r="G99" s="8">
        <f>Input!R70</f>
        <v>95</v>
      </c>
      <c r="H99" s="8">
        <f>Input!S70</f>
        <v>166</v>
      </c>
      <c r="I99" s="8">
        <f t="shared" si="7"/>
        <v>512</v>
      </c>
    </row>
    <row r="100" spans="1:9">
      <c r="A100" s="10">
        <f t="shared" si="6"/>
        <v>99</v>
      </c>
      <c r="B100" s="8" t="str">
        <f>Input!N38</f>
        <v>Elizabeth Orban</v>
      </c>
      <c r="C100" s="8">
        <f>Input!O38</f>
        <v>0</v>
      </c>
      <c r="D100" s="8" t="str">
        <f>Input!M38</f>
        <v>Warren Lincoln</v>
      </c>
      <c r="E100" s="8">
        <f>Input!P38</f>
        <v>144</v>
      </c>
      <c r="F100" s="8">
        <f>Input!Q38</f>
        <v>119</v>
      </c>
      <c r="G100" s="8">
        <f>Input!R38</f>
        <v>119</v>
      </c>
      <c r="H100" s="8">
        <f>Input!S38</f>
        <v>129</v>
      </c>
      <c r="I100" s="8">
        <f t="shared" si="7"/>
        <v>511</v>
      </c>
    </row>
    <row r="101" spans="1:9">
      <c r="A101" s="10">
        <f t="shared" si="6"/>
        <v>100</v>
      </c>
      <c r="B101" s="8" t="str">
        <f>Input!N140</f>
        <v>Kayla Viaene</v>
      </c>
      <c r="C101" s="8">
        <f>Input!O140</f>
        <v>0</v>
      </c>
      <c r="D101" s="8" t="str">
        <f>Input!M140</f>
        <v>Armada</v>
      </c>
      <c r="E101" s="8">
        <f>Input!P140</f>
        <v>145</v>
      </c>
      <c r="F101" s="8">
        <f>Input!Q140</f>
        <v>93</v>
      </c>
      <c r="G101" s="8">
        <f>Input!R140</f>
        <v>132</v>
      </c>
      <c r="H101" s="8">
        <f>Input!S140</f>
        <v>137</v>
      </c>
      <c r="I101" s="8">
        <f t="shared" si="7"/>
        <v>507</v>
      </c>
    </row>
    <row r="102" spans="1:9">
      <c r="A102" s="10">
        <f t="shared" si="6"/>
        <v>101</v>
      </c>
      <c r="B102" s="8" t="str">
        <f>Input!N59</f>
        <v>Skylar Kozianowski</v>
      </c>
      <c r="C102" s="8">
        <f>Input!O59</f>
        <v>0</v>
      </c>
      <c r="D102" s="8" t="str">
        <f>Input!M59</f>
        <v>Clinton Township Chippewa Valley</v>
      </c>
      <c r="E102" s="8">
        <f>Input!P59</f>
        <v>126</v>
      </c>
      <c r="F102" s="8">
        <f>Input!Q59</f>
        <v>149</v>
      </c>
      <c r="G102" s="8">
        <f>Input!R59</f>
        <v>120</v>
      </c>
      <c r="H102" s="8">
        <f>Input!S59</f>
        <v>111</v>
      </c>
      <c r="I102" s="8">
        <f t="shared" si="7"/>
        <v>506</v>
      </c>
    </row>
    <row r="103" spans="1:9">
      <c r="A103" s="10">
        <f t="shared" si="6"/>
        <v>102</v>
      </c>
      <c r="B103" s="8" t="str">
        <f>Input!N114</f>
        <v>Geordin Craun</v>
      </c>
      <c r="C103" s="8">
        <f>Input!O114</f>
        <v>0</v>
      </c>
      <c r="D103" s="8" t="str">
        <f>Input!M114</f>
        <v>Romeo</v>
      </c>
      <c r="E103" s="8">
        <f>Input!P114</f>
        <v>139</v>
      </c>
      <c r="F103" s="8">
        <f>Input!Q114</f>
        <v>118</v>
      </c>
      <c r="G103" s="8">
        <f>Input!R114</f>
        <v>111</v>
      </c>
      <c r="H103" s="8">
        <f>Input!S114</f>
        <v>137</v>
      </c>
      <c r="I103" s="8">
        <f t="shared" si="7"/>
        <v>505</v>
      </c>
    </row>
    <row r="104" spans="1:9">
      <c r="A104" s="10">
        <f t="shared" si="6"/>
        <v>102</v>
      </c>
      <c r="B104" s="8" t="str">
        <f>Input!N53</f>
        <v>Daijae Blocton</v>
      </c>
      <c r="C104" s="8">
        <f>Input!O53</f>
        <v>0</v>
      </c>
      <c r="D104" s="8" t="str">
        <f>Input!M53</f>
        <v>Warren Lincoln</v>
      </c>
      <c r="E104" s="8">
        <f>Input!P53</f>
        <v>148</v>
      </c>
      <c r="F104" s="8">
        <f>Input!Q53</f>
        <v>168</v>
      </c>
      <c r="G104" s="8">
        <f>Input!R53</f>
        <v>85</v>
      </c>
      <c r="H104" s="8">
        <f>Input!S53</f>
        <v>104</v>
      </c>
      <c r="I104" s="8">
        <f t="shared" si="7"/>
        <v>505</v>
      </c>
    </row>
    <row r="105" spans="1:9">
      <c r="A105" s="10">
        <f t="shared" si="6"/>
        <v>104</v>
      </c>
      <c r="B105" s="8" t="str">
        <f>Input!N87</f>
        <v>Shelbi Aggas</v>
      </c>
      <c r="C105" s="8">
        <f>Input!O87</f>
        <v>0</v>
      </c>
      <c r="D105" s="8" t="str">
        <f>Input!M87</f>
        <v>Roseville</v>
      </c>
      <c r="E105" s="8">
        <f>Input!P87</f>
        <v>132</v>
      </c>
      <c r="F105" s="8">
        <f>Input!Q87</f>
        <v>139</v>
      </c>
      <c r="G105" s="8">
        <f>Input!R87</f>
        <v>133</v>
      </c>
      <c r="H105" s="8">
        <f>Input!S87</f>
        <v>92</v>
      </c>
      <c r="I105" s="8">
        <f t="shared" si="7"/>
        <v>496</v>
      </c>
    </row>
    <row r="106" spans="1:9">
      <c r="A106" s="10">
        <f t="shared" si="6"/>
        <v>105</v>
      </c>
      <c r="B106" s="8" t="str">
        <f>Input!N80</f>
        <v>Jasmine Gonzalez</v>
      </c>
      <c r="C106" s="8">
        <f>Input!O80</f>
        <v>0</v>
      </c>
      <c r="D106" s="8" t="str">
        <f>Input!M80</f>
        <v>Warren Woods Tower</v>
      </c>
      <c r="E106" s="8">
        <f>Input!P80</f>
        <v>124</v>
      </c>
      <c r="F106" s="8">
        <f>Input!Q80</f>
        <v>157</v>
      </c>
      <c r="G106" s="8">
        <f>Input!R80</f>
        <v>114</v>
      </c>
      <c r="H106" s="8">
        <f>Input!S80</f>
        <v>92</v>
      </c>
      <c r="I106" s="8">
        <f t="shared" si="7"/>
        <v>487</v>
      </c>
    </row>
    <row r="107" spans="1:9">
      <c r="A107" s="10">
        <f t="shared" si="6"/>
        <v>106</v>
      </c>
      <c r="B107" s="8" t="str">
        <f>Input!N10</f>
        <v>Alyssa Turner</v>
      </c>
      <c r="C107" s="8">
        <f>Input!O10</f>
        <v>0</v>
      </c>
      <c r="D107" s="8" t="str">
        <f>Input!M10</f>
        <v>Clinton Township Chippewa Valley</v>
      </c>
      <c r="E107" s="8">
        <f>Input!P10</f>
        <v>107</v>
      </c>
      <c r="F107" s="8">
        <f>Input!Q10</f>
        <v>127</v>
      </c>
      <c r="G107" s="8">
        <f>Input!R10</f>
        <v>95</v>
      </c>
      <c r="H107" s="8">
        <f>Input!S10</f>
        <v>153</v>
      </c>
      <c r="I107" s="8">
        <f t="shared" si="7"/>
        <v>482</v>
      </c>
    </row>
    <row r="108" spans="1:9">
      <c r="A108" s="10">
        <f t="shared" si="6"/>
        <v>106</v>
      </c>
      <c r="B108" s="8" t="str">
        <f>Input!N101</f>
        <v>Sarah Graves</v>
      </c>
      <c r="C108" s="8">
        <f>Input!O101</f>
        <v>0</v>
      </c>
      <c r="D108" s="8" t="str">
        <f>Input!M101</f>
        <v>Richmond</v>
      </c>
      <c r="E108" s="8">
        <f>Input!P101</f>
        <v>94</v>
      </c>
      <c r="F108" s="8">
        <f>Input!Q101</f>
        <v>138</v>
      </c>
      <c r="G108" s="8">
        <f>Input!R101</f>
        <v>150</v>
      </c>
      <c r="H108" s="8">
        <f>Input!S101</f>
        <v>100</v>
      </c>
      <c r="I108" s="8">
        <f t="shared" si="7"/>
        <v>482</v>
      </c>
    </row>
    <row r="109" spans="1:9">
      <c r="A109" s="10">
        <f t="shared" si="6"/>
        <v>108</v>
      </c>
      <c r="B109" s="8" t="str">
        <f>Input!N104</f>
        <v>Shana Torkelson</v>
      </c>
      <c r="C109" s="8">
        <f>Input!O104</f>
        <v>0</v>
      </c>
      <c r="D109" s="8" t="str">
        <f>Input!M104</f>
        <v>Romeo</v>
      </c>
      <c r="E109" s="8">
        <f>Input!P104</f>
        <v>93</v>
      </c>
      <c r="F109" s="8">
        <f>Input!Q104</f>
        <v>175</v>
      </c>
      <c r="G109" s="8">
        <f>Input!R104</f>
        <v>99</v>
      </c>
      <c r="H109" s="8">
        <f>Input!S104</f>
        <v>114</v>
      </c>
      <c r="I109" s="8">
        <f t="shared" si="7"/>
        <v>481</v>
      </c>
    </row>
    <row r="110" spans="1:9">
      <c r="A110" s="10">
        <f t="shared" si="6"/>
        <v>109</v>
      </c>
      <c r="B110" s="8" t="str">
        <f>Input!N58</f>
        <v>Kaitlyn Thompson</v>
      </c>
      <c r="C110" s="8">
        <f>Input!O58</f>
        <v>0</v>
      </c>
      <c r="D110" s="8" t="str">
        <f>Input!M58</f>
        <v>Warren Lincoln</v>
      </c>
      <c r="E110" s="8">
        <f>Input!P58</f>
        <v>124</v>
      </c>
      <c r="F110" s="8">
        <f>Input!Q58</f>
        <v>135</v>
      </c>
      <c r="G110" s="8">
        <f>Input!R58</f>
        <v>116</v>
      </c>
      <c r="H110" s="8">
        <f>Input!S58</f>
        <v>103</v>
      </c>
      <c r="I110" s="8">
        <f t="shared" si="7"/>
        <v>478</v>
      </c>
    </row>
    <row r="111" spans="1:9">
      <c r="A111" s="10">
        <f t="shared" si="6"/>
        <v>110</v>
      </c>
      <c r="B111" s="8" t="str">
        <f>Input!N82</f>
        <v>Sidney Richards</v>
      </c>
      <c r="C111" s="8">
        <f>Input!O82</f>
        <v>0</v>
      </c>
      <c r="D111" s="8" t="str">
        <f>Input!M82</f>
        <v>Roseville</v>
      </c>
      <c r="E111" s="8">
        <f>Input!P82</f>
        <v>123</v>
      </c>
      <c r="F111" s="8">
        <f>Input!Q82</f>
        <v>133</v>
      </c>
      <c r="G111" s="8">
        <f>Input!R82</f>
        <v>108</v>
      </c>
      <c r="H111" s="8">
        <f>Input!S82</f>
        <v>113</v>
      </c>
      <c r="I111" s="8">
        <f t="shared" si="7"/>
        <v>477</v>
      </c>
    </row>
    <row r="112" spans="1:9">
      <c r="A112" s="10">
        <f t="shared" si="6"/>
        <v>111</v>
      </c>
      <c r="B112" s="8" t="str">
        <f>Input!N127</f>
        <v>Lauren Cornett</v>
      </c>
      <c r="C112" s="8">
        <f>Input!O127</f>
        <v>0</v>
      </c>
      <c r="D112" s="8" t="str">
        <f>Input!M127</f>
        <v>St. Clair Shores South Lake</v>
      </c>
      <c r="E112" s="8">
        <f>Input!P127</f>
        <v>122</v>
      </c>
      <c r="F112" s="8">
        <f>Input!Q127</f>
        <v>136</v>
      </c>
      <c r="G112" s="8">
        <f>Input!R127</f>
        <v>102</v>
      </c>
      <c r="H112" s="8">
        <f>Input!S127</f>
        <v>114</v>
      </c>
      <c r="I112" s="8">
        <f t="shared" si="7"/>
        <v>474</v>
      </c>
    </row>
    <row r="113" spans="1:9">
      <c r="A113" s="10">
        <f t="shared" si="6"/>
        <v>112</v>
      </c>
      <c r="B113" s="8" t="str">
        <f>Input!N50</f>
        <v>Erin Horn</v>
      </c>
      <c r="C113" s="8">
        <f>Input!O50</f>
        <v>0</v>
      </c>
      <c r="D113" s="8" t="str">
        <f>Input!M50</f>
        <v>St. Clair Shores Lake Shore</v>
      </c>
      <c r="E113" s="8">
        <f>Input!P50</f>
        <v>116</v>
      </c>
      <c r="F113" s="8">
        <f>Input!Q50</f>
        <v>117</v>
      </c>
      <c r="G113" s="8">
        <f>Input!R50</f>
        <v>140</v>
      </c>
      <c r="H113" s="8">
        <f>Input!S50</f>
        <v>99</v>
      </c>
      <c r="I113" s="8">
        <f t="shared" si="7"/>
        <v>472</v>
      </c>
    </row>
    <row r="114" spans="1:9">
      <c r="A114" s="10">
        <f t="shared" si="6"/>
        <v>113</v>
      </c>
      <c r="B114" s="8" t="str">
        <f>Input!N33</f>
        <v>Samantha Miller</v>
      </c>
      <c r="C114" s="8">
        <f>Input!O33</f>
        <v>0</v>
      </c>
      <c r="D114" s="8" t="str">
        <f>Input!M33</f>
        <v>Warren Lincoln</v>
      </c>
      <c r="E114" s="8">
        <f>Input!P33</f>
        <v>103</v>
      </c>
      <c r="F114" s="8">
        <f>Input!Q33</f>
        <v>118</v>
      </c>
      <c r="G114" s="8">
        <f>Input!R33</f>
        <v>99</v>
      </c>
      <c r="H114" s="8">
        <f>Input!S33</f>
        <v>120</v>
      </c>
      <c r="I114" s="8">
        <f t="shared" si="7"/>
        <v>440</v>
      </c>
    </row>
    <row r="115" spans="1:9">
      <c r="A115" s="10">
        <f t="shared" si="6"/>
        <v>114</v>
      </c>
      <c r="B115" s="8" t="str">
        <f>Input!N43</f>
        <v>Destiny Brown</v>
      </c>
      <c r="C115" s="8">
        <f>Input!O43</f>
        <v>0</v>
      </c>
      <c r="D115" s="8" t="str">
        <f>Input!M43</f>
        <v>Warren Lincoln</v>
      </c>
      <c r="E115" s="8">
        <f>Input!P43</f>
        <v>94</v>
      </c>
      <c r="F115" s="8">
        <f>Input!Q43</f>
        <v>119</v>
      </c>
      <c r="G115" s="8">
        <f>Input!R43</f>
        <v>117</v>
      </c>
      <c r="H115" s="8">
        <f>Input!S43</f>
        <v>109</v>
      </c>
      <c r="I115" s="8">
        <f t="shared" si="7"/>
        <v>439</v>
      </c>
    </row>
    <row r="116" spans="1:9">
      <c r="A116" s="10">
        <f t="shared" si="6"/>
        <v>114</v>
      </c>
      <c r="B116" s="8" t="str">
        <f>Input!N75</f>
        <v>Nicole Meduvsky</v>
      </c>
      <c r="C116" s="8">
        <f>Input!O75</f>
        <v>0</v>
      </c>
      <c r="D116" s="8" t="str">
        <f>Input!M75</f>
        <v>Warren Woods Tower</v>
      </c>
      <c r="E116" s="8">
        <f>Input!P75</f>
        <v>105</v>
      </c>
      <c r="F116" s="8">
        <f>Input!Q75</f>
        <v>93</v>
      </c>
      <c r="G116" s="8">
        <f>Input!R75</f>
        <v>145</v>
      </c>
      <c r="H116" s="8">
        <f>Input!S75</f>
        <v>96</v>
      </c>
      <c r="I116" s="8">
        <f t="shared" si="7"/>
        <v>439</v>
      </c>
    </row>
    <row r="117" spans="1:9">
      <c r="A117" s="10">
        <f t="shared" si="6"/>
        <v>116</v>
      </c>
      <c r="B117" s="8" t="str">
        <f>Input!N116</f>
        <v>Cierra Fitzgerald</v>
      </c>
      <c r="C117" s="8">
        <f>Input!O116</f>
        <v>0</v>
      </c>
      <c r="D117" s="8" t="str">
        <f>Input!M116</f>
        <v>Warren Fitzgerald</v>
      </c>
      <c r="E117" s="8">
        <f>Input!P116</f>
        <v>95</v>
      </c>
      <c r="F117" s="8">
        <f>Input!Q116</f>
        <v>103</v>
      </c>
      <c r="G117" s="8">
        <f>Input!R116</f>
        <v>114</v>
      </c>
      <c r="H117" s="8">
        <f>Input!S116</f>
        <v>126</v>
      </c>
      <c r="I117" s="8">
        <f t="shared" si="7"/>
        <v>438</v>
      </c>
    </row>
    <row r="118" spans="1:9">
      <c r="A118" s="10">
        <f t="shared" si="6"/>
        <v>117</v>
      </c>
      <c r="B118" s="8" t="str">
        <f>Input!N111</f>
        <v>Angela Bondon</v>
      </c>
      <c r="C118" s="8">
        <f>Input!O111</f>
        <v>0</v>
      </c>
      <c r="D118" s="8" t="str">
        <f>Input!M111</f>
        <v>Warren Fitzgerald</v>
      </c>
      <c r="E118" s="8">
        <f>Input!P111</f>
        <v>112</v>
      </c>
      <c r="F118" s="8">
        <f>Input!Q111</f>
        <v>109</v>
      </c>
      <c r="G118" s="8">
        <f>Input!R111</f>
        <v>118</v>
      </c>
      <c r="H118" s="8">
        <f>Input!S111</f>
        <v>98</v>
      </c>
      <c r="I118" s="8">
        <f t="shared" si="7"/>
        <v>437</v>
      </c>
    </row>
    <row r="119" spans="1:9">
      <c r="A119" s="10">
        <f t="shared" si="6"/>
        <v>118</v>
      </c>
      <c r="B119" s="8" t="str">
        <f>Input!N89</f>
        <v>Natalie Ward</v>
      </c>
      <c r="C119" s="8">
        <f>Input!O89</f>
        <v>0</v>
      </c>
      <c r="D119" s="8" t="str">
        <f>Input!M89</f>
        <v>East Point East Detroit</v>
      </c>
      <c r="E119" s="8">
        <f>Input!P89</f>
        <v>108</v>
      </c>
      <c r="F119" s="8">
        <f>Input!Q89</f>
        <v>142</v>
      </c>
      <c r="G119" s="8">
        <f>Input!R89</f>
        <v>87</v>
      </c>
      <c r="H119" s="8">
        <f>Input!S89</f>
        <v>96</v>
      </c>
      <c r="I119" s="8">
        <f t="shared" si="7"/>
        <v>433</v>
      </c>
    </row>
    <row r="120" spans="1:9">
      <c r="A120" s="10">
        <f t="shared" si="6"/>
        <v>119</v>
      </c>
      <c r="B120" s="8" t="str">
        <f>Input!N109</f>
        <v>Lexi Brewer</v>
      </c>
      <c r="C120" s="8">
        <f>Input!O109</f>
        <v>0</v>
      </c>
      <c r="D120" s="8" t="str">
        <f>Input!M109</f>
        <v>Romeo</v>
      </c>
      <c r="E120" s="8">
        <f>Input!P109</f>
        <v>107</v>
      </c>
      <c r="F120" s="8">
        <f>Input!Q109</f>
        <v>98</v>
      </c>
      <c r="G120" s="8">
        <f>Input!R109</f>
        <v>103</v>
      </c>
      <c r="H120" s="8">
        <f>Input!S109</f>
        <v>121</v>
      </c>
      <c r="I120" s="8">
        <f t="shared" si="7"/>
        <v>429</v>
      </c>
    </row>
    <row r="121" spans="1:9">
      <c r="A121" s="10">
        <f t="shared" si="6"/>
        <v>120</v>
      </c>
      <c r="B121" s="8" t="str">
        <f>Input!N119</f>
        <v>Samantha Bartolotta</v>
      </c>
      <c r="C121" s="8">
        <f>Input!O119</f>
        <v>0</v>
      </c>
      <c r="D121" s="8" t="str">
        <f>Input!M119</f>
        <v>Romeo</v>
      </c>
      <c r="E121" s="8">
        <f>Input!P119</f>
        <v>101</v>
      </c>
      <c r="F121" s="8">
        <f>Input!Q119</f>
        <v>119</v>
      </c>
      <c r="G121" s="8">
        <f>Input!R119</f>
        <v>104</v>
      </c>
      <c r="H121" s="8">
        <f>Input!S119</f>
        <v>79</v>
      </c>
      <c r="I121" s="8">
        <f t="shared" si="7"/>
        <v>403</v>
      </c>
    </row>
    <row r="122" spans="1:9">
      <c r="A122" s="10">
        <f t="shared" si="6"/>
        <v>121</v>
      </c>
      <c r="B122" s="8" t="str">
        <f>Input!N26</f>
        <v>Meghan McGrail</v>
      </c>
      <c r="C122" s="8">
        <f>Input!O26</f>
        <v>0</v>
      </c>
      <c r="D122" s="8" t="str">
        <f>Input!M26</f>
        <v>New Baltimore Anchor Bay</v>
      </c>
      <c r="E122" s="8">
        <f>Input!P26</f>
        <v>81</v>
      </c>
      <c r="F122" s="8">
        <f>Input!Q26</f>
        <v>97</v>
      </c>
      <c r="G122" s="8">
        <f>Input!R26</f>
        <v>75</v>
      </c>
      <c r="H122" s="8">
        <f>Input!S26</f>
        <v>144</v>
      </c>
      <c r="I122" s="8">
        <f t="shared" si="7"/>
        <v>397</v>
      </c>
    </row>
    <row r="123" spans="1:9">
      <c r="A123" s="10">
        <f t="shared" si="6"/>
        <v>122</v>
      </c>
      <c r="B123" s="8" t="str">
        <f>Input!N124</f>
        <v>Kaylee Jackson</v>
      </c>
      <c r="C123" s="8">
        <f>Input!O124</f>
        <v>0</v>
      </c>
      <c r="D123" s="8" t="str">
        <f>Input!M124</f>
        <v>Warren Woods Tower</v>
      </c>
      <c r="E123" s="8">
        <f>Input!P124</f>
        <v>106</v>
      </c>
      <c r="F123" s="8">
        <f>Input!Q124</f>
        <v>82</v>
      </c>
      <c r="G123" s="8">
        <f>Input!R124</f>
        <v>110</v>
      </c>
      <c r="H123" s="8">
        <f>Input!S124</f>
        <v>85</v>
      </c>
      <c r="I123" s="8">
        <f t="shared" si="7"/>
        <v>383</v>
      </c>
    </row>
    <row r="124" spans="1:9">
      <c r="A124" s="10">
        <f t="shared" si="6"/>
        <v>123</v>
      </c>
      <c r="B124" s="8" t="str">
        <f>Input!N28</f>
        <v>Brianne Hudgens</v>
      </c>
      <c r="C124" s="8">
        <f>Input!O28</f>
        <v>0</v>
      </c>
      <c r="D124" s="8" t="str">
        <f>Input!M28</f>
        <v>Utica Henry Ford II</v>
      </c>
      <c r="E124" s="8">
        <f>Input!P28</f>
        <v>88</v>
      </c>
      <c r="F124" s="8">
        <f>Input!Q28</f>
        <v>83</v>
      </c>
      <c r="G124" s="8">
        <f>Input!R28</f>
        <v>105</v>
      </c>
      <c r="H124" s="8">
        <f>Input!S28</f>
        <v>102</v>
      </c>
      <c r="I124" s="8">
        <f t="shared" si="7"/>
        <v>378</v>
      </c>
    </row>
    <row r="125" spans="1:9">
      <c r="A125" s="10">
        <f t="shared" si="6"/>
        <v>124</v>
      </c>
      <c r="B125" s="8" t="str">
        <f>Input!N122</f>
        <v>Chasity Homer</v>
      </c>
      <c r="C125" s="8">
        <f>Input!O122</f>
        <v>0</v>
      </c>
      <c r="D125" s="8" t="str">
        <f>Input!M122</f>
        <v>St. Clair Shores South Lake</v>
      </c>
      <c r="E125" s="8">
        <f>Input!P122</f>
        <v>106</v>
      </c>
      <c r="F125" s="8">
        <f>Input!Q122</f>
        <v>65</v>
      </c>
      <c r="G125" s="8">
        <f>Input!R122</f>
        <v>92</v>
      </c>
      <c r="H125" s="8">
        <f>Input!S122</f>
        <v>99</v>
      </c>
      <c r="I125" s="8">
        <f t="shared" si="7"/>
        <v>362</v>
      </c>
    </row>
    <row r="126" spans="1:9">
      <c r="A126" s="10">
        <f t="shared" si="6"/>
        <v>125</v>
      </c>
      <c r="B126" s="8" t="str">
        <f>Input!N94</f>
        <v>Arianna Troia</v>
      </c>
      <c r="C126" s="8">
        <f>Input!O94</f>
        <v>0</v>
      </c>
      <c r="D126" s="8" t="str">
        <f>Input!M94</f>
        <v>Romeo</v>
      </c>
      <c r="E126" s="8">
        <f>Input!P94</f>
        <v>89</v>
      </c>
      <c r="F126" s="8">
        <f>Input!Q94</f>
        <v>99</v>
      </c>
      <c r="G126" s="8">
        <f>Input!R94</f>
        <v>81</v>
      </c>
      <c r="H126" s="8">
        <f>Input!S94</f>
        <v>88</v>
      </c>
      <c r="I126" s="8">
        <f t="shared" si="7"/>
        <v>357</v>
      </c>
    </row>
    <row r="127" spans="1:9">
      <c r="A127" s="10">
        <f t="shared" si="6"/>
        <v>126</v>
      </c>
      <c r="B127" s="8" t="str">
        <f>Input!N102</f>
        <v>Johannah Lampinen</v>
      </c>
      <c r="C127" s="8">
        <f>Input!O102</f>
        <v>0</v>
      </c>
      <c r="D127" s="8" t="str">
        <f>Input!M102</f>
        <v>Roseville</v>
      </c>
      <c r="E127" s="8">
        <f>Input!P102</f>
        <v>70</v>
      </c>
      <c r="F127" s="8">
        <f>Input!Q102</f>
        <v>78</v>
      </c>
      <c r="G127" s="8">
        <f>Input!R102</f>
        <v>69</v>
      </c>
      <c r="H127" s="8">
        <f>Input!S102</f>
        <v>62</v>
      </c>
      <c r="I127" s="8">
        <f t="shared" si="7"/>
        <v>279</v>
      </c>
    </row>
    <row r="128" spans="1:9">
      <c r="A128" s="10">
        <f t="shared" si="6"/>
        <v>127</v>
      </c>
      <c r="B128" s="8" t="str">
        <f>Input!N131</f>
        <v>Margarite Jewhurst</v>
      </c>
      <c r="C128" s="8">
        <f>Input!O131</f>
        <v>0</v>
      </c>
      <c r="D128" s="8" t="str">
        <f>Input!M131</f>
        <v>Warren Fitzgerald</v>
      </c>
      <c r="E128" s="8">
        <f>Input!P131</f>
        <v>87</v>
      </c>
      <c r="F128" s="8">
        <f>Input!Q131</f>
        <v>76</v>
      </c>
      <c r="G128" s="8">
        <f>Input!R131</f>
        <v>55</v>
      </c>
      <c r="H128" s="8">
        <f>Input!S131</f>
        <v>58</v>
      </c>
      <c r="I128" s="8">
        <f t="shared" si="7"/>
        <v>276</v>
      </c>
    </row>
    <row r="129" spans="1:9">
      <c r="A129" s="10">
        <f t="shared" si="6"/>
        <v>128</v>
      </c>
      <c r="B129" s="8">
        <f>Input!N15</f>
        <v>0</v>
      </c>
      <c r="C129" s="8">
        <f>Input!O15</f>
        <v>0</v>
      </c>
      <c r="D129" s="8">
        <f>Input!M15</f>
        <v>0</v>
      </c>
      <c r="E129" s="8">
        <f>Input!P15</f>
        <v>0</v>
      </c>
      <c r="F129" s="8">
        <f>Input!Q15</f>
        <v>0</v>
      </c>
      <c r="G129" s="8">
        <f>Input!R15</f>
        <v>0</v>
      </c>
      <c r="H129" s="8">
        <f>Input!S15</f>
        <v>0</v>
      </c>
      <c r="I129" s="8">
        <f t="shared" si="7"/>
        <v>0</v>
      </c>
    </row>
    <row r="130" spans="1:9">
      <c r="A130" s="10">
        <f t="shared" ref="A130:A161" si="8">RANK(I130,$I$2:$I$171)</f>
        <v>128</v>
      </c>
      <c r="B130" s="8">
        <f>Input!N16</f>
        <v>0</v>
      </c>
      <c r="C130" s="8">
        <f>Input!O16</f>
        <v>0</v>
      </c>
      <c r="D130" s="8">
        <f>Input!M16</f>
        <v>0</v>
      </c>
      <c r="E130" s="8">
        <f>Input!P16</f>
        <v>0</v>
      </c>
      <c r="F130" s="8">
        <f>Input!Q16</f>
        <v>0</v>
      </c>
      <c r="G130" s="8">
        <f>Input!R16</f>
        <v>0</v>
      </c>
      <c r="H130" s="8">
        <f>Input!S16</f>
        <v>0</v>
      </c>
      <c r="I130" s="8">
        <f t="shared" ref="I130:I161" si="9">SUM(E130:H130)</f>
        <v>0</v>
      </c>
    </row>
    <row r="131" spans="1:9">
      <c r="A131" s="10">
        <f t="shared" si="8"/>
        <v>128</v>
      </c>
      <c r="B131" s="8">
        <f>Input!N31</f>
        <v>0</v>
      </c>
      <c r="C131" s="8">
        <f>Input!O31</f>
        <v>0</v>
      </c>
      <c r="D131" s="8">
        <f>Input!M31</f>
        <v>0</v>
      </c>
      <c r="E131" s="8">
        <f>Input!P31</f>
        <v>0</v>
      </c>
      <c r="F131" s="8">
        <f>Input!Q31</f>
        <v>0</v>
      </c>
      <c r="G131" s="8">
        <f>Input!R31</f>
        <v>0</v>
      </c>
      <c r="H131" s="8">
        <f>Input!S31</f>
        <v>0</v>
      </c>
      <c r="I131" s="8">
        <f t="shared" si="9"/>
        <v>0</v>
      </c>
    </row>
    <row r="132" spans="1:9">
      <c r="A132" s="10">
        <f t="shared" si="8"/>
        <v>128</v>
      </c>
      <c r="B132" s="8">
        <f>Input!N42</f>
        <v>0</v>
      </c>
      <c r="C132" s="8">
        <f>Input!O42</f>
        <v>0</v>
      </c>
      <c r="D132" s="8">
        <f>Input!M42</f>
        <v>0</v>
      </c>
      <c r="E132" s="8">
        <f>Input!P42</f>
        <v>0</v>
      </c>
      <c r="F132" s="8">
        <f>Input!Q42</f>
        <v>0</v>
      </c>
      <c r="G132" s="8">
        <f>Input!R42</f>
        <v>0</v>
      </c>
      <c r="H132" s="8">
        <f>Input!S42</f>
        <v>0</v>
      </c>
      <c r="I132" s="8">
        <f t="shared" si="9"/>
        <v>0</v>
      </c>
    </row>
    <row r="133" spans="1:9">
      <c r="A133" s="10">
        <f t="shared" si="8"/>
        <v>128</v>
      </c>
      <c r="B133" s="8">
        <f>Input!N52</f>
        <v>0</v>
      </c>
      <c r="C133" s="8">
        <f>Input!O52</f>
        <v>0</v>
      </c>
      <c r="D133" s="8">
        <f>Input!M52</f>
        <v>0</v>
      </c>
      <c r="E133" s="8">
        <f>Input!P52</f>
        <v>0</v>
      </c>
      <c r="F133" s="8">
        <f>Input!Q52</f>
        <v>0</v>
      </c>
      <c r="G133" s="8">
        <f>Input!R52</f>
        <v>0</v>
      </c>
      <c r="H133" s="8">
        <f>Input!S52</f>
        <v>0</v>
      </c>
      <c r="I133" s="8">
        <f t="shared" si="9"/>
        <v>0</v>
      </c>
    </row>
    <row r="134" spans="1:9">
      <c r="A134" s="10">
        <f t="shared" si="8"/>
        <v>128</v>
      </c>
      <c r="B134" s="8">
        <f>Input!N62</f>
        <v>0</v>
      </c>
      <c r="C134" s="8">
        <f>Input!O62</f>
        <v>0</v>
      </c>
      <c r="D134" s="8" t="str">
        <f>Input!M62</f>
        <v xml:space="preserve"> </v>
      </c>
      <c r="E134" s="8">
        <f>Input!P62</f>
        <v>0</v>
      </c>
      <c r="F134" s="8">
        <f>Input!Q62</f>
        <v>0</v>
      </c>
      <c r="G134" s="8">
        <f>Input!R62</f>
        <v>0</v>
      </c>
      <c r="H134" s="8">
        <f>Input!S62</f>
        <v>0</v>
      </c>
      <c r="I134" s="8">
        <f t="shared" si="9"/>
        <v>0</v>
      </c>
    </row>
    <row r="135" spans="1:9">
      <c r="A135" s="10">
        <f t="shared" si="8"/>
        <v>128</v>
      </c>
      <c r="B135" s="8">
        <f>Input!N72</f>
        <v>0</v>
      </c>
      <c r="C135" s="8">
        <f>Input!O72</f>
        <v>0</v>
      </c>
      <c r="D135" s="8">
        <f>Input!M72</f>
        <v>0</v>
      </c>
      <c r="E135" s="8">
        <f>Input!P72</f>
        <v>0</v>
      </c>
      <c r="F135" s="8">
        <f>Input!Q72</f>
        <v>0</v>
      </c>
      <c r="G135" s="8">
        <f>Input!R72</f>
        <v>0</v>
      </c>
      <c r="H135" s="8">
        <f>Input!S72</f>
        <v>0</v>
      </c>
      <c r="I135" s="8">
        <f t="shared" si="9"/>
        <v>0</v>
      </c>
    </row>
    <row r="136" spans="1:9">
      <c r="A136" s="10">
        <f t="shared" si="8"/>
        <v>128</v>
      </c>
      <c r="B136" s="8">
        <f>Input!N84</f>
        <v>0</v>
      </c>
      <c r="C136" s="8">
        <f>Input!O84</f>
        <v>0</v>
      </c>
      <c r="D136" s="8">
        <f>Input!M84</f>
        <v>0</v>
      </c>
      <c r="E136" s="8">
        <f>Input!P84</f>
        <v>0</v>
      </c>
      <c r="F136" s="8">
        <f>Input!Q84</f>
        <v>0</v>
      </c>
      <c r="G136" s="8">
        <f>Input!R84</f>
        <v>0</v>
      </c>
      <c r="H136" s="8">
        <f>Input!S84</f>
        <v>0</v>
      </c>
      <c r="I136" s="8">
        <f t="shared" si="9"/>
        <v>0</v>
      </c>
    </row>
    <row r="137" spans="1:9">
      <c r="A137" s="10">
        <f t="shared" si="8"/>
        <v>128</v>
      </c>
      <c r="B137" s="8">
        <f>Input!N110</f>
        <v>0</v>
      </c>
      <c r="C137" s="8">
        <f>Input!O110</f>
        <v>0</v>
      </c>
      <c r="D137" s="8">
        <f>Input!M110</f>
        <v>0</v>
      </c>
      <c r="E137" s="8">
        <f>Input!P110</f>
        <v>0</v>
      </c>
      <c r="F137" s="8">
        <f>Input!Q110</f>
        <v>0</v>
      </c>
      <c r="G137" s="8">
        <f>Input!R110</f>
        <v>0</v>
      </c>
      <c r="H137" s="8">
        <f>Input!S110</f>
        <v>0</v>
      </c>
      <c r="I137" s="8">
        <f t="shared" si="9"/>
        <v>0</v>
      </c>
    </row>
    <row r="138" spans="1:9">
      <c r="A138" s="10">
        <f t="shared" si="8"/>
        <v>128</v>
      </c>
      <c r="B138" s="8">
        <f>Input!N132</f>
        <v>0</v>
      </c>
      <c r="C138" s="8">
        <f>Input!O132</f>
        <v>0</v>
      </c>
      <c r="D138" s="8">
        <f>Input!M132</f>
        <v>0</v>
      </c>
      <c r="E138" s="8">
        <f>Input!P132</f>
        <v>0</v>
      </c>
      <c r="F138" s="8">
        <f>Input!Q132</f>
        <v>0</v>
      </c>
      <c r="G138" s="8">
        <f>Input!R132</f>
        <v>0</v>
      </c>
      <c r="H138" s="8">
        <f>Input!S132</f>
        <v>0</v>
      </c>
      <c r="I138" s="8">
        <f t="shared" si="9"/>
        <v>0</v>
      </c>
    </row>
    <row r="139" spans="1:9">
      <c r="A139" s="10">
        <f t="shared" si="8"/>
        <v>128</v>
      </c>
      <c r="B139" s="8">
        <f>Input!N134</f>
        <v>0</v>
      </c>
      <c r="C139" s="8">
        <f>Input!O134</f>
        <v>0</v>
      </c>
      <c r="D139" s="8">
        <f>Input!M134</f>
        <v>0</v>
      </c>
      <c r="E139" s="8">
        <f>Input!P134</f>
        <v>0</v>
      </c>
      <c r="F139" s="8">
        <f>Input!Q134</f>
        <v>0</v>
      </c>
      <c r="G139" s="8">
        <f>Input!R134</f>
        <v>0</v>
      </c>
      <c r="H139" s="8">
        <f>Input!S134</f>
        <v>0</v>
      </c>
      <c r="I139" s="8">
        <f t="shared" si="9"/>
        <v>0</v>
      </c>
    </row>
    <row r="140" spans="1:9">
      <c r="A140" s="10">
        <f t="shared" si="8"/>
        <v>128</v>
      </c>
      <c r="B140" s="8">
        <f>Input!N137</f>
        <v>0</v>
      </c>
      <c r="C140" s="8">
        <f>Input!O137</f>
        <v>0</v>
      </c>
      <c r="D140" s="8">
        <f>Input!M137</f>
        <v>0</v>
      </c>
      <c r="E140" s="8">
        <f>Input!P137</f>
        <v>0</v>
      </c>
      <c r="F140" s="8">
        <f>Input!Q137</f>
        <v>0</v>
      </c>
      <c r="G140" s="8">
        <f>Input!R137</f>
        <v>0</v>
      </c>
      <c r="H140" s="8">
        <f>Input!S137</f>
        <v>0</v>
      </c>
      <c r="I140" s="8">
        <f t="shared" si="9"/>
        <v>0</v>
      </c>
    </row>
    <row r="141" spans="1:9">
      <c r="A141" s="10">
        <f t="shared" si="8"/>
        <v>128</v>
      </c>
      <c r="B141" s="8">
        <f>Input!N142</f>
        <v>0</v>
      </c>
      <c r="C141" s="8">
        <f>Input!O142</f>
        <v>0</v>
      </c>
      <c r="D141" s="8">
        <f>Input!M142</f>
        <v>0</v>
      </c>
      <c r="E141" s="8">
        <f>Input!P142</f>
        <v>0</v>
      </c>
      <c r="F141" s="8">
        <f>Input!Q142</f>
        <v>0</v>
      </c>
      <c r="G141" s="8">
        <f>Input!R142</f>
        <v>0</v>
      </c>
      <c r="H141" s="8">
        <f>Input!S142</f>
        <v>0</v>
      </c>
      <c r="I141" s="8">
        <f t="shared" si="9"/>
        <v>0</v>
      </c>
    </row>
    <row r="142" spans="1:9">
      <c r="A142" s="10">
        <f t="shared" si="8"/>
        <v>128</v>
      </c>
      <c r="B142" s="8">
        <f>Input!N143</f>
        <v>0</v>
      </c>
      <c r="C142" s="8">
        <f>Input!O143</f>
        <v>0</v>
      </c>
      <c r="D142" s="8">
        <f>Input!M143</f>
        <v>0</v>
      </c>
      <c r="E142" s="8">
        <f>Input!P143</f>
        <v>0</v>
      </c>
      <c r="F142" s="8">
        <f>Input!Q143</f>
        <v>0</v>
      </c>
      <c r="G142" s="8">
        <f>Input!R143</f>
        <v>0</v>
      </c>
      <c r="H142" s="8">
        <f>Input!S143</f>
        <v>0</v>
      </c>
      <c r="I142" s="8">
        <f t="shared" si="9"/>
        <v>0</v>
      </c>
    </row>
    <row r="143" spans="1:9">
      <c r="A143" s="10">
        <f t="shared" si="8"/>
        <v>128</v>
      </c>
      <c r="B143" s="8">
        <f>Input!N144</f>
        <v>0</v>
      </c>
      <c r="C143" s="8">
        <f>Input!O144</f>
        <v>0</v>
      </c>
      <c r="D143" s="8">
        <f>Input!M144</f>
        <v>0</v>
      </c>
      <c r="E143" s="8">
        <f>Input!P144</f>
        <v>0</v>
      </c>
      <c r="F143" s="8">
        <f>Input!Q144</f>
        <v>0</v>
      </c>
      <c r="G143" s="8">
        <f>Input!R144</f>
        <v>0</v>
      </c>
      <c r="H143" s="8">
        <f>Input!S144</f>
        <v>0</v>
      </c>
      <c r="I143" s="8">
        <f t="shared" si="9"/>
        <v>0</v>
      </c>
    </row>
    <row r="144" spans="1:9">
      <c r="A144" s="10">
        <f t="shared" si="8"/>
        <v>128</v>
      </c>
      <c r="B144" s="8">
        <f>Input!N145</f>
        <v>0</v>
      </c>
      <c r="C144" s="8">
        <f>Input!O145</f>
        <v>0</v>
      </c>
      <c r="D144" s="8">
        <f>Input!M145</f>
        <v>0</v>
      </c>
      <c r="E144" s="8">
        <f>Input!P145</f>
        <v>0</v>
      </c>
      <c r="F144" s="8">
        <f>Input!Q145</f>
        <v>0</v>
      </c>
      <c r="G144" s="8">
        <f>Input!R145</f>
        <v>0</v>
      </c>
      <c r="H144" s="8">
        <f>Input!S145</f>
        <v>0</v>
      </c>
      <c r="I144" s="8">
        <f t="shared" si="9"/>
        <v>0</v>
      </c>
    </row>
    <row r="145" spans="1:9">
      <c r="A145" s="10">
        <f t="shared" si="8"/>
        <v>128</v>
      </c>
      <c r="B145" s="8">
        <f>Input!N146</f>
        <v>0</v>
      </c>
      <c r="C145" s="8">
        <f>Input!O146</f>
        <v>0</v>
      </c>
      <c r="D145" s="8">
        <f>Input!M146</f>
        <v>0</v>
      </c>
      <c r="E145" s="8">
        <f>Input!P146</f>
        <v>0</v>
      </c>
      <c r="F145" s="8">
        <f>Input!Q146</f>
        <v>0</v>
      </c>
      <c r="G145" s="8">
        <f>Input!R146</f>
        <v>0</v>
      </c>
      <c r="H145" s="8">
        <f>Input!S146</f>
        <v>0</v>
      </c>
      <c r="I145" s="8">
        <f t="shared" si="9"/>
        <v>0</v>
      </c>
    </row>
    <row r="146" spans="1:9">
      <c r="A146" s="10">
        <f t="shared" si="8"/>
        <v>128</v>
      </c>
      <c r="B146" s="8">
        <f>Input!N147</f>
        <v>0</v>
      </c>
      <c r="C146" s="8">
        <f>Input!O147</f>
        <v>0</v>
      </c>
      <c r="D146" s="8">
        <f>Input!M147</f>
        <v>0</v>
      </c>
      <c r="E146" s="8">
        <f>Input!P147</f>
        <v>0</v>
      </c>
      <c r="F146" s="8">
        <f>Input!Q147</f>
        <v>0</v>
      </c>
      <c r="G146" s="8">
        <f>Input!R147</f>
        <v>0</v>
      </c>
      <c r="H146" s="8">
        <f>Input!S147</f>
        <v>0</v>
      </c>
      <c r="I146" s="8">
        <f t="shared" si="9"/>
        <v>0</v>
      </c>
    </row>
    <row r="147" spans="1:9">
      <c r="A147" s="10">
        <f t="shared" si="8"/>
        <v>128</v>
      </c>
      <c r="B147" s="8">
        <f>Input!N148</f>
        <v>0</v>
      </c>
      <c r="C147" s="8">
        <f>Input!O148</f>
        <v>0</v>
      </c>
      <c r="D147" s="8">
        <f>Input!M148</f>
        <v>0</v>
      </c>
      <c r="E147" s="8">
        <f>Input!P148</f>
        <v>0</v>
      </c>
      <c r="F147" s="8">
        <f>Input!Q148</f>
        <v>0</v>
      </c>
      <c r="G147" s="8">
        <f>Input!R148</f>
        <v>0</v>
      </c>
      <c r="H147" s="8">
        <f>Input!S148</f>
        <v>0</v>
      </c>
      <c r="I147" s="8">
        <f t="shared" si="9"/>
        <v>0</v>
      </c>
    </row>
    <row r="148" spans="1:9">
      <c r="A148" s="10">
        <f t="shared" si="8"/>
        <v>128</v>
      </c>
      <c r="B148" s="8">
        <f>Input!N149</f>
        <v>0</v>
      </c>
      <c r="C148" s="8">
        <f>Input!O149</f>
        <v>0</v>
      </c>
      <c r="D148" s="8">
        <f>Input!M149</f>
        <v>0</v>
      </c>
      <c r="E148" s="8">
        <f>Input!P149</f>
        <v>0</v>
      </c>
      <c r="F148" s="8">
        <f>Input!Q149</f>
        <v>0</v>
      </c>
      <c r="G148" s="8">
        <f>Input!R149</f>
        <v>0</v>
      </c>
      <c r="H148" s="8">
        <f>Input!S149</f>
        <v>0</v>
      </c>
      <c r="I148" s="8">
        <f t="shared" si="9"/>
        <v>0</v>
      </c>
    </row>
    <row r="149" spans="1:9">
      <c r="A149" s="10">
        <f t="shared" si="8"/>
        <v>128</v>
      </c>
      <c r="B149" s="8">
        <f>Input!N150</f>
        <v>0</v>
      </c>
      <c r="C149" s="8">
        <f>Input!O150</f>
        <v>0</v>
      </c>
      <c r="D149" s="8">
        <f>Input!M150</f>
        <v>0</v>
      </c>
      <c r="E149" s="8">
        <f>Input!P150</f>
        <v>0</v>
      </c>
      <c r="F149" s="8">
        <f>Input!Q150</f>
        <v>0</v>
      </c>
      <c r="G149" s="8">
        <f>Input!R150</f>
        <v>0</v>
      </c>
      <c r="H149" s="8">
        <f>Input!S150</f>
        <v>0</v>
      </c>
      <c r="I149" s="8">
        <f t="shared" si="9"/>
        <v>0</v>
      </c>
    </row>
    <row r="150" spans="1:9">
      <c r="A150" s="10">
        <f t="shared" si="8"/>
        <v>128</v>
      </c>
      <c r="B150" s="8">
        <f>Input!N151</f>
        <v>0</v>
      </c>
      <c r="C150" s="8">
        <f>Input!O151</f>
        <v>0</v>
      </c>
      <c r="D150" s="8">
        <f>Input!M151</f>
        <v>0</v>
      </c>
      <c r="E150" s="8">
        <f>Input!P151</f>
        <v>0</v>
      </c>
      <c r="F150" s="8">
        <f>Input!Q151</f>
        <v>0</v>
      </c>
      <c r="G150" s="8">
        <f>Input!R151</f>
        <v>0</v>
      </c>
      <c r="H150" s="8">
        <f>Input!S151</f>
        <v>0</v>
      </c>
      <c r="I150" s="8">
        <f t="shared" si="9"/>
        <v>0</v>
      </c>
    </row>
    <row r="151" spans="1:9">
      <c r="A151" s="10">
        <f t="shared" si="8"/>
        <v>128</v>
      </c>
      <c r="B151" s="8">
        <f>Input!N152</f>
        <v>0</v>
      </c>
      <c r="C151" s="8">
        <f>Input!O152</f>
        <v>0</v>
      </c>
      <c r="D151" s="8">
        <f>Input!M152</f>
        <v>0</v>
      </c>
      <c r="E151" s="8">
        <f>Input!P152</f>
        <v>0</v>
      </c>
      <c r="F151" s="8">
        <f>Input!Q152</f>
        <v>0</v>
      </c>
      <c r="G151" s="8">
        <f>Input!R152</f>
        <v>0</v>
      </c>
      <c r="H151" s="8">
        <f>Input!S152</f>
        <v>0</v>
      </c>
      <c r="I151" s="8">
        <f t="shared" si="9"/>
        <v>0</v>
      </c>
    </row>
    <row r="152" spans="1:9">
      <c r="A152" s="10">
        <f t="shared" si="8"/>
        <v>128</v>
      </c>
      <c r="B152" s="8">
        <f>Input!N153</f>
        <v>0</v>
      </c>
      <c r="C152" s="8">
        <f>Input!O153</f>
        <v>0</v>
      </c>
      <c r="D152" s="8">
        <f>Input!M153</f>
        <v>0</v>
      </c>
      <c r="E152" s="8">
        <f>Input!P153</f>
        <v>0</v>
      </c>
      <c r="F152" s="8">
        <f>Input!Q153</f>
        <v>0</v>
      </c>
      <c r="G152" s="8">
        <f>Input!R153</f>
        <v>0</v>
      </c>
      <c r="H152" s="8">
        <f>Input!S153</f>
        <v>0</v>
      </c>
      <c r="I152" s="8">
        <f t="shared" si="9"/>
        <v>0</v>
      </c>
    </row>
    <row r="153" spans="1:9">
      <c r="A153" s="10">
        <f t="shared" si="8"/>
        <v>128</v>
      </c>
      <c r="B153" s="8">
        <f>Input!N154</f>
        <v>0</v>
      </c>
      <c r="C153" s="8">
        <f>Input!O154</f>
        <v>0</v>
      </c>
      <c r="D153" s="8">
        <f>Input!M154</f>
        <v>0</v>
      </c>
      <c r="E153" s="8">
        <f>Input!P154</f>
        <v>0</v>
      </c>
      <c r="F153" s="8">
        <f>Input!Q154</f>
        <v>0</v>
      </c>
      <c r="G153" s="8">
        <f>Input!R154</f>
        <v>0</v>
      </c>
      <c r="H153" s="8">
        <f>Input!S154</f>
        <v>0</v>
      </c>
      <c r="I153" s="8">
        <f t="shared" si="9"/>
        <v>0</v>
      </c>
    </row>
    <row r="154" spans="1:9">
      <c r="A154" s="10">
        <f t="shared" si="8"/>
        <v>128</v>
      </c>
      <c r="B154" s="8">
        <f>Input!N155</f>
        <v>0</v>
      </c>
      <c r="C154" s="8">
        <f>Input!O155</f>
        <v>0</v>
      </c>
      <c r="D154" s="8">
        <f>Input!M155</f>
        <v>0</v>
      </c>
      <c r="E154" s="8">
        <f>Input!P155</f>
        <v>0</v>
      </c>
      <c r="F154" s="8">
        <f>Input!Q155</f>
        <v>0</v>
      </c>
      <c r="G154" s="8">
        <f>Input!R155</f>
        <v>0</v>
      </c>
      <c r="H154" s="8">
        <f>Input!S155</f>
        <v>0</v>
      </c>
      <c r="I154" s="8">
        <f t="shared" si="9"/>
        <v>0</v>
      </c>
    </row>
    <row r="155" spans="1:9">
      <c r="A155" s="10">
        <f t="shared" si="8"/>
        <v>128</v>
      </c>
      <c r="B155" s="8">
        <f>Input!N156</f>
        <v>0</v>
      </c>
      <c r="C155" s="8">
        <f>Input!O156</f>
        <v>0</v>
      </c>
      <c r="D155" s="8">
        <f>Input!M156</f>
        <v>0</v>
      </c>
      <c r="E155" s="8">
        <f>Input!P156</f>
        <v>0</v>
      </c>
      <c r="F155" s="8">
        <f>Input!Q156</f>
        <v>0</v>
      </c>
      <c r="G155" s="8">
        <f>Input!R156</f>
        <v>0</v>
      </c>
      <c r="H155" s="8">
        <f>Input!S156</f>
        <v>0</v>
      </c>
      <c r="I155" s="8">
        <f t="shared" si="9"/>
        <v>0</v>
      </c>
    </row>
    <row r="156" spans="1:9">
      <c r="A156" s="10">
        <f t="shared" si="8"/>
        <v>128</v>
      </c>
      <c r="B156" s="8">
        <f>Input!N157</f>
        <v>0</v>
      </c>
      <c r="C156" s="8">
        <f>Input!O157</f>
        <v>0</v>
      </c>
      <c r="D156" s="8">
        <f>Input!M157</f>
        <v>0</v>
      </c>
      <c r="E156" s="8">
        <f>Input!P157</f>
        <v>0</v>
      </c>
      <c r="F156" s="8">
        <f>Input!Q157</f>
        <v>0</v>
      </c>
      <c r="G156" s="8">
        <f>Input!R157</f>
        <v>0</v>
      </c>
      <c r="H156" s="8">
        <f>Input!S157</f>
        <v>0</v>
      </c>
      <c r="I156" s="8">
        <f t="shared" si="9"/>
        <v>0</v>
      </c>
    </row>
    <row r="157" spans="1:9">
      <c r="A157" s="10">
        <f t="shared" si="8"/>
        <v>128</v>
      </c>
      <c r="B157" s="8">
        <f>Input!N158</f>
        <v>0</v>
      </c>
      <c r="C157" s="8">
        <f>Input!O158</f>
        <v>0</v>
      </c>
      <c r="D157" s="8">
        <f>Input!M158</f>
        <v>0</v>
      </c>
      <c r="E157" s="8">
        <f>Input!P158</f>
        <v>0</v>
      </c>
      <c r="F157" s="8">
        <f>Input!Q158</f>
        <v>0</v>
      </c>
      <c r="G157" s="8">
        <f>Input!R158</f>
        <v>0</v>
      </c>
      <c r="H157" s="8">
        <f>Input!S158</f>
        <v>0</v>
      </c>
      <c r="I157" s="8">
        <f t="shared" si="9"/>
        <v>0</v>
      </c>
    </row>
    <row r="158" spans="1:9">
      <c r="A158" s="10">
        <f t="shared" si="8"/>
        <v>128</v>
      </c>
      <c r="B158" s="8">
        <f>Input!N159</f>
        <v>0</v>
      </c>
      <c r="C158" s="8">
        <f>Input!O159</f>
        <v>0</v>
      </c>
      <c r="D158" s="8">
        <f>Input!M159</f>
        <v>0</v>
      </c>
      <c r="E158" s="8">
        <f>Input!P159</f>
        <v>0</v>
      </c>
      <c r="F158" s="8">
        <f>Input!Q159</f>
        <v>0</v>
      </c>
      <c r="G158" s="8">
        <f>Input!R159</f>
        <v>0</v>
      </c>
      <c r="H158" s="8">
        <f>Input!S159</f>
        <v>0</v>
      </c>
      <c r="I158" s="8">
        <f t="shared" si="9"/>
        <v>0</v>
      </c>
    </row>
    <row r="159" spans="1:9">
      <c r="A159" s="10">
        <f t="shared" si="8"/>
        <v>128</v>
      </c>
      <c r="B159" s="8">
        <f>Input!N160</f>
        <v>0</v>
      </c>
      <c r="C159" s="8">
        <f>Input!O160</f>
        <v>0</v>
      </c>
      <c r="D159" s="8">
        <f>Input!M160</f>
        <v>0</v>
      </c>
      <c r="E159" s="8">
        <f>Input!P160</f>
        <v>0</v>
      </c>
      <c r="F159" s="8">
        <f>Input!Q160</f>
        <v>0</v>
      </c>
      <c r="G159" s="8">
        <f>Input!R160</f>
        <v>0</v>
      </c>
      <c r="H159" s="8">
        <f>Input!S160</f>
        <v>0</v>
      </c>
      <c r="I159" s="8">
        <f t="shared" si="9"/>
        <v>0</v>
      </c>
    </row>
    <row r="160" spans="1:9">
      <c r="A160" s="10">
        <f t="shared" si="8"/>
        <v>128</v>
      </c>
      <c r="B160" s="8">
        <f>Input!N161</f>
        <v>0</v>
      </c>
      <c r="C160" s="8">
        <f>Input!O161</f>
        <v>0</v>
      </c>
      <c r="D160" s="8">
        <f>Input!M161</f>
        <v>0</v>
      </c>
      <c r="E160" s="8">
        <f>Input!P161</f>
        <v>0</v>
      </c>
      <c r="F160" s="8">
        <f>Input!Q161</f>
        <v>0</v>
      </c>
      <c r="G160" s="8">
        <f>Input!R161</f>
        <v>0</v>
      </c>
      <c r="H160" s="8">
        <f>Input!S161</f>
        <v>0</v>
      </c>
      <c r="I160" s="8">
        <f t="shared" si="9"/>
        <v>0</v>
      </c>
    </row>
    <row r="161" spans="1:9">
      <c r="A161" s="10">
        <f t="shared" si="8"/>
        <v>128</v>
      </c>
      <c r="B161" s="8">
        <f>Input!N162</f>
        <v>0</v>
      </c>
      <c r="C161" s="8">
        <f>Input!O162</f>
        <v>0</v>
      </c>
      <c r="D161" s="8">
        <f>Input!M162</f>
        <v>0</v>
      </c>
      <c r="E161" s="8">
        <f>Input!P162</f>
        <v>0</v>
      </c>
      <c r="F161" s="8">
        <f>Input!Q162</f>
        <v>0</v>
      </c>
      <c r="G161" s="8">
        <f>Input!R162</f>
        <v>0</v>
      </c>
      <c r="H161" s="8">
        <f>Input!S162</f>
        <v>0</v>
      </c>
      <c r="I161" s="8">
        <f t="shared" si="9"/>
        <v>0</v>
      </c>
    </row>
    <row r="162" spans="1:9">
      <c r="A162" s="10">
        <f t="shared" ref="A162:A171" si="10">RANK(I162,$I$2:$I$171)</f>
        <v>128</v>
      </c>
      <c r="B162" s="8">
        <f>Input!N163</f>
        <v>0</v>
      </c>
      <c r="C162" s="8">
        <f>Input!O163</f>
        <v>0</v>
      </c>
      <c r="D162" s="8">
        <f>Input!M163</f>
        <v>0</v>
      </c>
      <c r="E162" s="8">
        <f>Input!P163</f>
        <v>0</v>
      </c>
      <c r="F162" s="8">
        <f>Input!Q163</f>
        <v>0</v>
      </c>
      <c r="G162" s="8">
        <f>Input!R163</f>
        <v>0</v>
      </c>
      <c r="H162" s="8">
        <f>Input!S163</f>
        <v>0</v>
      </c>
      <c r="I162" s="8">
        <f t="shared" ref="I162:I193" si="11">SUM(E162:H162)</f>
        <v>0</v>
      </c>
    </row>
    <row r="163" spans="1:9">
      <c r="A163" s="10">
        <f t="shared" si="10"/>
        <v>128</v>
      </c>
      <c r="B163" s="8">
        <f>Input!N164</f>
        <v>0</v>
      </c>
      <c r="C163" s="8">
        <f>Input!O164</f>
        <v>0</v>
      </c>
      <c r="D163" s="8">
        <f>Input!M164</f>
        <v>0</v>
      </c>
      <c r="E163" s="8">
        <f>Input!P164</f>
        <v>0</v>
      </c>
      <c r="F163" s="8">
        <f>Input!Q164</f>
        <v>0</v>
      </c>
      <c r="G163" s="8">
        <f>Input!R164</f>
        <v>0</v>
      </c>
      <c r="H163" s="8">
        <f>Input!S164</f>
        <v>0</v>
      </c>
      <c r="I163" s="8">
        <f t="shared" si="11"/>
        <v>0</v>
      </c>
    </row>
    <row r="164" spans="1:9">
      <c r="A164" s="10">
        <f t="shared" si="10"/>
        <v>128</v>
      </c>
      <c r="B164" s="8">
        <f>Input!N165</f>
        <v>0</v>
      </c>
      <c r="C164" s="8">
        <f>Input!O165</f>
        <v>0</v>
      </c>
      <c r="D164" s="8">
        <f>Input!M165</f>
        <v>0</v>
      </c>
      <c r="E164" s="8">
        <f>Input!P165</f>
        <v>0</v>
      </c>
      <c r="F164" s="8">
        <f>Input!Q165</f>
        <v>0</v>
      </c>
      <c r="G164" s="8">
        <f>Input!R165</f>
        <v>0</v>
      </c>
      <c r="H164" s="8">
        <f>Input!S165</f>
        <v>0</v>
      </c>
      <c r="I164" s="8">
        <f t="shared" si="11"/>
        <v>0</v>
      </c>
    </row>
    <row r="165" spans="1:9">
      <c r="A165" s="10">
        <f t="shared" si="10"/>
        <v>128</v>
      </c>
      <c r="B165" s="8">
        <f>Input!N166</f>
        <v>0</v>
      </c>
      <c r="C165" s="8">
        <f>Input!O166</f>
        <v>0</v>
      </c>
      <c r="D165" s="8">
        <f>Input!M166</f>
        <v>0</v>
      </c>
      <c r="E165" s="8">
        <f>Input!P166</f>
        <v>0</v>
      </c>
      <c r="F165" s="8">
        <f>Input!Q166</f>
        <v>0</v>
      </c>
      <c r="G165" s="8">
        <f>Input!R166</f>
        <v>0</v>
      </c>
      <c r="H165" s="8">
        <f>Input!S166</f>
        <v>0</v>
      </c>
      <c r="I165" s="8">
        <f t="shared" si="11"/>
        <v>0</v>
      </c>
    </row>
    <row r="166" spans="1:9">
      <c r="A166" s="10">
        <f t="shared" si="10"/>
        <v>128</v>
      </c>
      <c r="B166" s="8">
        <f>Input!N167</f>
        <v>0</v>
      </c>
      <c r="C166" s="8">
        <f>Input!O167</f>
        <v>0</v>
      </c>
      <c r="D166" s="8">
        <f>Input!M167</f>
        <v>0</v>
      </c>
      <c r="E166" s="8">
        <f>Input!P167</f>
        <v>0</v>
      </c>
      <c r="F166" s="8">
        <f>Input!Q167</f>
        <v>0</v>
      </c>
      <c r="G166" s="8">
        <f>Input!R167</f>
        <v>0</v>
      </c>
      <c r="H166" s="8">
        <f>Input!S167</f>
        <v>0</v>
      </c>
      <c r="I166" s="8">
        <f t="shared" si="11"/>
        <v>0</v>
      </c>
    </row>
    <row r="167" spans="1:9">
      <c r="A167" s="10">
        <f t="shared" si="10"/>
        <v>128</v>
      </c>
      <c r="B167" s="8">
        <f>Input!N168</f>
        <v>0</v>
      </c>
      <c r="C167" s="8">
        <f>Input!O168</f>
        <v>0</v>
      </c>
      <c r="D167" s="8">
        <f>Input!M168</f>
        <v>0</v>
      </c>
      <c r="E167" s="8">
        <f>Input!P168</f>
        <v>0</v>
      </c>
      <c r="F167" s="8">
        <f>Input!Q168</f>
        <v>0</v>
      </c>
      <c r="G167" s="8">
        <f>Input!R168</f>
        <v>0</v>
      </c>
      <c r="H167" s="8">
        <f>Input!S168</f>
        <v>0</v>
      </c>
      <c r="I167" s="8">
        <f t="shared" si="11"/>
        <v>0</v>
      </c>
    </row>
    <row r="168" spans="1:9">
      <c r="A168" s="10">
        <f t="shared" si="10"/>
        <v>128</v>
      </c>
      <c r="B168" s="8">
        <f>Input!N169</f>
        <v>0</v>
      </c>
      <c r="C168" s="8">
        <f>Input!O169</f>
        <v>0</v>
      </c>
      <c r="D168" s="8">
        <f>Input!M169</f>
        <v>0</v>
      </c>
      <c r="E168" s="8">
        <f>Input!P169</f>
        <v>0</v>
      </c>
      <c r="F168" s="8">
        <f>Input!Q169</f>
        <v>0</v>
      </c>
      <c r="G168" s="8">
        <f>Input!R169</f>
        <v>0</v>
      </c>
      <c r="H168" s="8">
        <f>Input!S169</f>
        <v>0</v>
      </c>
      <c r="I168" s="8">
        <f t="shared" si="11"/>
        <v>0</v>
      </c>
    </row>
    <row r="169" spans="1:9">
      <c r="A169" s="10">
        <f t="shared" si="10"/>
        <v>128</v>
      </c>
      <c r="B169" s="8">
        <f>Input!N170</f>
        <v>0</v>
      </c>
      <c r="C169" s="8">
        <f>Input!O170</f>
        <v>0</v>
      </c>
      <c r="D169" s="8">
        <f>Input!M170</f>
        <v>0</v>
      </c>
      <c r="E169" s="8">
        <f>Input!P170</f>
        <v>0</v>
      </c>
      <c r="F169" s="8">
        <f>Input!Q170</f>
        <v>0</v>
      </c>
      <c r="G169" s="8">
        <f>Input!R170</f>
        <v>0</v>
      </c>
      <c r="H169" s="8">
        <f>Input!S170</f>
        <v>0</v>
      </c>
      <c r="I169" s="8">
        <f t="shared" si="11"/>
        <v>0</v>
      </c>
    </row>
    <row r="170" spans="1:9">
      <c r="A170" s="10">
        <f t="shared" si="10"/>
        <v>128</v>
      </c>
      <c r="B170" s="8">
        <f>Input!N171</f>
        <v>0</v>
      </c>
      <c r="C170" s="8">
        <f>Input!O171</f>
        <v>0</v>
      </c>
      <c r="D170" s="8">
        <f>Input!M171</f>
        <v>0</v>
      </c>
      <c r="E170" s="8">
        <f>Input!P171</f>
        <v>0</v>
      </c>
      <c r="F170" s="8">
        <f>Input!Q171</f>
        <v>0</v>
      </c>
      <c r="G170" s="8">
        <f>Input!R171</f>
        <v>0</v>
      </c>
      <c r="H170" s="8">
        <f>Input!S171</f>
        <v>0</v>
      </c>
      <c r="I170" s="8">
        <f t="shared" si="11"/>
        <v>0</v>
      </c>
    </row>
    <row r="171" spans="1:9">
      <c r="A171" s="10">
        <f t="shared" si="10"/>
        <v>128</v>
      </c>
      <c r="B171" s="8">
        <f>Input!N172</f>
        <v>0</v>
      </c>
      <c r="C171" s="8">
        <f>Input!O172</f>
        <v>0</v>
      </c>
      <c r="D171" s="8">
        <f>Input!M172</f>
        <v>0</v>
      </c>
      <c r="E171" s="8">
        <f>Input!P172</f>
        <v>0</v>
      </c>
      <c r="F171" s="8">
        <f>Input!Q172</f>
        <v>0</v>
      </c>
      <c r="G171" s="8">
        <f>Input!R172</f>
        <v>0</v>
      </c>
      <c r="H171" s="8">
        <f>Input!S172</f>
        <v>0</v>
      </c>
      <c r="I171" s="8">
        <f t="shared" si="11"/>
        <v>0</v>
      </c>
    </row>
  </sheetData>
  <sortState ref="A2:I128">
    <sortCondition descending="1" ref="I2:I128"/>
    <sortCondition descending="1" ref="H2:H128"/>
  </sortState>
  <pageMargins left="0" right="0" top="1.25" bottom="0.75" header="0.3" footer="0.3"/>
  <pageSetup scale="83" fitToHeight="0" orientation="portrait" horizontalDpi="360" verticalDpi="360" r:id="rId1"/>
  <headerFooter>
    <oddHeader>&amp;L&amp;"-,Bold"&amp;12Sunnybrook Golf &amp; Bowl&amp;C&amp;"-,Bold"&amp;14Macomb County Singles
Individual Standings
After Qualifying
Girl's&amp;R&amp;"+,Bold"&amp;12January 14,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A1:W63"/>
  <sheetViews>
    <sheetView topLeftCell="A6" zoomScale="67" zoomScaleNormal="58" workbookViewId="0">
      <selection activeCell="M32" sqref="M32"/>
    </sheetView>
  </sheetViews>
  <sheetFormatPr defaultRowHeight="12.75"/>
  <cols>
    <col min="1" max="1" width="3.7109375" style="98" customWidth="1"/>
    <col min="2" max="2" width="18.140625" style="98" customWidth="1"/>
    <col min="3" max="3" width="4.5703125" style="98" customWidth="1"/>
    <col min="4" max="4" width="18.140625" style="98" customWidth="1"/>
    <col min="5" max="5" width="4.5703125" style="98" customWidth="1"/>
    <col min="6" max="6" width="18.140625" style="98" customWidth="1"/>
    <col min="7" max="7" width="4.5703125" style="98" bestFit="1" customWidth="1"/>
    <col min="8" max="8" width="18.140625" style="98" customWidth="1"/>
    <col min="9" max="9" width="4.5703125" style="98" bestFit="1" customWidth="1"/>
    <col min="10" max="10" width="18.140625" style="98" customWidth="1"/>
    <col min="11" max="13" width="4.5703125" style="98" customWidth="1"/>
    <col min="14" max="14" width="18.140625" style="99" customWidth="1"/>
    <col min="15" max="15" width="4.5703125" style="98" bestFit="1" customWidth="1"/>
    <col min="16" max="16" width="18.140625" style="99" customWidth="1"/>
    <col min="17" max="17" width="4.5703125" style="98" customWidth="1"/>
    <col min="18" max="18" width="18.140625" style="99" customWidth="1"/>
    <col min="19" max="19" width="4.5703125" style="98" customWidth="1"/>
    <col min="20" max="20" width="18.140625" style="99" customWidth="1"/>
    <col min="21" max="21" width="4.5703125" style="98" bestFit="1" customWidth="1"/>
    <col min="22" max="22" width="18.140625" style="99" customWidth="1"/>
    <col min="23" max="23" width="3.7109375" style="98" customWidth="1"/>
    <col min="24" max="256" width="9.140625" style="98"/>
    <col min="257" max="257" width="3.7109375" style="98" customWidth="1"/>
    <col min="258" max="258" width="18.140625" style="98" customWidth="1"/>
    <col min="259" max="259" width="4.5703125" style="98" customWidth="1"/>
    <col min="260" max="260" width="18.140625" style="98" customWidth="1"/>
    <col min="261" max="261" width="4.5703125" style="98" customWidth="1"/>
    <col min="262" max="262" width="18.140625" style="98" customWidth="1"/>
    <col min="263" max="263" width="4.5703125" style="98" bestFit="1" customWidth="1"/>
    <col min="264" max="264" width="18.140625" style="98" customWidth="1"/>
    <col min="265" max="265" width="4.5703125" style="98" bestFit="1" customWidth="1"/>
    <col min="266" max="266" width="18.140625" style="98" customWidth="1"/>
    <col min="267" max="269" width="4.5703125" style="98" customWidth="1"/>
    <col min="270" max="270" width="18.140625" style="98" customWidth="1"/>
    <col min="271" max="271" width="4.5703125" style="98" bestFit="1" customWidth="1"/>
    <col min="272" max="272" width="18.140625" style="98" customWidth="1"/>
    <col min="273" max="273" width="4.5703125" style="98" customWidth="1"/>
    <col min="274" max="274" width="18.140625" style="98" customWidth="1"/>
    <col min="275" max="275" width="4.5703125" style="98" customWidth="1"/>
    <col min="276" max="276" width="18.140625" style="98" customWidth="1"/>
    <col min="277" max="277" width="4.5703125" style="98" bestFit="1" customWidth="1"/>
    <col min="278" max="278" width="18.140625" style="98" customWidth="1"/>
    <col min="279" max="279" width="3.7109375" style="98" customWidth="1"/>
    <col min="280" max="512" width="9.140625" style="98"/>
    <col min="513" max="513" width="3.7109375" style="98" customWidth="1"/>
    <col min="514" max="514" width="18.140625" style="98" customWidth="1"/>
    <col min="515" max="515" width="4.5703125" style="98" customWidth="1"/>
    <col min="516" max="516" width="18.140625" style="98" customWidth="1"/>
    <col min="517" max="517" width="4.5703125" style="98" customWidth="1"/>
    <col min="518" max="518" width="18.140625" style="98" customWidth="1"/>
    <col min="519" max="519" width="4.5703125" style="98" bestFit="1" customWidth="1"/>
    <col min="520" max="520" width="18.140625" style="98" customWidth="1"/>
    <col min="521" max="521" width="4.5703125" style="98" bestFit="1" customWidth="1"/>
    <col min="522" max="522" width="18.140625" style="98" customWidth="1"/>
    <col min="523" max="525" width="4.5703125" style="98" customWidth="1"/>
    <col min="526" max="526" width="18.140625" style="98" customWidth="1"/>
    <col min="527" max="527" width="4.5703125" style="98" bestFit="1" customWidth="1"/>
    <col min="528" max="528" width="18.140625" style="98" customWidth="1"/>
    <col min="529" max="529" width="4.5703125" style="98" customWidth="1"/>
    <col min="530" max="530" width="18.140625" style="98" customWidth="1"/>
    <col min="531" max="531" width="4.5703125" style="98" customWidth="1"/>
    <col min="532" max="532" width="18.140625" style="98" customWidth="1"/>
    <col min="533" max="533" width="4.5703125" style="98" bestFit="1" customWidth="1"/>
    <col min="534" max="534" width="18.140625" style="98" customWidth="1"/>
    <col min="535" max="535" width="3.7109375" style="98" customWidth="1"/>
    <col min="536" max="768" width="9.140625" style="98"/>
    <col min="769" max="769" width="3.7109375" style="98" customWidth="1"/>
    <col min="770" max="770" width="18.140625" style="98" customWidth="1"/>
    <col min="771" max="771" width="4.5703125" style="98" customWidth="1"/>
    <col min="772" max="772" width="18.140625" style="98" customWidth="1"/>
    <col min="773" max="773" width="4.5703125" style="98" customWidth="1"/>
    <col min="774" max="774" width="18.140625" style="98" customWidth="1"/>
    <col min="775" max="775" width="4.5703125" style="98" bestFit="1" customWidth="1"/>
    <col min="776" max="776" width="18.140625" style="98" customWidth="1"/>
    <col min="777" max="777" width="4.5703125" style="98" bestFit="1" customWidth="1"/>
    <col min="778" max="778" width="18.140625" style="98" customWidth="1"/>
    <col min="779" max="781" width="4.5703125" style="98" customWidth="1"/>
    <col min="782" max="782" width="18.140625" style="98" customWidth="1"/>
    <col min="783" max="783" width="4.5703125" style="98" bestFit="1" customWidth="1"/>
    <col min="784" max="784" width="18.140625" style="98" customWidth="1"/>
    <col min="785" max="785" width="4.5703125" style="98" customWidth="1"/>
    <col min="786" max="786" width="18.140625" style="98" customWidth="1"/>
    <col min="787" max="787" width="4.5703125" style="98" customWidth="1"/>
    <col min="788" max="788" width="18.140625" style="98" customWidth="1"/>
    <col min="789" max="789" width="4.5703125" style="98" bestFit="1" customWidth="1"/>
    <col min="790" max="790" width="18.140625" style="98" customWidth="1"/>
    <col min="791" max="791" width="3.7109375" style="98" customWidth="1"/>
    <col min="792" max="1024" width="9.140625" style="98"/>
    <col min="1025" max="1025" width="3.7109375" style="98" customWidth="1"/>
    <col min="1026" max="1026" width="18.140625" style="98" customWidth="1"/>
    <col min="1027" max="1027" width="4.5703125" style="98" customWidth="1"/>
    <col min="1028" max="1028" width="18.140625" style="98" customWidth="1"/>
    <col min="1029" max="1029" width="4.5703125" style="98" customWidth="1"/>
    <col min="1030" max="1030" width="18.140625" style="98" customWidth="1"/>
    <col min="1031" max="1031" width="4.5703125" style="98" bestFit="1" customWidth="1"/>
    <col min="1032" max="1032" width="18.140625" style="98" customWidth="1"/>
    <col min="1033" max="1033" width="4.5703125" style="98" bestFit="1" customWidth="1"/>
    <col min="1034" max="1034" width="18.140625" style="98" customWidth="1"/>
    <col min="1035" max="1037" width="4.5703125" style="98" customWidth="1"/>
    <col min="1038" max="1038" width="18.140625" style="98" customWidth="1"/>
    <col min="1039" max="1039" width="4.5703125" style="98" bestFit="1" customWidth="1"/>
    <col min="1040" max="1040" width="18.140625" style="98" customWidth="1"/>
    <col min="1041" max="1041" width="4.5703125" style="98" customWidth="1"/>
    <col min="1042" max="1042" width="18.140625" style="98" customWidth="1"/>
    <col min="1043" max="1043" width="4.5703125" style="98" customWidth="1"/>
    <col min="1044" max="1044" width="18.140625" style="98" customWidth="1"/>
    <col min="1045" max="1045" width="4.5703125" style="98" bestFit="1" customWidth="1"/>
    <col min="1046" max="1046" width="18.140625" style="98" customWidth="1"/>
    <col min="1047" max="1047" width="3.7109375" style="98" customWidth="1"/>
    <col min="1048" max="1280" width="9.140625" style="98"/>
    <col min="1281" max="1281" width="3.7109375" style="98" customWidth="1"/>
    <col min="1282" max="1282" width="18.140625" style="98" customWidth="1"/>
    <col min="1283" max="1283" width="4.5703125" style="98" customWidth="1"/>
    <col min="1284" max="1284" width="18.140625" style="98" customWidth="1"/>
    <col min="1285" max="1285" width="4.5703125" style="98" customWidth="1"/>
    <col min="1286" max="1286" width="18.140625" style="98" customWidth="1"/>
    <col min="1287" max="1287" width="4.5703125" style="98" bestFit="1" customWidth="1"/>
    <col min="1288" max="1288" width="18.140625" style="98" customWidth="1"/>
    <col min="1289" max="1289" width="4.5703125" style="98" bestFit="1" customWidth="1"/>
    <col min="1290" max="1290" width="18.140625" style="98" customWidth="1"/>
    <col min="1291" max="1293" width="4.5703125" style="98" customWidth="1"/>
    <col min="1294" max="1294" width="18.140625" style="98" customWidth="1"/>
    <col min="1295" max="1295" width="4.5703125" style="98" bestFit="1" customWidth="1"/>
    <col min="1296" max="1296" width="18.140625" style="98" customWidth="1"/>
    <col min="1297" max="1297" width="4.5703125" style="98" customWidth="1"/>
    <col min="1298" max="1298" width="18.140625" style="98" customWidth="1"/>
    <col min="1299" max="1299" width="4.5703125" style="98" customWidth="1"/>
    <col min="1300" max="1300" width="18.140625" style="98" customWidth="1"/>
    <col min="1301" max="1301" width="4.5703125" style="98" bestFit="1" customWidth="1"/>
    <col min="1302" max="1302" width="18.140625" style="98" customWidth="1"/>
    <col min="1303" max="1303" width="3.7109375" style="98" customWidth="1"/>
    <col min="1304" max="1536" width="9.140625" style="98"/>
    <col min="1537" max="1537" width="3.7109375" style="98" customWidth="1"/>
    <col min="1538" max="1538" width="18.140625" style="98" customWidth="1"/>
    <col min="1539" max="1539" width="4.5703125" style="98" customWidth="1"/>
    <col min="1540" max="1540" width="18.140625" style="98" customWidth="1"/>
    <col min="1541" max="1541" width="4.5703125" style="98" customWidth="1"/>
    <col min="1542" max="1542" width="18.140625" style="98" customWidth="1"/>
    <col min="1543" max="1543" width="4.5703125" style="98" bestFit="1" customWidth="1"/>
    <col min="1544" max="1544" width="18.140625" style="98" customWidth="1"/>
    <col min="1545" max="1545" width="4.5703125" style="98" bestFit="1" customWidth="1"/>
    <col min="1546" max="1546" width="18.140625" style="98" customWidth="1"/>
    <col min="1547" max="1549" width="4.5703125" style="98" customWidth="1"/>
    <col min="1550" max="1550" width="18.140625" style="98" customWidth="1"/>
    <col min="1551" max="1551" width="4.5703125" style="98" bestFit="1" customWidth="1"/>
    <col min="1552" max="1552" width="18.140625" style="98" customWidth="1"/>
    <col min="1553" max="1553" width="4.5703125" style="98" customWidth="1"/>
    <col min="1554" max="1554" width="18.140625" style="98" customWidth="1"/>
    <col min="1555" max="1555" width="4.5703125" style="98" customWidth="1"/>
    <col min="1556" max="1556" width="18.140625" style="98" customWidth="1"/>
    <col min="1557" max="1557" width="4.5703125" style="98" bestFit="1" customWidth="1"/>
    <col min="1558" max="1558" width="18.140625" style="98" customWidth="1"/>
    <col min="1559" max="1559" width="3.7109375" style="98" customWidth="1"/>
    <col min="1560" max="1792" width="9.140625" style="98"/>
    <col min="1793" max="1793" width="3.7109375" style="98" customWidth="1"/>
    <col min="1794" max="1794" width="18.140625" style="98" customWidth="1"/>
    <col min="1795" max="1795" width="4.5703125" style="98" customWidth="1"/>
    <col min="1796" max="1796" width="18.140625" style="98" customWidth="1"/>
    <col min="1797" max="1797" width="4.5703125" style="98" customWidth="1"/>
    <col min="1798" max="1798" width="18.140625" style="98" customWidth="1"/>
    <col min="1799" max="1799" width="4.5703125" style="98" bestFit="1" customWidth="1"/>
    <col min="1800" max="1800" width="18.140625" style="98" customWidth="1"/>
    <col min="1801" max="1801" width="4.5703125" style="98" bestFit="1" customWidth="1"/>
    <col min="1802" max="1802" width="18.140625" style="98" customWidth="1"/>
    <col min="1803" max="1805" width="4.5703125" style="98" customWidth="1"/>
    <col min="1806" max="1806" width="18.140625" style="98" customWidth="1"/>
    <col min="1807" max="1807" width="4.5703125" style="98" bestFit="1" customWidth="1"/>
    <col min="1808" max="1808" width="18.140625" style="98" customWidth="1"/>
    <col min="1809" max="1809" width="4.5703125" style="98" customWidth="1"/>
    <col min="1810" max="1810" width="18.140625" style="98" customWidth="1"/>
    <col min="1811" max="1811" width="4.5703125" style="98" customWidth="1"/>
    <col min="1812" max="1812" width="18.140625" style="98" customWidth="1"/>
    <col min="1813" max="1813" width="4.5703125" style="98" bestFit="1" customWidth="1"/>
    <col min="1814" max="1814" width="18.140625" style="98" customWidth="1"/>
    <col min="1815" max="1815" width="3.7109375" style="98" customWidth="1"/>
    <col min="1816" max="2048" width="9.140625" style="98"/>
    <col min="2049" max="2049" width="3.7109375" style="98" customWidth="1"/>
    <col min="2050" max="2050" width="18.140625" style="98" customWidth="1"/>
    <col min="2051" max="2051" width="4.5703125" style="98" customWidth="1"/>
    <col min="2052" max="2052" width="18.140625" style="98" customWidth="1"/>
    <col min="2053" max="2053" width="4.5703125" style="98" customWidth="1"/>
    <col min="2054" max="2054" width="18.140625" style="98" customWidth="1"/>
    <col min="2055" max="2055" width="4.5703125" style="98" bestFit="1" customWidth="1"/>
    <col min="2056" max="2056" width="18.140625" style="98" customWidth="1"/>
    <col min="2057" max="2057" width="4.5703125" style="98" bestFit="1" customWidth="1"/>
    <col min="2058" max="2058" width="18.140625" style="98" customWidth="1"/>
    <col min="2059" max="2061" width="4.5703125" style="98" customWidth="1"/>
    <col min="2062" max="2062" width="18.140625" style="98" customWidth="1"/>
    <col min="2063" max="2063" width="4.5703125" style="98" bestFit="1" customWidth="1"/>
    <col min="2064" max="2064" width="18.140625" style="98" customWidth="1"/>
    <col min="2065" max="2065" width="4.5703125" style="98" customWidth="1"/>
    <col min="2066" max="2066" width="18.140625" style="98" customWidth="1"/>
    <col min="2067" max="2067" width="4.5703125" style="98" customWidth="1"/>
    <col min="2068" max="2068" width="18.140625" style="98" customWidth="1"/>
    <col min="2069" max="2069" width="4.5703125" style="98" bestFit="1" customWidth="1"/>
    <col min="2070" max="2070" width="18.140625" style="98" customWidth="1"/>
    <col min="2071" max="2071" width="3.7109375" style="98" customWidth="1"/>
    <col min="2072" max="2304" width="9.140625" style="98"/>
    <col min="2305" max="2305" width="3.7109375" style="98" customWidth="1"/>
    <col min="2306" max="2306" width="18.140625" style="98" customWidth="1"/>
    <col min="2307" max="2307" width="4.5703125" style="98" customWidth="1"/>
    <col min="2308" max="2308" width="18.140625" style="98" customWidth="1"/>
    <col min="2309" max="2309" width="4.5703125" style="98" customWidth="1"/>
    <col min="2310" max="2310" width="18.140625" style="98" customWidth="1"/>
    <col min="2311" max="2311" width="4.5703125" style="98" bestFit="1" customWidth="1"/>
    <col min="2312" max="2312" width="18.140625" style="98" customWidth="1"/>
    <col min="2313" max="2313" width="4.5703125" style="98" bestFit="1" customWidth="1"/>
    <col min="2314" max="2314" width="18.140625" style="98" customWidth="1"/>
    <col min="2315" max="2317" width="4.5703125" style="98" customWidth="1"/>
    <col min="2318" max="2318" width="18.140625" style="98" customWidth="1"/>
    <col min="2319" max="2319" width="4.5703125" style="98" bestFit="1" customWidth="1"/>
    <col min="2320" max="2320" width="18.140625" style="98" customWidth="1"/>
    <col min="2321" max="2321" width="4.5703125" style="98" customWidth="1"/>
    <col min="2322" max="2322" width="18.140625" style="98" customWidth="1"/>
    <col min="2323" max="2323" width="4.5703125" style="98" customWidth="1"/>
    <col min="2324" max="2324" width="18.140625" style="98" customWidth="1"/>
    <col min="2325" max="2325" width="4.5703125" style="98" bestFit="1" customWidth="1"/>
    <col min="2326" max="2326" width="18.140625" style="98" customWidth="1"/>
    <col min="2327" max="2327" width="3.7109375" style="98" customWidth="1"/>
    <col min="2328" max="2560" width="9.140625" style="98"/>
    <col min="2561" max="2561" width="3.7109375" style="98" customWidth="1"/>
    <col min="2562" max="2562" width="18.140625" style="98" customWidth="1"/>
    <col min="2563" max="2563" width="4.5703125" style="98" customWidth="1"/>
    <col min="2564" max="2564" width="18.140625" style="98" customWidth="1"/>
    <col min="2565" max="2565" width="4.5703125" style="98" customWidth="1"/>
    <col min="2566" max="2566" width="18.140625" style="98" customWidth="1"/>
    <col min="2567" max="2567" width="4.5703125" style="98" bestFit="1" customWidth="1"/>
    <col min="2568" max="2568" width="18.140625" style="98" customWidth="1"/>
    <col min="2569" max="2569" width="4.5703125" style="98" bestFit="1" customWidth="1"/>
    <col min="2570" max="2570" width="18.140625" style="98" customWidth="1"/>
    <col min="2571" max="2573" width="4.5703125" style="98" customWidth="1"/>
    <col min="2574" max="2574" width="18.140625" style="98" customWidth="1"/>
    <col min="2575" max="2575" width="4.5703125" style="98" bestFit="1" customWidth="1"/>
    <col min="2576" max="2576" width="18.140625" style="98" customWidth="1"/>
    <col min="2577" max="2577" width="4.5703125" style="98" customWidth="1"/>
    <col min="2578" max="2578" width="18.140625" style="98" customWidth="1"/>
    <col min="2579" max="2579" width="4.5703125" style="98" customWidth="1"/>
    <col min="2580" max="2580" width="18.140625" style="98" customWidth="1"/>
    <col min="2581" max="2581" width="4.5703125" style="98" bestFit="1" customWidth="1"/>
    <col min="2582" max="2582" width="18.140625" style="98" customWidth="1"/>
    <col min="2583" max="2583" width="3.7109375" style="98" customWidth="1"/>
    <col min="2584" max="2816" width="9.140625" style="98"/>
    <col min="2817" max="2817" width="3.7109375" style="98" customWidth="1"/>
    <col min="2818" max="2818" width="18.140625" style="98" customWidth="1"/>
    <col min="2819" max="2819" width="4.5703125" style="98" customWidth="1"/>
    <col min="2820" max="2820" width="18.140625" style="98" customWidth="1"/>
    <col min="2821" max="2821" width="4.5703125" style="98" customWidth="1"/>
    <col min="2822" max="2822" width="18.140625" style="98" customWidth="1"/>
    <col min="2823" max="2823" width="4.5703125" style="98" bestFit="1" customWidth="1"/>
    <col min="2824" max="2824" width="18.140625" style="98" customWidth="1"/>
    <col min="2825" max="2825" width="4.5703125" style="98" bestFit="1" customWidth="1"/>
    <col min="2826" max="2826" width="18.140625" style="98" customWidth="1"/>
    <col min="2827" max="2829" width="4.5703125" style="98" customWidth="1"/>
    <col min="2830" max="2830" width="18.140625" style="98" customWidth="1"/>
    <col min="2831" max="2831" width="4.5703125" style="98" bestFit="1" customWidth="1"/>
    <col min="2832" max="2832" width="18.140625" style="98" customWidth="1"/>
    <col min="2833" max="2833" width="4.5703125" style="98" customWidth="1"/>
    <col min="2834" max="2834" width="18.140625" style="98" customWidth="1"/>
    <col min="2835" max="2835" width="4.5703125" style="98" customWidth="1"/>
    <col min="2836" max="2836" width="18.140625" style="98" customWidth="1"/>
    <col min="2837" max="2837" width="4.5703125" style="98" bestFit="1" customWidth="1"/>
    <col min="2838" max="2838" width="18.140625" style="98" customWidth="1"/>
    <col min="2839" max="2839" width="3.7109375" style="98" customWidth="1"/>
    <col min="2840" max="3072" width="9.140625" style="98"/>
    <col min="3073" max="3073" width="3.7109375" style="98" customWidth="1"/>
    <col min="3074" max="3074" width="18.140625" style="98" customWidth="1"/>
    <col min="3075" max="3075" width="4.5703125" style="98" customWidth="1"/>
    <col min="3076" max="3076" width="18.140625" style="98" customWidth="1"/>
    <col min="3077" max="3077" width="4.5703125" style="98" customWidth="1"/>
    <col min="3078" max="3078" width="18.140625" style="98" customWidth="1"/>
    <col min="3079" max="3079" width="4.5703125" style="98" bestFit="1" customWidth="1"/>
    <col min="3080" max="3080" width="18.140625" style="98" customWidth="1"/>
    <col min="3081" max="3081" width="4.5703125" style="98" bestFit="1" customWidth="1"/>
    <col min="3082" max="3082" width="18.140625" style="98" customWidth="1"/>
    <col min="3083" max="3085" width="4.5703125" style="98" customWidth="1"/>
    <col min="3086" max="3086" width="18.140625" style="98" customWidth="1"/>
    <col min="3087" max="3087" width="4.5703125" style="98" bestFit="1" customWidth="1"/>
    <col min="3088" max="3088" width="18.140625" style="98" customWidth="1"/>
    <col min="3089" max="3089" width="4.5703125" style="98" customWidth="1"/>
    <col min="3090" max="3090" width="18.140625" style="98" customWidth="1"/>
    <col min="3091" max="3091" width="4.5703125" style="98" customWidth="1"/>
    <col min="3092" max="3092" width="18.140625" style="98" customWidth="1"/>
    <col min="3093" max="3093" width="4.5703125" style="98" bestFit="1" customWidth="1"/>
    <col min="3094" max="3094" width="18.140625" style="98" customWidth="1"/>
    <col min="3095" max="3095" width="3.7109375" style="98" customWidth="1"/>
    <col min="3096" max="3328" width="9.140625" style="98"/>
    <col min="3329" max="3329" width="3.7109375" style="98" customWidth="1"/>
    <col min="3330" max="3330" width="18.140625" style="98" customWidth="1"/>
    <col min="3331" max="3331" width="4.5703125" style="98" customWidth="1"/>
    <col min="3332" max="3332" width="18.140625" style="98" customWidth="1"/>
    <col min="3333" max="3333" width="4.5703125" style="98" customWidth="1"/>
    <col min="3334" max="3334" width="18.140625" style="98" customWidth="1"/>
    <col min="3335" max="3335" width="4.5703125" style="98" bestFit="1" customWidth="1"/>
    <col min="3336" max="3336" width="18.140625" style="98" customWidth="1"/>
    <col min="3337" max="3337" width="4.5703125" style="98" bestFit="1" customWidth="1"/>
    <col min="3338" max="3338" width="18.140625" style="98" customWidth="1"/>
    <col min="3339" max="3341" width="4.5703125" style="98" customWidth="1"/>
    <col min="3342" max="3342" width="18.140625" style="98" customWidth="1"/>
    <col min="3343" max="3343" width="4.5703125" style="98" bestFit="1" customWidth="1"/>
    <col min="3344" max="3344" width="18.140625" style="98" customWidth="1"/>
    <col min="3345" max="3345" width="4.5703125" style="98" customWidth="1"/>
    <col min="3346" max="3346" width="18.140625" style="98" customWidth="1"/>
    <col min="3347" max="3347" width="4.5703125" style="98" customWidth="1"/>
    <col min="3348" max="3348" width="18.140625" style="98" customWidth="1"/>
    <col min="3349" max="3349" width="4.5703125" style="98" bestFit="1" customWidth="1"/>
    <col min="3350" max="3350" width="18.140625" style="98" customWidth="1"/>
    <col min="3351" max="3351" width="3.7109375" style="98" customWidth="1"/>
    <col min="3352" max="3584" width="9.140625" style="98"/>
    <col min="3585" max="3585" width="3.7109375" style="98" customWidth="1"/>
    <col min="3586" max="3586" width="18.140625" style="98" customWidth="1"/>
    <col min="3587" max="3587" width="4.5703125" style="98" customWidth="1"/>
    <col min="3588" max="3588" width="18.140625" style="98" customWidth="1"/>
    <col min="3589" max="3589" width="4.5703125" style="98" customWidth="1"/>
    <col min="3590" max="3590" width="18.140625" style="98" customWidth="1"/>
    <col min="3591" max="3591" width="4.5703125" style="98" bestFit="1" customWidth="1"/>
    <col min="3592" max="3592" width="18.140625" style="98" customWidth="1"/>
    <col min="3593" max="3593" width="4.5703125" style="98" bestFit="1" customWidth="1"/>
    <col min="3594" max="3594" width="18.140625" style="98" customWidth="1"/>
    <col min="3595" max="3597" width="4.5703125" style="98" customWidth="1"/>
    <col min="3598" max="3598" width="18.140625" style="98" customWidth="1"/>
    <col min="3599" max="3599" width="4.5703125" style="98" bestFit="1" customWidth="1"/>
    <col min="3600" max="3600" width="18.140625" style="98" customWidth="1"/>
    <col min="3601" max="3601" width="4.5703125" style="98" customWidth="1"/>
    <col min="3602" max="3602" width="18.140625" style="98" customWidth="1"/>
    <col min="3603" max="3603" width="4.5703125" style="98" customWidth="1"/>
    <col min="3604" max="3604" width="18.140625" style="98" customWidth="1"/>
    <col min="3605" max="3605" width="4.5703125" style="98" bestFit="1" customWidth="1"/>
    <col min="3606" max="3606" width="18.140625" style="98" customWidth="1"/>
    <col min="3607" max="3607" width="3.7109375" style="98" customWidth="1"/>
    <col min="3608" max="3840" width="9.140625" style="98"/>
    <col min="3841" max="3841" width="3.7109375" style="98" customWidth="1"/>
    <col min="3842" max="3842" width="18.140625" style="98" customWidth="1"/>
    <col min="3843" max="3843" width="4.5703125" style="98" customWidth="1"/>
    <col min="3844" max="3844" width="18.140625" style="98" customWidth="1"/>
    <col min="3845" max="3845" width="4.5703125" style="98" customWidth="1"/>
    <col min="3846" max="3846" width="18.140625" style="98" customWidth="1"/>
    <col min="3847" max="3847" width="4.5703125" style="98" bestFit="1" customWidth="1"/>
    <col min="3848" max="3848" width="18.140625" style="98" customWidth="1"/>
    <col min="3849" max="3849" width="4.5703125" style="98" bestFit="1" customWidth="1"/>
    <col min="3850" max="3850" width="18.140625" style="98" customWidth="1"/>
    <col min="3851" max="3853" width="4.5703125" style="98" customWidth="1"/>
    <col min="3854" max="3854" width="18.140625" style="98" customWidth="1"/>
    <col min="3855" max="3855" width="4.5703125" style="98" bestFit="1" customWidth="1"/>
    <col min="3856" max="3856" width="18.140625" style="98" customWidth="1"/>
    <col min="3857" max="3857" width="4.5703125" style="98" customWidth="1"/>
    <col min="3858" max="3858" width="18.140625" style="98" customWidth="1"/>
    <col min="3859" max="3859" width="4.5703125" style="98" customWidth="1"/>
    <col min="3860" max="3860" width="18.140625" style="98" customWidth="1"/>
    <col min="3861" max="3861" width="4.5703125" style="98" bestFit="1" customWidth="1"/>
    <col min="3862" max="3862" width="18.140625" style="98" customWidth="1"/>
    <col min="3863" max="3863" width="3.7109375" style="98" customWidth="1"/>
    <col min="3864" max="4096" width="9.140625" style="98"/>
    <col min="4097" max="4097" width="3.7109375" style="98" customWidth="1"/>
    <col min="4098" max="4098" width="18.140625" style="98" customWidth="1"/>
    <col min="4099" max="4099" width="4.5703125" style="98" customWidth="1"/>
    <col min="4100" max="4100" width="18.140625" style="98" customWidth="1"/>
    <col min="4101" max="4101" width="4.5703125" style="98" customWidth="1"/>
    <col min="4102" max="4102" width="18.140625" style="98" customWidth="1"/>
    <col min="4103" max="4103" width="4.5703125" style="98" bestFit="1" customWidth="1"/>
    <col min="4104" max="4104" width="18.140625" style="98" customWidth="1"/>
    <col min="4105" max="4105" width="4.5703125" style="98" bestFit="1" customWidth="1"/>
    <col min="4106" max="4106" width="18.140625" style="98" customWidth="1"/>
    <col min="4107" max="4109" width="4.5703125" style="98" customWidth="1"/>
    <col min="4110" max="4110" width="18.140625" style="98" customWidth="1"/>
    <col min="4111" max="4111" width="4.5703125" style="98" bestFit="1" customWidth="1"/>
    <col min="4112" max="4112" width="18.140625" style="98" customWidth="1"/>
    <col min="4113" max="4113" width="4.5703125" style="98" customWidth="1"/>
    <col min="4114" max="4114" width="18.140625" style="98" customWidth="1"/>
    <col min="4115" max="4115" width="4.5703125" style="98" customWidth="1"/>
    <col min="4116" max="4116" width="18.140625" style="98" customWidth="1"/>
    <col min="4117" max="4117" width="4.5703125" style="98" bestFit="1" customWidth="1"/>
    <col min="4118" max="4118" width="18.140625" style="98" customWidth="1"/>
    <col min="4119" max="4119" width="3.7109375" style="98" customWidth="1"/>
    <col min="4120" max="4352" width="9.140625" style="98"/>
    <col min="4353" max="4353" width="3.7109375" style="98" customWidth="1"/>
    <col min="4354" max="4354" width="18.140625" style="98" customWidth="1"/>
    <col min="4355" max="4355" width="4.5703125" style="98" customWidth="1"/>
    <col min="4356" max="4356" width="18.140625" style="98" customWidth="1"/>
    <col min="4357" max="4357" width="4.5703125" style="98" customWidth="1"/>
    <col min="4358" max="4358" width="18.140625" style="98" customWidth="1"/>
    <col min="4359" max="4359" width="4.5703125" style="98" bestFit="1" customWidth="1"/>
    <col min="4360" max="4360" width="18.140625" style="98" customWidth="1"/>
    <col min="4361" max="4361" width="4.5703125" style="98" bestFit="1" customWidth="1"/>
    <col min="4362" max="4362" width="18.140625" style="98" customWidth="1"/>
    <col min="4363" max="4365" width="4.5703125" style="98" customWidth="1"/>
    <col min="4366" max="4366" width="18.140625" style="98" customWidth="1"/>
    <col min="4367" max="4367" width="4.5703125" style="98" bestFit="1" customWidth="1"/>
    <col min="4368" max="4368" width="18.140625" style="98" customWidth="1"/>
    <col min="4369" max="4369" width="4.5703125" style="98" customWidth="1"/>
    <col min="4370" max="4370" width="18.140625" style="98" customWidth="1"/>
    <col min="4371" max="4371" width="4.5703125" style="98" customWidth="1"/>
    <col min="4372" max="4372" width="18.140625" style="98" customWidth="1"/>
    <col min="4373" max="4373" width="4.5703125" style="98" bestFit="1" customWidth="1"/>
    <col min="4374" max="4374" width="18.140625" style="98" customWidth="1"/>
    <col min="4375" max="4375" width="3.7109375" style="98" customWidth="1"/>
    <col min="4376" max="4608" width="9.140625" style="98"/>
    <col min="4609" max="4609" width="3.7109375" style="98" customWidth="1"/>
    <col min="4610" max="4610" width="18.140625" style="98" customWidth="1"/>
    <col min="4611" max="4611" width="4.5703125" style="98" customWidth="1"/>
    <col min="4612" max="4612" width="18.140625" style="98" customWidth="1"/>
    <col min="4613" max="4613" width="4.5703125" style="98" customWidth="1"/>
    <col min="4614" max="4614" width="18.140625" style="98" customWidth="1"/>
    <col min="4615" max="4615" width="4.5703125" style="98" bestFit="1" customWidth="1"/>
    <col min="4616" max="4616" width="18.140625" style="98" customWidth="1"/>
    <col min="4617" max="4617" width="4.5703125" style="98" bestFit="1" customWidth="1"/>
    <col min="4618" max="4618" width="18.140625" style="98" customWidth="1"/>
    <col min="4619" max="4621" width="4.5703125" style="98" customWidth="1"/>
    <col min="4622" max="4622" width="18.140625" style="98" customWidth="1"/>
    <col min="4623" max="4623" width="4.5703125" style="98" bestFit="1" customWidth="1"/>
    <col min="4624" max="4624" width="18.140625" style="98" customWidth="1"/>
    <col min="4625" max="4625" width="4.5703125" style="98" customWidth="1"/>
    <col min="4626" max="4626" width="18.140625" style="98" customWidth="1"/>
    <col min="4627" max="4627" width="4.5703125" style="98" customWidth="1"/>
    <col min="4628" max="4628" width="18.140625" style="98" customWidth="1"/>
    <col min="4629" max="4629" width="4.5703125" style="98" bestFit="1" customWidth="1"/>
    <col min="4630" max="4630" width="18.140625" style="98" customWidth="1"/>
    <col min="4631" max="4631" width="3.7109375" style="98" customWidth="1"/>
    <col min="4632" max="4864" width="9.140625" style="98"/>
    <col min="4865" max="4865" width="3.7109375" style="98" customWidth="1"/>
    <col min="4866" max="4866" width="18.140625" style="98" customWidth="1"/>
    <col min="4867" max="4867" width="4.5703125" style="98" customWidth="1"/>
    <col min="4868" max="4868" width="18.140625" style="98" customWidth="1"/>
    <col min="4869" max="4869" width="4.5703125" style="98" customWidth="1"/>
    <col min="4870" max="4870" width="18.140625" style="98" customWidth="1"/>
    <col min="4871" max="4871" width="4.5703125" style="98" bestFit="1" customWidth="1"/>
    <col min="4872" max="4872" width="18.140625" style="98" customWidth="1"/>
    <col min="4873" max="4873" width="4.5703125" style="98" bestFit="1" customWidth="1"/>
    <col min="4874" max="4874" width="18.140625" style="98" customWidth="1"/>
    <col min="4875" max="4877" width="4.5703125" style="98" customWidth="1"/>
    <col min="4878" max="4878" width="18.140625" style="98" customWidth="1"/>
    <col min="4879" max="4879" width="4.5703125" style="98" bestFit="1" customWidth="1"/>
    <col min="4880" max="4880" width="18.140625" style="98" customWidth="1"/>
    <col min="4881" max="4881" width="4.5703125" style="98" customWidth="1"/>
    <col min="4882" max="4882" width="18.140625" style="98" customWidth="1"/>
    <col min="4883" max="4883" width="4.5703125" style="98" customWidth="1"/>
    <col min="4884" max="4884" width="18.140625" style="98" customWidth="1"/>
    <col min="4885" max="4885" width="4.5703125" style="98" bestFit="1" customWidth="1"/>
    <col min="4886" max="4886" width="18.140625" style="98" customWidth="1"/>
    <col min="4887" max="4887" width="3.7109375" style="98" customWidth="1"/>
    <col min="4888" max="5120" width="9.140625" style="98"/>
    <col min="5121" max="5121" width="3.7109375" style="98" customWidth="1"/>
    <col min="5122" max="5122" width="18.140625" style="98" customWidth="1"/>
    <col min="5123" max="5123" width="4.5703125" style="98" customWidth="1"/>
    <col min="5124" max="5124" width="18.140625" style="98" customWidth="1"/>
    <col min="5125" max="5125" width="4.5703125" style="98" customWidth="1"/>
    <col min="5126" max="5126" width="18.140625" style="98" customWidth="1"/>
    <col min="5127" max="5127" width="4.5703125" style="98" bestFit="1" customWidth="1"/>
    <col min="5128" max="5128" width="18.140625" style="98" customWidth="1"/>
    <col min="5129" max="5129" width="4.5703125" style="98" bestFit="1" customWidth="1"/>
    <col min="5130" max="5130" width="18.140625" style="98" customWidth="1"/>
    <col min="5131" max="5133" width="4.5703125" style="98" customWidth="1"/>
    <col min="5134" max="5134" width="18.140625" style="98" customWidth="1"/>
    <col min="5135" max="5135" width="4.5703125" style="98" bestFit="1" customWidth="1"/>
    <col min="5136" max="5136" width="18.140625" style="98" customWidth="1"/>
    <col min="5137" max="5137" width="4.5703125" style="98" customWidth="1"/>
    <col min="5138" max="5138" width="18.140625" style="98" customWidth="1"/>
    <col min="5139" max="5139" width="4.5703125" style="98" customWidth="1"/>
    <col min="5140" max="5140" width="18.140625" style="98" customWidth="1"/>
    <col min="5141" max="5141" width="4.5703125" style="98" bestFit="1" customWidth="1"/>
    <col min="5142" max="5142" width="18.140625" style="98" customWidth="1"/>
    <col min="5143" max="5143" width="3.7109375" style="98" customWidth="1"/>
    <col min="5144" max="5376" width="9.140625" style="98"/>
    <col min="5377" max="5377" width="3.7109375" style="98" customWidth="1"/>
    <col min="5378" max="5378" width="18.140625" style="98" customWidth="1"/>
    <col min="5379" max="5379" width="4.5703125" style="98" customWidth="1"/>
    <col min="5380" max="5380" width="18.140625" style="98" customWidth="1"/>
    <col min="5381" max="5381" width="4.5703125" style="98" customWidth="1"/>
    <col min="5382" max="5382" width="18.140625" style="98" customWidth="1"/>
    <col min="5383" max="5383" width="4.5703125" style="98" bestFit="1" customWidth="1"/>
    <col min="5384" max="5384" width="18.140625" style="98" customWidth="1"/>
    <col min="5385" max="5385" width="4.5703125" style="98" bestFit="1" customWidth="1"/>
    <col min="5386" max="5386" width="18.140625" style="98" customWidth="1"/>
    <col min="5387" max="5389" width="4.5703125" style="98" customWidth="1"/>
    <col min="5390" max="5390" width="18.140625" style="98" customWidth="1"/>
    <col min="5391" max="5391" width="4.5703125" style="98" bestFit="1" customWidth="1"/>
    <col min="5392" max="5392" width="18.140625" style="98" customWidth="1"/>
    <col min="5393" max="5393" width="4.5703125" style="98" customWidth="1"/>
    <col min="5394" max="5394" width="18.140625" style="98" customWidth="1"/>
    <col min="5395" max="5395" width="4.5703125" style="98" customWidth="1"/>
    <col min="5396" max="5396" width="18.140625" style="98" customWidth="1"/>
    <col min="5397" max="5397" width="4.5703125" style="98" bestFit="1" customWidth="1"/>
    <col min="5398" max="5398" width="18.140625" style="98" customWidth="1"/>
    <col min="5399" max="5399" width="3.7109375" style="98" customWidth="1"/>
    <col min="5400" max="5632" width="9.140625" style="98"/>
    <col min="5633" max="5633" width="3.7109375" style="98" customWidth="1"/>
    <col min="5634" max="5634" width="18.140625" style="98" customWidth="1"/>
    <col min="5635" max="5635" width="4.5703125" style="98" customWidth="1"/>
    <col min="5636" max="5636" width="18.140625" style="98" customWidth="1"/>
    <col min="5637" max="5637" width="4.5703125" style="98" customWidth="1"/>
    <col min="5638" max="5638" width="18.140625" style="98" customWidth="1"/>
    <col min="5639" max="5639" width="4.5703125" style="98" bestFit="1" customWidth="1"/>
    <col min="5640" max="5640" width="18.140625" style="98" customWidth="1"/>
    <col min="5641" max="5641" width="4.5703125" style="98" bestFit="1" customWidth="1"/>
    <col min="5642" max="5642" width="18.140625" style="98" customWidth="1"/>
    <col min="5643" max="5645" width="4.5703125" style="98" customWidth="1"/>
    <col min="5646" max="5646" width="18.140625" style="98" customWidth="1"/>
    <col min="5647" max="5647" width="4.5703125" style="98" bestFit="1" customWidth="1"/>
    <col min="5648" max="5648" width="18.140625" style="98" customWidth="1"/>
    <col min="5649" max="5649" width="4.5703125" style="98" customWidth="1"/>
    <col min="5650" max="5650" width="18.140625" style="98" customWidth="1"/>
    <col min="5651" max="5651" width="4.5703125" style="98" customWidth="1"/>
    <col min="5652" max="5652" width="18.140625" style="98" customWidth="1"/>
    <col min="5653" max="5653" width="4.5703125" style="98" bestFit="1" customWidth="1"/>
    <col min="5654" max="5654" width="18.140625" style="98" customWidth="1"/>
    <col min="5655" max="5655" width="3.7109375" style="98" customWidth="1"/>
    <col min="5656" max="5888" width="9.140625" style="98"/>
    <col min="5889" max="5889" width="3.7109375" style="98" customWidth="1"/>
    <col min="5890" max="5890" width="18.140625" style="98" customWidth="1"/>
    <col min="5891" max="5891" width="4.5703125" style="98" customWidth="1"/>
    <col min="5892" max="5892" width="18.140625" style="98" customWidth="1"/>
    <col min="5893" max="5893" width="4.5703125" style="98" customWidth="1"/>
    <col min="5894" max="5894" width="18.140625" style="98" customWidth="1"/>
    <col min="5895" max="5895" width="4.5703125" style="98" bestFit="1" customWidth="1"/>
    <col min="5896" max="5896" width="18.140625" style="98" customWidth="1"/>
    <col min="5897" max="5897" width="4.5703125" style="98" bestFit="1" customWidth="1"/>
    <col min="5898" max="5898" width="18.140625" style="98" customWidth="1"/>
    <col min="5899" max="5901" width="4.5703125" style="98" customWidth="1"/>
    <col min="5902" max="5902" width="18.140625" style="98" customWidth="1"/>
    <col min="5903" max="5903" width="4.5703125" style="98" bestFit="1" customWidth="1"/>
    <col min="5904" max="5904" width="18.140625" style="98" customWidth="1"/>
    <col min="5905" max="5905" width="4.5703125" style="98" customWidth="1"/>
    <col min="5906" max="5906" width="18.140625" style="98" customWidth="1"/>
    <col min="5907" max="5907" width="4.5703125" style="98" customWidth="1"/>
    <col min="5908" max="5908" width="18.140625" style="98" customWidth="1"/>
    <col min="5909" max="5909" width="4.5703125" style="98" bestFit="1" customWidth="1"/>
    <col min="5910" max="5910" width="18.140625" style="98" customWidth="1"/>
    <col min="5911" max="5911" width="3.7109375" style="98" customWidth="1"/>
    <col min="5912" max="6144" width="9.140625" style="98"/>
    <col min="6145" max="6145" width="3.7109375" style="98" customWidth="1"/>
    <col min="6146" max="6146" width="18.140625" style="98" customWidth="1"/>
    <col min="6147" max="6147" width="4.5703125" style="98" customWidth="1"/>
    <col min="6148" max="6148" width="18.140625" style="98" customWidth="1"/>
    <col min="6149" max="6149" width="4.5703125" style="98" customWidth="1"/>
    <col min="6150" max="6150" width="18.140625" style="98" customWidth="1"/>
    <col min="6151" max="6151" width="4.5703125" style="98" bestFit="1" customWidth="1"/>
    <col min="6152" max="6152" width="18.140625" style="98" customWidth="1"/>
    <col min="6153" max="6153" width="4.5703125" style="98" bestFit="1" customWidth="1"/>
    <col min="6154" max="6154" width="18.140625" style="98" customWidth="1"/>
    <col min="6155" max="6157" width="4.5703125" style="98" customWidth="1"/>
    <col min="6158" max="6158" width="18.140625" style="98" customWidth="1"/>
    <col min="6159" max="6159" width="4.5703125" style="98" bestFit="1" customWidth="1"/>
    <col min="6160" max="6160" width="18.140625" style="98" customWidth="1"/>
    <col min="6161" max="6161" width="4.5703125" style="98" customWidth="1"/>
    <col min="6162" max="6162" width="18.140625" style="98" customWidth="1"/>
    <col min="6163" max="6163" width="4.5703125" style="98" customWidth="1"/>
    <col min="6164" max="6164" width="18.140625" style="98" customWidth="1"/>
    <col min="6165" max="6165" width="4.5703125" style="98" bestFit="1" customWidth="1"/>
    <col min="6166" max="6166" width="18.140625" style="98" customWidth="1"/>
    <col min="6167" max="6167" width="3.7109375" style="98" customWidth="1"/>
    <col min="6168" max="6400" width="9.140625" style="98"/>
    <col min="6401" max="6401" width="3.7109375" style="98" customWidth="1"/>
    <col min="6402" max="6402" width="18.140625" style="98" customWidth="1"/>
    <col min="6403" max="6403" width="4.5703125" style="98" customWidth="1"/>
    <col min="6404" max="6404" width="18.140625" style="98" customWidth="1"/>
    <col min="6405" max="6405" width="4.5703125" style="98" customWidth="1"/>
    <col min="6406" max="6406" width="18.140625" style="98" customWidth="1"/>
    <col min="6407" max="6407" width="4.5703125" style="98" bestFit="1" customWidth="1"/>
    <col min="6408" max="6408" width="18.140625" style="98" customWidth="1"/>
    <col min="6409" max="6409" width="4.5703125" style="98" bestFit="1" customWidth="1"/>
    <col min="6410" max="6410" width="18.140625" style="98" customWidth="1"/>
    <col min="6411" max="6413" width="4.5703125" style="98" customWidth="1"/>
    <col min="6414" max="6414" width="18.140625" style="98" customWidth="1"/>
    <col min="6415" max="6415" width="4.5703125" style="98" bestFit="1" customWidth="1"/>
    <col min="6416" max="6416" width="18.140625" style="98" customWidth="1"/>
    <col min="6417" max="6417" width="4.5703125" style="98" customWidth="1"/>
    <col min="6418" max="6418" width="18.140625" style="98" customWidth="1"/>
    <col min="6419" max="6419" width="4.5703125" style="98" customWidth="1"/>
    <col min="6420" max="6420" width="18.140625" style="98" customWidth="1"/>
    <col min="6421" max="6421" width="4.5703125" style="98" bestFit="1" customWidth="1"/>
    <col min="6422" max="6422" width="18.140625" style="98" customWidth="1"/>
    <col min="6423" max="6423" width="3.7109375" style="98" customWidth="1"/>
    <col min="6424" max="6656" width="9.140625" style="98"/>
    <col min="6657" max="6657" width="3.7109375" style="98" customWidth="1"/>
    <col min="6658" max="6658" width="18.140625" style="98" customWidth="1"/>
    <col min="6659" max="6659" width="4.5703125" style="98" customWidth="1"/>
    <col min="6660" max="6660" width="18.140625" style="98" customWidth="1"/>
    <col min="6661" max="6661" width="4.5703125" style="98" customWidth="1"/>
    <col min="6662" max="6662" width="18.140625" style="98" customWidth="1"/>
    <col min="6663" max="6663" width="4.5703125" style="98" bestFit="1" customWidth="1"/>
    <col min="6664" max="6664" width="18.140625" style="98" customWidth="1"/>
    <col min="6665" max="6665" width="4.5703125" style="98" bestFit="1" customWidth="1"/>
    <col min="6666" max="6666" width="18.140625" style="98" customWidth="1"/>
    <col min="6667" max="6669" width="4.5703125" style="98" customWidth="1"/>
    <col min="6670" max="6670" width="18.140625" style="98" customWidth="1"/>
    <col min="6671" max="6671" width="4.5703125" style="98" bestFit="1" customWidth="1"/>
    <col min="6672" max="6672" width="18.140625" style="98" customWidth="1"/>
    <col min="6673" max="6673" width="4.5703125" style="98" customWidth="1"/>
    <col min="6674" max="6674" width="18.140625" style="98" customWidth="1"/>
    <col min="6675" max="6675" width="4.5703125" style="98" customWidth="1"/>
    <col min="6676" max="6676" width="18.140625" style="98" customWidth="1"/>
    <col min="6677" max="6677" width="4.5703125" style="98" bestFit="1" customWidth="1"/>
    <col min="6678" max="6678" width="18.140625" style="98" customWidth="1"/>
    <col min="6679" max="6679" width="3.7109375" style="98" customWidth="1"/>
    <col min="6680" max="6912" width="9.140625" style="98"/>
    <col min="6913" max="6913" width="3.7109375" style="98" customWidth="1"/>
    <col min="6914" max="6914" width="18.140625" style="98" customWidth="1"/>
    <col min="6915" max="6915" width="4.5703125" style="98" customWidth="1"/>
    <col min="6916" max="6916" width="18.140625" style="98" customWidth="1"/>
    <col min="6917" max="6917" width="4.5703125" style="98" customWidth="1"/>
    <col min="6918" max="6918" width="18.140625" style="98" customWidth="1"/>
    <col min="6919" max="6919" width="4.5703125" style="98" bestFit="1" customWidth="1"/>
    <col min="6920" max="6920" width="18.140625" style="98" customWidth="1"/>
    <col min="6921" max="6921" width="4.5703125" style="98" bestFit="1" customWidth="1"/>
    <col min="6922" max="6922" width="18.140625" style="98" customWidth="1"/>
    <col min="6923" max="6925" width="4.5703125" style="98" customWidth="1"/>
    <col min="6926" max="6926" width="18.140625" style="98" customWidth="1"/>
    <col min="6927" max="6927" width="4.5703125" style="98" bestFit="1" customWidth="1"/>
    <col min="6928" max="6928" width="18.140625" style="98" customWidth="1"/>
    <col min="6929" max="6929" width="4.5703125" style="98" customWidth="1"/>
    <col min="6930" max="6930" width="18.140625" style="98" customWidth="1"/>
    <col min="6931" max="6931" width="4.5703125" style="98" customWidth="1"/>
    <col min="6932" max="6932" width="18.140625" style="98" customWidth="1"/>
    <col min="6933" max="6933" width="4.5703125" style="98" bestFit="1" customWidth="1"/>
    <col min="6934" max="6934" width="18.140625" style="98" customWidth="1"/>
    <col min="6935" max="6935" width="3.7109375" style="98" customWidth="1"/>
    <col min="6936" max="7168" width="9.140625" style="98"/>
    <col min="7169" max="7169" width="3.7109375" style="98" customWidth="1"/>
    <col min="7170" max="7170" width="18.140625" style="98" customWidth="1"/>
    <col min="7171" max="7171" width="4.5703125" style="98" customWidth="1"/>
    <col min="7172" max="7172" width="18.140625" style="98" customWidth="1"/>
    <col min="7173" max="7173" width="4.5703125" style="98" customWidth="1"/>
    <col min="7174" max="7174" width="18.140625" style="98" customWidth="1"/>
    <col min="7175" max="7175" width="4.5703125" style="98" bestFit="1" customWidth="1"/>
    <col min="7176" max="7176" width="18.140625" style="98" customWidth="1"/>
    <col min="7177" max="7177" width="4.5703125" style="98" bestFit="1" customWidth="1"/>
    <col min="7178" max="7178" width="18.140625" style="98" customWidth="1"/>
    <col min="7179" max="7181" width="4.5703125" style="98" customWidth="1"/>
    <col min="7182" max="7182" width="18.140625" style="98" customWidth="1"/>
    <col min="7183" max="7183" width="4.5703125" style="98" bestFit="1" customWidth="1"/>
    <col min="7184" max="7184" width="18.140625" style="98" customWidth="1"/>
    <col min="7185" max="7185" width="4.5703125" style="98" customWidth="1"/>
    <col min="7186" max="7186" width="18.140625" style="98" customWidth="1"/>
    <col min="7187" max="7187" width="4.5703125" style="98" customWidth="1"/>
    <col min="7188" max="7188" width="18.140625" style="98" customWidth="1"/>
    <col min="7189" max="7189" width="4.5703125" style="98" bestFit="1" customWidth="1"/>
    <col min="7190" max="7190" width="18.140625" style="98" customWidth="1"/>
    <col min="7191" max="7191" width="3.7109375" style="98" customWidth="1"/>
    <col min="7192" max="7424" width="9.140625" style="98"/>
    <col min="7425" max="7425" width="3.7109375" style="98" customWidth="1"/>
    <col min="7426" max="7426" width="18.140625" style="98" customWidth="1"/>
    <col min="7427" max="7427" width="4.5703125" style="98" customWidth="1"/>
    <col min="7428" max="7428" width="18.140625" style="98" customWidth="1"/>
    <col min="7429" max="7429" width="4.5703125" style="98" customWidth="1"/>
    <col min="7430" max="7430" width="18.140625" style="98" customWidth="1"/>
    <col min="7431" max="7431" width="4.5703125" style="98" bestFit="1" customWidth="1"/>
    <col min="7432" max="7432" width="18.140625" style="98" customWidth="1"/>
    <col min="7433" max="7433" width="4.5703125" style="98" bestFit="1" customWidth="1"/>
    <col min="7434" max="7434" width="18.140625" style="98" customWidth="1"/>
    <col min="7435" max="7437" width="4.5703125" style="98" customWidth="1"/>
    <col min="7438" max="7438" width="18.140625" style="98" customWidth="1"/>
    <col min="7439" max="7439" width="4.5703125" style="98" bestFit="1" customWidth="1"/>
    <col min="7440" max="7440" width="18.140625" style="98" customWidth="1"/>
    <col min="7441" max="7441" width="4.5703125" style="98" customWidth="1"/>
    <col min="7442" max="7442" width="18.140625" style="98" customWidth="1"/>
    <col min="7443" max="7443" width="4.5703125" style="98" customWidth="1"/>
    <col min="7444" max="7444" width="18.140625" style="98" customWidth="1"/>
    <col min="7445" max="7445" width="4.5703125" style="98" bestFit="1" customWidth="1"/>
    <col min="7446" max="7446" width="18.140625" style="98" customWidth="1"/>
    <col min="7447" max="7447" width="3.7109375" style="98" customWidth="1"/>
    <col min="7448" max="7680" width="9.140625" style="98"/>
    <col min="7681" max="7681" width="3.7109375" style="98" customWidth="1"/>
    <col min="7682" max="7682" width="18.140625" style="98" customWidth="1"/>
    <col min="7683" max="7683" width="4.5703125" style="98" customWidth="1"/>
    <col min="7684" max="7684" width="18.140625" style="98" customWidth="1"/>
    <col min="7685" max="7685" width="4.5703125" style="98" customWidth="1"/>
    <col min="7686" max="7686" width="18.140625" style="98" customWidth="1"/>
    <col min="7687" max="7687" width="4.5703125" style="98" bestFit="1" customWidth="1"/>
    <col min="7688" max="7688" width="18.140625" style="98" customWidth="1"/>
    <col min="7689" max="7689" width="4.5703125" style="98" bestFit="1" customWidth="1"/>
    <col min="7690" max="7690" width="18.140625" style="98" customWidth="1"/>
    <col min="7691" max="7693" width="4.5703125" style="98" customWidth="1"/>
    <col min="7694" max="7694" width="18.140625" style="98" customWidth="1"/>
    <col min="7695" max="7695" width="4.5703125" style="98" bestFit="1" customWidth="1"/>
    <col min="7696" max="7696" width="18.140625" style="98" customWidth="1"/>
    <col min="7697" max="7697" width="4.5703125" style="98" customWidth="1"/>
    <col min="7698" max="7698" width="18.140625" style="98" customWidth="1"/>
    <col min="7699" max="7699" width="4.5703125" style="98" customWidth="1"/>
    <col min="7700" max="7700" width="18.140625" style="98" customWidth="1"/>
    <col min="7701" max="7701" width="4.5703125" style="98" bestFit="1" customWidth="1"/>
    <col min="7702" max="7702" width="18.140625" style="98" customWidth="1"/>
    <col min="7703" max="7703" width="3.7109375" style="98" customWidth="1"/>
    <col min="7704" max="7936" width="9.140625" style="98"/>
    <col min="7937" max="7937" width="3.7109375" style="98" customWidth="1"/>
    <col min="7938" max="7938" width="18.140625" style="98" customWidth="1"/>
    <col min="7939" max="7939" width="4.5703125" style="98" customWidth="1"/>
    <col min="7940" max="7940" width="18.140625" style="98" customWidth="1"/>
    <col min="7941" max="7941" width="4.5703125" style="98" customWidth="1"/>
    <col min="7942" max="7942" width="18.140625" style="98" customWidth="1"/>
    <col min="7943" max="7943" width="4.5703125" style="98" bestFit="1" customWidth="1"/>
    <col min="7944" max="7944" width="18.140625" style="98" customWidth="1"/>
    <col min="7945" max="7945" width="4.5703125" style="98" bestFit="1" customWidth="1"/>
    <col min="7946" max="7946" width="18.140625" style="98" customWidth="1"/>
    <col min="7947" max="7949" width="4.5703125" style="98" customWidth="1"/>
    <col min="7950" max="7950" width="18.140625" style="98" customWidth="1"/>
    <col min="7951" max="7951" width="4.5703125" style="98" bestFit="1" customWidth="1"/>
    <col min="7952" max="7952" width="18.140625" style="98" customWidth="1"/>
    <col min="7953" max="7953" width="4.5703125" style="98" customWidth="1"/>
    <col min="7954" max="7954" width="18.140625" style="98" customWidth="1"/>
    <col min="7955" max="7955" width="4.5703125" style="98" customWidth="1"/>
    <col min="7956" max="7956" width="18.140625" style="98" customWidth="1"/>
    <col min="7957" max="7957" width="4.5703125" style="98" bestFit="1" customWidth="1"/>
    <col min="7958" max="7958" width="18.140625" style="98" customWidth="1"/>
    <col min="7959" max="7959" width="3.7109375" style="98" customWidth="1"/>
    <col min="7960" max="8192" width="9.140625" style="98"/>
    <col min="8193" max="8193" width="3.7109375" style="98" customWidth="1"/>
    <col min="8194" max="8194" width="18.140625" style="98" customWidth="1"/>
    <col min="8195" max="8195" width="4.5703125" style="98" customWidth="1"/>
    <col min="8196" max="8196" width="18.140625" style="98" customWidth="1"/>
    <col min="8197" max="8197" width="4.5703125" style="98" customWidth="1"/>
    <col min="8198" max="8198" width="18.140625" style="98" customWidth="1"/>
    <col min="8199" max="8199" width="4.5703125" style="98" bestFit="1" customWidth="1"/>
    <col min="8200" max="8200" width="18.140625" style="98" customWidth="1"/>
    <col min="8201" max="8201" width="4.5703125" style="98" bestFit="1" customWidth="1"/>
    <col min="8202" max="8202" width="18.140625" style="98" customWidth="1"/>
    <col min="8203" max="8205" width="4.5703125" style="98" customWidth="1"/>
    <col min="8206" max="8206" width="18.140625" style="98" customWidth="1"/>
    <col min="8207" max="8207" width="4.5703125" style="98" bestFit="1" customWidth="1"/>
    <col min="8208" max="8208" width="18.140625" style="98" customWidth="1"/>
    <col min="8209" max="8209" width="4.5703125" style="98" customWidth="1"/>
    <col min="8210" max="8210" width="18.140625" style="98" customWidth="1"/>
    <col min="8211" max="8211" width="4.5703125" style="98" customWidth="1"/>
    <col min="8212" max="8212" width="18.140625" style="98" customWidth="1"/>
    <col min="8213" max="8213" width="4.5703125" style="98" bestFit="1" customWidth="1"/>
    <col min="8214" max="8214" width="18.140625" style="98" customWidth="1"/>
    <col min="8215" max="8215" width="3.7109375" style="98" customWidth="1"/>
    <col min="8216" max="8448" width="9.140625" style="98"/>
    <col min="8449" max="8449" width="3.7109375" style="98" customWidth="1"/>
    <col min="8450" max="8450" width="18.140625" style="98" customWidth="1"/>
    <col min="8451" max="8451" width="4.5703125" style="98" customWidth="1"/>
    <col min="8452" max="8452" width="18.140625" style="98" customWidth="1"/>
    <col min="8453" max="8453" width="4.5703125" style="98" customWidth="1"/>
    <col min="8454" max="8454" width="18.140625" style="98" customWidth="1"/>
    <col min="8455" max="8455" width="4.5703125" style="98" bestFit="1" customWidth="1"/>
    <col min="8456" max="8456" width="18.140625" style="98" customWidth="1"/>
    <col min="8457" max="8457" width="4.5703125" style="98" bestFit="1" customWidth="1"/>
    <col min="8458" max="8458" width="18.140625" style="98" customWidth="1"/>
    <col min="8459" max="8461" width="4.5703125" style="98" customWidth="1"/>
    <col min="8462" max="8462" width="18.140625" style="98" customWidth="1"/>
    <col min="8463" max="8463" width="4.5703125" style="98" bestFit="1" customWidth="1"/>
    <col min="8464" max="8464" width="18.140625" style="98" customWidth="1"/>
    <col min="8465" max="8465" width="4.5703125" style="98" customWidth="1"/>
    <col min="8466" max="8466" width="18.140625" style="98" customWidth="1"/>
    <col min="8467" max="8467" width="4.5703125" style="98" customWidth="1"/>
    <col min="8468" max="8468" width="18.140625" style="98" customWidth="1"/>
    <col min="8469" max="8469" width="4.5703125" style="98" bestFit="1" customWidth="1"/>
    <col min="8470" max="8470" width="18.140625" style="98" customWidth="1"/>
    <col min="8471" max="8471" width="3.7109375" style="98" customWidth="1"/>
    <col min="8472" max="8704" width="9.140625" style="98"/>
    <col min="8705" max="8705" width="3.7109375" style="98" customWidth="1"/>
    <col min="8706" max="8706" width="18.140625" style="98" customWidth="1"/>
    <col min="8707" max="8707" width="4.5703125" style="98" customWidth="1"/>
    <col min="8708" max="8708" width="18.140625" style="98" customWidth="1"/>
    <col min="8709" max="8709" width="4.5703125" style="98" customWidth="1"/>
    <col min="8710" max="8710" width="18.140625" style="98" customWidth="1"/>
    <col min="8711" max="8711" width="4.5703125" style="98" bestFit="1" customWidth="1"/>
    <col min="8712" max="8712" width="18.140625" style="98" customWidth="1"/>
    <col min="8713" max="8713" width="4.5703125" style="98" bestFit="1" customWidth="1"/>
    <col min="8714" max="8714" width="18.140625" style="98" customWidth="1"/>
    <col min="8715" max="8717" width="4.5703125" style="98" customWidth="1"/>
    <col min="8718" max="8718" width="18.140625" style="98" customWidth="1"/>
    <col min="8719" max="8719" width="4.5703125" style="98" bestFit="1" customWidth="1"/>
    <col min="8720" max="8720" width="18.140625" style="98" customWidth="1"/>
    <col min="8721" max="8721" width="4.5703125" style="98" customWidth="1"/>
    <col min="8722" max="8722" width="18.140625" style="98" customWidth="1"/>
    <col min="8723" max="8723" width="4.5703125" style="98" customWidth="1"/>
    <col min="8724" max="8724" width="18.140625" style="98" customWidth="1"/>
    <col min="8725" max="8725" width="4.5703125" style="98" bestFit="1" customWidth="1"/>
    <col min="8726" max="8726" width="18.140625" style="98" customWidth="1"/>
    <col min="8727" max="8727" width="3.7109375" style="98" customWidth="1"/>
    <col min="8728" max="8960" width="9.140625" style="98"/>
    <col min="8961" max="8961" width="3.7109375" style="98" customWidth="1"/>
    <col min="8962" max="8962" width="18.140625" style="98" customWidth="1"/>
    <col min="8963" max="8963" width="4.5703125" style="98" customWidth="1"/>
    <col min="8964" max="8964" width="18.140625" style="98" customWidth="1"/>
    <col min="8965" max="8965" width="4.5703125" style="98" customWidth="1"/>
    <col min="8966" max="8966" width="18.140625" style="98" customWidth="1"/>
    <col min="8967" max="8967" width="4.5703125" style="98" bestFit="1" customWidth="1"/>
    <col min="8968" max="8968" width="18.140625" style="98" customWidth="1"/>
    <col min="8969" max="8969" width="4.5703125" style="98" bestFit="1" customWidth="1"/>
    <col min="8970" max="8970" width="18.140625" style="98" customWidth="1"/>
    <col min="8971" max="8973" width="4.5703125" style="98" customWidth="1"/>
    <col min="8974" max="8974" width="18.140625" style="98" customWidth="1"/>
    <col min="8975" max="8975" width="4.5703125" style="98" bestFit="1" customWidth="1"/>
    <col min="8976" max="8976" width="18.140625" style="98" customWidth="1"/>
    <col min="8977" max="8977" width="4.5703125" style="98" customWidth="1"/>
    <col min="8978" max="8978" width="18.140625" style="98" customWidth="1"/>
    <col min="8979" max="8979" width="4.5703125" style="98" customWidth="1"/>
    <col min="8980" max="8980" width="18.140625" style="98" customWidth="1"/>
    <col min="8981" max="8981" width="4.5703125" style="98" bestFit="1" customWidth="1"/>
    <col min="8982" max="8982" width="18.140625" style="98" customWidth="1"/>
    <col min="8983" max="8983" width="3.7109375" style="98" customWidth="1"/>
    <col min="8984" max="9216" width="9.140625" style="98"/>
    <col min="9217" max="9217" width="3.7109375" style="98" customWidth="1"/>
    <col min="9218" max="9218" width="18.140625" style="98" customWidth="1"/>
    <col min="9219" max="9219" width="4.5703125" style="98" customWidth="1"/>
    <col min="9220" max="9220" width="18.140625" style="98" customWidth="1"/>
    <col min="9221" max="9221" width="4.5703125" style="98" customWidth="1"/>
    <col min="9222" max="9222" width="18.140625" style="98" customWidth="1"/>
    <col min="9223" max="9223" width="4.5703125" style="98" bestFit="1" customWidth="1"/>
    <col min="9224" max="9224" width="18.140625" style="98" customWidth="1"/>
    <col min="9225" max="9225" width="4.5703125" style="98" bestFit="1" customWidth="1"/>
    <col min="9226" max="9226" width="18.140625" style="98" customWidth="1"/>
    <col min="9227" max="9229" width="4.5703125" style="98" customWidth="1"/>
    <col min="9230" max="9230" width="18.140625" style="98" customWidth="1"/>
    <col min="9231" max="9231" width="4.5703125" style="98" bestFit="1" customWidth="1"/>
    <col min="9232" max="9232" width="18.140625" style="98" customWidth="1"/>
    <col min="9233" max="9233" width="4.5703125" style="98" customWidth="1"/>
    <col min="9234" max="9234" width="18.140625" style="98" customWidth="1"/>
    <col min="9235" max="9235" width="4.5703125" style="98" customWidth="1"/>
    <col min="9236" max="9236" width="18.140625" style="98" customWidth="1"/>
    <col min="9237" max="9237" width="4.5703125" style="98" bestFit="1" customWidth="1"/>
    <col min="9238" max="9238" width="18.140625" style="98" customWidth="1"/>
    <col min="9239" max="9239" width="3.7109375" style="98" customWidth="1"/>
    <col min="9240" max="9472" width="9.140625" style="98"/>
    <col min="9473" max="9473" width="3.7109375" style="98" customWidth="1"/>
    <col min="9474" max="9474" width="18.140625" style="98" customWidth="1"/>
    <col min="9475" max="9475" width="4.5703125" style="98" customWidth="1"/>
    <col min="9476" max="9476" width="18.140625" style="98" customWidth="1"/>
    <col min="9477" max="9477" width="4.5703125" style="98" customWidth="1"/>
    <col min="9478" max="9478" width="18.140625" style="98" customWidth="1"/>
    <col min="9479" max="9479" width="4.5703125" style="98" bestFit="1" customWidth="1"/>
    <col min="9480" max="9480" width="18.140625" style="98" customWidth="1"/>
    <col min="9481" max="9481" width="4.5703125" style="98" bestFit="1" customWidth="1"/>
    <col min="9482" max="9482" width="18.140625" style="98" customWidth="1"/>
    <col min="9483" max="9485" width="4.5703125" style="98" customWidth="1"/>
    <col min="9486" max="9486" width="18.140625" style="98" customWidth="1"/>
    <col min="9487" max="9487" width="4.5703125" style="98" bestFit="1" customWidth="1"/>
    <col min="9488" max="9488" width="18.140625" style="98" customWidth="1"/>
    <col min="9489" max="9489" width="4.5703125" style="98" customWidth="1"/>
    <col min="9490" max="9490" width="18.140625" style="98" customWidth="1"/>
    <col min="9491" max="9491" width="4.5703125" style="98" customWidth="1"/>
    <col min="9492" max="9492" width="18.140625" style="98" customWidth="1"/>
    <col min="9493" max="9493" width="4.5703125" style="98" bestFit="1" customWidth="1"/>
    <col min="9494" max="9494" width="18.140625" style="98" customWidth="1"/>
    <col min="9495" max="9495" width="3.7109375" style="98" customWidth="1"/>
    <col min="9496" max="9728" width="9.140625" style="98"/>
    <col min="9729" max="9729" width="3.7109375" style="98" customWidth="1"/>
    <col min="9730" max="9730" width="18.140625" style="98" customWidth="1"/>
    <col min="9731" max="9731" width="4.5703125" style="98" customWidth="1"/>
    <col min="9732" max="9732" width="18.140625" style="98" customWidth="1"/>
    <col min="9733" max="9733" width="4.5703125" style="98" customWidth="1"/>
    <col min="9734" max="9734" width="18.140625" style="98" customWidth="1"/>
    <col min="9735" max="9735" width="4.5703125" style="98" bestFit="1" customWidth="1"/>
    <col min="9736" max="9736" width="18.140625" style="98" customWidth="1"/>
    <col min="9737" max="9737" width="4.5703125" style="98" bestFit="1" customWidth="1"/>
    <col min="9738" max="9738" width="18.140625" style="98" customWidth="1"/>
    <col min="9739" max="9741" width="4.5703125" style="98" customWidth="1"/>
    <col min="9742" max="9742" width="18.140625" style="98" customWidth="1"/>
    <col min="9743" max="9743" width="4.5703125" style="98" bestFit="1" customWidth="1"/>
    <col min="9744" max="9744" width="18.140625" style="98" customWidth="1"/>
    <col min="9745" max="9745" width="4.5703125" style="98" customWidth="1"/>
    <col min="9746" max="9746" width="18.140625" style="98" customWidth="1"/>
    <col min="9747" max="9747" width="4.5703125" style="98" customWidth="1"/>
    <col min="9748" max="9748" width="18.140625" style="98" customWidth="1"/>
    <col min="9749" max="9749" width="4.5703125" style="98" bestFit="1" customWidth="1"/>
    <col min="9750" max="9750" width="18.140625" style="98" customWidth="1"/>
    <col min="9751" max="9751" width="3.7109375" style="98" customWidth="1"/>
    <col min="9752" max="9984" width="9.140625" style="98"/>
    <col min="9985" max="9985" width="3.7109375" style="98" customWidth="1"/>
    <col min="9986" max="9986" width="18.140625" style="98" customWidth="1"/>
    <col min="9987" max="9987" width="4.5703125" style="98" customWidth="1"/>
    <col min="9988" max="9988" width="18.140625" style="98" customWidth="1"/>
    <col min="9989" max="9989" width="4.5703125" style="98" customWidth="1"/>
    <col min="9990" max="9990" width="18.140625" style="98" customWidth="1"/>
    <col min="9991" max="9991" width="4.5703125" style="98" bestFit="1" customWidth="1"/>
    <col min="9992" max="9992" width="18.140625" style="98" customWidth="1"/>
    <col min="9993" max="9993" width="4.5703125" style="98" bestFit="1" customWidth="1"/>
    <col min="9994" max="9994" width="18.140625" style="98" customWidth="1"/>
    <col min="9995" max="9997" width="4.5703125" style="98" customWidth="1"/>
    <col min="9998" max="9998" width="18.140625" style="98" customWidth="1"/>
    <col min="9999" max="9999" width="4.5703125" style="98" bestFit="1" customWidth="1"/>
    <col min="10000" max="10000" width="18.140625" style="98" customWidth="1"/>
    <col min="10001" max="10001" width="4.5703125" style="98" customWidth="1"/>
    <col min="10002" max="10002" width="18.140625" style="98" customWidth="1"/>
    <col min="10003" max="10003" width="4.5703125" style="98" customWidth="1"/>
    <col min="10004" max="10004" width="18.140625" style="98" customWidth="1"/>
    <col min="10005" max="10005" width="4.5703125" style="98" bestFit="1" customWidth="1"/>
    <col min="10006" max="10006" width="18.140625" style="98" customWidth="1"/>
    <col min="10007" max="10007" width="3.7109375" style="98" customWidth="1"/>
    <col min="10008" max="10240" width="9.140625" style="98"/>
    <col min="10241" max="10241" width="3.7109375" style="98" customWidth="1"/>
    <col min="10242" max="10242" width="18.140625" style="98" customWidth="1"/>
    <col min="10243" max="10243" width="4.5703125" style="98" customWidth="1"/>
    <col min="10244" max="10244" width="18.140625" style="98" customWidth="1"/>
    <col min="10245" max="10245" width="4.5703125" style="98" customWidth="1"/>
    <col min="10246" max="10246" width="18.140625" style="98" customWidth="1"/>
    <col min="10247" max="10247" width="4.5703125" style="98" bestFit="1" customWidth="1"/>
    <col min="10248" max="10248" width="18.140625" style="98" customWidth="1"/>
    <col min="10249" max="10249" width="4.5703125" style="98" bestFit="1" customWidth="1"/>
    <col min="10250" max="10250" width="18.140625" style="98" customWidth="1"/>
    <col min="10251" max="10253" width="4.5703125" style="98" customWidth="1"/>
    <col min="10254" max="10254" width="18.140625" style="98" customWidth="1"/>
    <col min="10255" max="10255" width="4.5703125" style="98" bestFit="1" customWidth="1"/>
    <col min="10256" max="10256" width="18.140625" style="98" customWidth="1"/>
    <col min="10257" max="10257" width="4.5703125" style="98" customWidth="1"/>
    <col min="10258" max="10258" width="18.140625" style="98" customWidth="1"/>
    <col min="10259" max="10259" width="4.5703125" style="98" customWidth="1"/>
    <col min="10260" max="10260" width="18.140625" style="98" customWidth="1"/>
    <col min="10261" max="10261" width="4.5703125" style="98" bestFit="1" customWidth="1"/>
    <col min="10262" max="10262" width="18.140625" style="98" customWidth="1"/>
    <col min="10263" max="10263" width="3.7109375" style="98" customWidth="1"/>
    <col min="10264" max="10496" width="9.140625" style="98"/>
    <col min="10497" max="10497" width="3.7109375" style="98" customWidth="1"/>
    <col min="10498" max="10498" width="18.140625" style="98" customWidth="1"/>
    <col min="10499" max="10499" width="4.5703125" style="98" customWidth="1"/>
    <col min="10500" max="10500" width="18.140625" style="98" customWidth="1"/>
    <col min="10501" max="10501" width="4.5703125" style="98" customWidth="1"/>
    <col min="10502" max="10502" width="18.140625" style="98" customWidth="1"/>
    <col min="10503" max="10503" width="4.5703125" style="98" bestFit="1" customWidth="1"/>
    <col min="10504" max="10504" width="18.140625" style="98" customWidth="1"/>
    <col min="10505" max="10505" width="4.5703125" style="98" bestFit="1" customWidth="1"/>
    <col min="10506" max="10506" width="18.140625" style="98" customWidth="1"/>
    <col min="10507" max="10509" width="4.5703125" style="98" customWidth="1"/>
    <col min="10510" max="10510" width="18.140625" style="98" customWidth="1"/>
    <col min="10511" max="10511" width="4.5703125" style="98" bestFit="1" customWidth="1"/>
    <col min="10512" max="10512" width="18.140625" style="98" customWidth="1"/>
    <col min="10513" max="10513" width="4.5703125" style="98" customWidth="1"/>
    <col min="10514" max="10514" width="18.140625" style="98" customWidth="1"/>
    <col min="10515" max="10515" width="4.5703125" style="98" customWidth="1"/>
    <col min="10516" max="10516" width="18.140625" style="98" customWidth="1"/>
    <col min="10517" max="10517" width="4.5703125" style="98" bestFit="1" customWidth="1"/>
    <col min="10518" max="10518" width="18.140625" style="98" customWidth="1"/>
    <col min="10519" max="10519" width="3.7109375" style="98" customWidth="1"/>
    <col min="10520" max="10752" width="9.140625" style="98"/>
    <col min="10753" max="10753" width="3.7109375" style="98" customWidth="1"/>
    <col min="10754" max="10754" width="18.140625" style="98" customWidth="1"/>
    <col min="10755" max="10755" width="4.5703125" style="98" customWidth="1"/>
    <col min="10756" max="10756" width="18.140625" style="98" customWidth="1"/>
    <col min="10757" max="10757" width="4.5703125" style="98" customWidth="1"/>
    <col min="10758" max="10758" width="18.140625" style="98" customWidth="1"/>
    <col min="10759" max="10759" width="4.5703125" style="98" bestFit="1" customWidth="1"/>
    <col min="10760" max="10760" width="18.140625" style="98" customWidth="1"/>
    <col min="10761" max="10761" width="4.5703125" style="98" bestFit="1" customWidth="1"/>
    <col min="10762" max="10762" width="18.140625" style="98" customWidth="1"/>
    <col min="10763" max="10765" width="4.5703125" style="98" customWidth="1"/>
    <col min="10766" max="10766" width="18.140625" style="98" customWidth="1"/>
    <col min="10767" max="10767" width="4.5703125" style="98" bestFit="1" customWidth="1"/>
    <col min="10768" max="10768" width="18.140625" style="98" customWidth="1"/>
    <col min="10769" max="10769" width="4.5703125" style="98" customWidth="1"/>
    <col min="10770" max="10770" width="18.140625" style="98" customWidth="1"/>
    <col min="10771" max="10771" width="4.5703125" style="98" customWidth="1"/>
    <col min="10772" max="10772" width="18.140625" style="98" customWidth="1"/>
    <col min="10773" max="10773" width="4.5703125" style="98" bestFit="1" customWidth="1"/>
    <col min="10774" max="10774" width="18.140625" style="98" customWidth="1"/>
    <col min="10775" max="10775" width="3.7109375" style="98" customWidth="1"/>
    <col min="10776" max="11008" width="9.140625" style="98"/>
    <col min="11009" max="11009" width="3.7109375" style="98" customWidth="1"/>
    <col min="11010" max="11010" width="18.140625" style="98" customWidth="1"/>
    <col min="11011" max="11011" width="4.5703125" style="98" customWidth="1"/>
    <col min="11012" max="11012" width="18.140625" style="98" customWidth="1"/>
    <col min="11013" max="11013" width="4.5703125" style="98" customWidth="1"/>
    <col min="11014" max="11014" width="18.140625" style="98" customWidth="1"/>
    <col min="11015" max="11015" width="4.5703125" style="98" bestFit="1" customWidth="1"/>
    <col min="11016" max="11016" width="18.140625" style="98" customWidth="1"/>
    <col min="11017" max="11017" width="4.5703125" style="98" bestFit="1" customWidth="1"/>
    <col min="11018" max="11018" width="18.140625" style="98" customWidth="1"/>
    <col min="11019" max="11021" width="4.5703125" style="98" customWidth="1"/>
    <col min="11022" max="11022" width="18.140625" style="98" customWidth="1"/>
    <col min="11023" max="11023" width="4.5703125" style="98" bestFit="1" customWidth="1"/>
    <col min="11024" max="11024" width="18.140625" style="98" customWidth="1"/>
    <col min="11025" max="11025" width="4.5703125" style="98" customWidth="1"/>
    <col min="11026" max="11026" width="18.140625" style="98" customWidth="1"/>
    <col min="11027" max="11027" width="4.5703125" style="98" customWidth="1"/>
    <col min="11028" max="11028" width="18.140625" style="98" customWidth="1"/>
    <col min="11029" max="11029" width="4.5703125" style="98" bestFit="1" customWidth="1"/>
    <col min="11030" max="11030" width="18.140625" style="98" customWidth="1"/>
    <col min="11031" max="11031" width="3.7109375" style="98" customWidth="1"/>
    <col min="11032" max="11264" width="9.140625" style="98"/>
    <col min="11265" max="11265" width="3.7109375" style="98" customWidth="1"/>
    <col min="11266" max="11266" width="18.140625" style="98" customWidth="1"/>
    <col min="11267" max="11267" width="4.5703125" style="98" customWidth="1"/>
    <col min="11268" max="11268" width="18.140625" style="98" customWidth="1"/>
    <col min="11269" max="11269" width="4.5703125" style="98" customWidth="1"/>
    <col min="11270" max="11270" width="18.140625" style="98" customWidth="1"/>
    <col min="11271" max="11271" width="4.5703125" style="98" bestFit="1" customWidth="1"/>
    <col min="11272" max="11272" width="18.140625" style="98" customWidth="1"/>
    <col min="11273" max="11273" width="4.5703125" style="98" bestFit="1" customWidth="1"/>
    <col min="11274" max="11274" width="18.140625" style="98" customWidth="1"/>
    <col min="11275" max="11277" width="4.5703125" style="98" customWidth="1"/>
    <col min="11278" max="11278" width="18.140625" style="98" customWidth="1"/>
    <col min="11279" max="11279" width="4.5703125" style="98" bestFit="1" customWidth="1"/>
    <col min="11280" max="11280" width="18.140625" style="98" customWidth="1"/>
    <col min="11281" max="11281" width="4.5703125" style="98" customWidth="1"/>
    <col min="11282" max="11282" width="18.140625" style="98" customWidth="1"/>
    <col min="11283" max="11283" width="4.5703125" style="98" customWidth="1"/>
    <col min="11284" max="11284" width="18.140625" style="98" customWidth="1"/>
    <col min="11285" max="11285" width="4.5703125" style="98" bestFit="1" customWidth="1"/>
    <col min="11286" max="11286" width="18.140625" style="98" customWidth="1"/>
    <col min="11287" max="11287" width="3.7109375" style="98" customWidth="1"/>
    <col min="11288" max="11520" width="9.140625" style="98"/>
    <col min="11521" max="11521" width="3.7109375" style="98" customWidth="1"/>
    <col min="11522" max="11522" width="18.140625" style="98" customWidth="1"/>
    <col min="11523" max="11523" width="4.5703125" style="98" customWidth="1"/>
    <col min="11524" max="11524" width="18.140625" style="98" customWidth="1"/>
    <col min="11525" max="11525" width="4.5703125" style="98" customWidth="1"/>
    <col min="11526" max="11526" width="18.140625" style="98" customWidth="1"/>
    <col min="11527" max="11527" width="4.5703125" style="98" bestFit="1" customWidth="1"/>
    <col min="11528" max="11528" width="18.140625" style="98" customWidth="1"/>
    <col min="11529" max="11529" width="4.5703125" style="98" bestFit="1" customWidth="1"/>
    <col min="11530" max="11530" width="18.140625" style="98" customWidth="1"/>
    <col min="11531" max="11533" width="4.5703125" style="98" customWidth="1"/>
    <col min="11534" max="11534" width="18.140625" style="98" customWidth="1"/>
    <col min="11535" max="11535" width="4.5703125" style="98" bestFit="1" customWidth="1"/>
    <col min="11536" max="11536" width="18.140625" style="98" customWidth="1"/>
    <col min="11537" max="11537" width="4.5703125" style="98" customWidth="1"/>
    <col min="11538" max="11538" width="18.140625" style="98" customWidth="1"/>
    <col min="11539" max="11539" width="4.5703125" style="98" customWidth="1"/>
    <col min="11540" max="11540" width="18.140625" style="98" customWidth="1"/>
    <col min="11541" max="11541" width="4.5703125" style="98" bestFit="1" customWidth="1"/>
    <col min="11542" max="11542" width="18.140625" style="98" customWidth="1"/>
    <col min="11543" max="11543" width="3.7109375" style="98" customWidth="1"/>
    <col min="11544" max="11776" width="9.140625" style="98"/>
    <col min="11777" max="11777" width="3.7109375" style="98" customWidth="1"/>
    <col min="11778" max="11778" width="18.140625" style="98" customWidth="1"/>
    <col min="11779" max="11779" width="4.5703125" style="98" customWidth="1"/>
    <col min="11780" max="11780" width="18.140625" style="98" customWidth="1"/>
    <col min="11781" max="11781" width="4.5703125" style="98" customWidth="1"/>
    <col min="11782" max="11782" width="18.140625" style="98" customWidth="1"/>
    <col min="11783" max="11783" width="4.5703125" style="98" bestFit="1" customWidth="1"/>
    <col min="11784" max="11784" width="18.140625" style="98" customWidth="1"/>
    <col min="11785" max="11785" width="4.5703125" style="98" bestFit="1" customWidth="1"/>
    <col min="11786" max="11786" width="18.140625" style="98" customWidth="1"/>
    <col min="11787" max="11789" width="4.5703125" style="98" customWidth="1"/>
    <col min="11790" max="11790" width="18.140625" style="98" customWidth="1"/>
    <col min="11791" max="11791" width="4.5703125" style="98" bestFit="1" customWidth="1"/>
    <col min="11792" max="11792" width="18.140625" style="98" customWidth="1"/>
    <col min="11793" max="11793" width="4.5703125" style="98" customWidth="1"/>
    <col min="11794" max="11794" width="18.140625" style="98" customWidth="1"/>
    <col min="11795" max="11795" width="4.5703125" style="98" customWidth="1"/>
    <col min="11796" max="11796" width="18.140625" style="98" customWidth="1"/>
    <col min="11797" max="11797" width="4.5703125" style="98" bestFit="1" customWidth="1"/>
    <col min="11798" max="11798" width="18.140625" style="98" customWidth="1"/>
    <col min="11799" max="11799" width="3.7109375" style="98" customWidth="1"/>
    <col min="11800" max="12032" width="9.140625" style="98"/>
    <col min="12033" max="12033" width="3.7109375" style="98" customWidth="1"/>
    <col min="12034" max="12034" width="18.140625" style="98" customWidth="1"/>
    <col min="12035" max="12035" width="4.5703125" style="98" customWidth="1"/>
    <col min="12036" max="12036" width="18.140625" style="98" customWidth="1"/>
    <col min="12037" max="12037" width="4.5703125" style="98" customWidth="1"/>
    <col min="12038" max="12038" width="18.140625" style="98" customWidth="1"/>
    <col min="12039" max="12039" width="4.5703125" style="98" bestFit="1" customWidth="1"/>
    <col min="12040" max="12040" width="18.140625" style="98" customWidth="1"/>
    <col min="12041" max="12041" width="4.5703125" style="98" bestFit="1" customWidth="1"/>
    <col min="12042" max="12042" width="18.140625" style="98" customWidth="1"/>
    <col min="12043" max="12045" width="4.5703125" style="98" customWidth="1"/>
    <col min="12046" max="12046" width="18.140625" style="98" customWidth="1"/>
    <col min="12047" max="12047" width="4.5703125" style="98" bestFit="1" customWidth="1"/>
    <col min="12048" max="12048" width="18.140625" style="98" customWidth="1"/>
    <col min="12049" max="12049" width="4.5703125" style="98" customWidth="1"/>
    <col min="12050" max="12050" width="18.140625" style="98" customWidth="1"/>
    <col min="12051" max="12051" width="4.5703125" style="98" customWidth="1"/>
    <col min="12052" max="12052" width="18.140625" style="98" customWidth="1"/>
    <col min="12053" max="12053" width="4.5703125" style="98" bestFit="1" customWidth="1"/>
    <col min="12054" max="12054" width="18.140625" style="98" customWidth="1"/>
    <col min="12055" max="12055" width="3.7109375" style="98" customWidth="1"/>
    <col min="12056" max="12288" width="9.140625" style="98"/>
    <col min="12289" max="12289" width="3.7109375" style="98" customWidth="1"/>
    <col min="12290" max="12290" width="18.140625" style="98" customWidth="1"/>
    <col min="12291" max="12291" width="4.5703125" style="98" customWidth="1"/>
    <col min="12292" max="12292" width="18.140625" style="98" customWidth="1"/>
    <col min="12293" max="12293" width="4.5703125" style="98" customWidth="1"/>
    <col min="12294" max="12294" width="18.140625" style="98" customWidth="1"/>
    <col min="12295" max="12295" width="4.5703125" style="98" bestFit="1" customWidth="1"/>
    <col min="12296" max="12296" width="18.140625" style="98" customWidth="1"/>
    <col min="12297" max="12297" width="4.5703125" style="98" bestFit="1" customWidth="1"/>
    <col min="12298" max="12298" width="18.140625" style="98" customWidth="1"/>
    <col min="12299" max="12301" width="4.5703125" style="98" customWidth="1"/>
    <col min="12302" max="12302" width="18.140625" style="98" customWidth="1"/>
    <col min="12303" max="12303" width="4.5703125" style="98" bestFit="1" customWidth="1"/>
    <col min="12304" max="12304" width="18.140625" style="98" customWidth="1"/>
    <col min="12305" max="12305" width="4.5703125" style="98" customWidth="1"/>
    <col min="12306" max="12306" width="18.140625" style="98" customWidth="1"/>
    <col min="12307" max="12307" width="4.5703125" style="98" customWidth="1"/>
    <col min="12308" max="12308" width="18.140625" style="98" customWidth="1"/>
    <col min="12309" max="12309" width="4.5703125" style="98" bestFit="1" customWidth="1"/>
    <col min="12310" max="12310" width="18.140625" style="98" customWidth="1"/>
    <col min="12311" max="12311" width="3.7109375" style="98" customWidth="1"/>
    <col min="12312" max="12544" width="9.140625" style="98"/>
    <col min="12545" max="12545" width="3.7109375" style="98" customWidth="1"/>
    <col min="12546" max="12546" width="18.140625" style="98" customWidth="1"/>
    <col min="12547" max="12547" width="4.5703125" style="98" customWidth="1"/>
    <col min="12548" max="12548" width="18.140625" style="98" customWidth="1"/>
    <col min="12549" max="12549" width="4.5703125" style="98" customWidth="1"/>
    <col min="12550" max="12550" width="18.140625" style="98" customWidth="1"/>
    <col min="12551" max="12551" width="4.5703125" style="98" bestFit="1" customWidth="1"/>
    <col min="12552" max="12552" width="18.140625" style="98" customWidth="1"/>
    <col min="12553" max="12553" width="4.5703125" style="98" bestFit="1" customWidth="1"/>
    <col min="12554" max="12554" width="18.140625" style="98" customWidth="1"/>
    <col min="12555" max="12557" width="4.5703125" style="98" customWidth="1"/>
    <col min="12558" max="12558" width="18.140625" style="98" customWidth="1"/>
    <col min="12559" max="12559" width="4.5703125" style="98" bestFit="1" customWidth="1"/>
    <col min="12560" max="12560" width="18.140625" style="98" customWidth="1"/>
    <col min="12561" max="12561" width="4.5703125" style="98" customWidth="1"/>
    <col min="12562" max="12562" width="18.140625" style="98" customWidth="1"/>
    <col min="12563" max="12563" width="4.5703125" style="98" customWidth="1"/>
    <col min="12564" max="12564" width="18.140625" style="98" customWidth="1"/>
    <col min="12565" max="12565" width="4.5703125" style="98" bestFit="1" customWidth="1"/>
    <col min="12566" max="12566" width="18.140625" style="98" customWidth="1"/>
    <col min="12567" max="12567" width="3.7109375" style="98" customWidth="1"/>
    <col min="12568" max="12800" width="9.140625" style="98"/>
    <col min="12801" max="12801" width="3.7109375" style="98" customWidth="1"/>
    <col min="12802" max="12802" width="18.140625" style="98" customWidth="1"/>
    <col min="12803" max="12803" width="4.5703125" style="98" customWidth="1"/>
    <col min="12804" max="12804" width="18.140625" style="98" customWidth="1"/>
    <col min="12805" max="12805" width="4.5703125" style="98" customWidth="1"/>
    <col min="12806" max="12806" width="18.140625" style="98" customWidth="1"/>
    <col min="12807" max="12807" width="4.5703125" style="98" bestFit="1" customWidth="1"/>
    <col min="12808" max="12808" width="18.140625" style="98" customWidth="1"/>
    <col min="12809" max="12809" width="4.5703125" style="98" bestFit="1" customWidth="1"/>
    <col min="12810" max="12810" width="18.140625" style="98" customWidth="1"/>
    <col min="12811" max="12813" width="4.5703125" style="98" customWidth="1"/>
    <col min="12814" max="12814" width="18.140625" style="98" customWidth="1"/>
    <col min="12815" max="12815" width="4.5703125" style="98" bestFit="1" customWidth="1"/>
    <col min="12816" max="12816" width="18.140625" style="98" customWidth="1"/>
    <col min="12817" max="12817" width="4.5703125" style="98" customWidth="1"/>
    <col min="12818" max="12818" width="18.140625" style="98" customWidth="1"/>
    <col min="12819" max="12819" width="4.5703125" style="98" customWidth="1"/>
    <col min="12820" max="12820" width="18.140625" style="98" customWidth="1"/>
    <col min="12821" max="12821" width="4.5703125" style="98" bestFit="1" customWidth="1"/>
    <col min="12822" max="12822" width="18.140625" style="98" customWidth="1"/>
    <col min="12823" max="12823" width="3.7109375" style="98" customWidth="1"/>
    <col min="12824" max="13056" width="9.140625" style="98"/>
    <col min="13057" max="13057" width="3.7109375" style="98" customWidth="1"/>
    <col min="13058" max="13058" width="18.140625" style="98" customWidth="1"/>
    <col min="13059" max="13059" width="4.5703125" style="98" customWidth="1"/>
    <col min="13060" max="13060" width="18.140625" style="98" customWidth="1"/>
    <col min="13061" max="13061" width="4.5703125" style="98" customWidth="1"/>
    <col min="13062" max="13062" width="18.140625" style="98" customWidth="1"/>
    <col min="13063" max="13063" width="4.5703125" style="98" bestFit="1" customWidth="1"/>
    <col min="13064" max="13064" width="18.140625" style="98" customWidth="1"/>
    <col min="13065" max="13065" width="4.5703125" style="98" bestFit="1" customWidth="1"/>
    <col min="13066" max="13066" width="18.140625" style="98" customWidth="1"/>
    <col min="13067" max="13069" width="4.5703125" style="98" customWidth="1"/>
    <col min="13070" max="13070" width="18.140625" style="98" customWidth="1"/>
    <col min="13071" max="13071" width="4.5703125" style="98" bestFit="1" customWidth="1"/>
    <col min="13072" max="13072" width="18.140625" style="98" customWidth="1"/>
    <col min="13073" max="13073" width="4.5703125" style="98" customWidth="1"/>
    <col min="13074" max="13074" width="18.140625" style="98" customWidth="1"/>
    <col min="13075" max="13075" width="4.5703125" style="98" customWidth="1"/>
    <col min="13076" max="13076" width="18.140625" style="98" customWidth="1"/>
    <col min="13077" max="13077" width="4.5703125" style="98" bestFit="1" customWidth="1"/>
    <col min="13078" max="13078" width="18.140625" style="98" customWidth="1"/>
    <col min="13079" max="13079" width="3.7109375" style="98" customWidth="1"/>
    <col min="13080" max="13312" width="9.140625" style="98"/>
    <col min="13313" max="13313" width="3.7109375" style="98" customWidth="1"/>
    <col min="13314" max="13314" width="18.140625" style="98" customWidth="1"/>
    <col min="13315" max="13315" width="4.5703125" style="98" customWidth="1"/>
    <col min="13316" max="13316" width="18.140625" style="98" customWidth="1"/>
    <col min="13317" max="13317" width="4.5703125" style="98" customWidth="1"/>
    <col min="13318" max="13318" width="18.140625" style="98" customWidth="1"/>
    <col min="13319" max="13319" width="4.5703125" style="98" bestFit="1" customWidth="1"/>
    <col min="13320" max="13320" width="18.140625" style="98" customWidth="1"/>
    <col min="13321" max="13321" width="4.5703125" style="98" bestFit="1" customWidth="1"/>
    <col min="13322" max="13322" width="18.140625" style="98" customWidth="1"/>
    <col min="13323" max="13325" width="4.5703125" style="98" customWidth="1"/>
    <col min="13326" max="13326" width="18.140625" style="98" customWidth="1"/>
    <col min="13327" max="13327" width="4.5703125" style="98" bestFit="1" customWidth="1"/>
    <col min="13328" max="13328" width="18.140625" style="98" customWidth="1"/>
    <col min="13329" max="13329" width="4.5703125" style="98" customWidth="1"/>
    <col min="13330" max="13330" width="18.140625" style="98" customWidth="1"/>
    <col min="13331" max="13331" width="4.5703125" style="98" customWidth="1"/>
    <col min="13332" max="13332" width="18.140625" style="98" customWidth="1"/>
    <col min="13333" max="13333" width="4.5703125" style="98" bestFit="1" customWidth="1"/>
    <col min="13334" max="13334" width="18.140625" style="98" customWidth="1"/>
    <col min="13335" max="13335" width="3.7109375" style="98" customWidth="1"/>
    <col min="13336" max="13568" width="9.140625" style="98"/>
    <col min="13569" max="13569" width="3.7109375" style="98" customWidth="1"/>
    <col min="13570" max="13570" width="18.140625" style="98" customWidth="1"/>
    <col min="13571" max="13571" width="4.5703125" style="98" customWidth="1"/>
    <col min="13572" max="13572" width="18.140625" style="98" customWidth="1"/>
    <col min="13573" max="13573" width="4.5703125" style="98" customWidth="1"/>
    <col min="13574" max="13574" width="18.140625" style="98" customWidth="1"/>
    <col min="13575" max="13575" width="4.5703125" style="98" bestFit="1" customWidth="1"/>
    <col min="13576" max="13576" width="18.140625" style="98" customWidth="1"/>
    <col min="13577" max="13577" width="4.5703125" style="98" bestFit="1" customWidth="1"/>
    <col min="13578" max="13578" width="18.140625" style="98" customWidth="1"/>
    <col min="13579" max="13581" width="4.5703125" style="98" customWidth="1"/>
    <col min="13582" max="13582" width="18.140625" style="98" customWidth="1"/>
    <col min="13583" max="13583" width="4.5703125" style="98" bestFit="1" customWidth="1"/>
    <col min="13584" max="13584" width="18.140625" style="98" customWidth="1"/>
    <col min="13585" max="13585" width="4.5703125" style="98" customWidth="1"/>
    <col min="13586" max="13586" width="18.140625" style="98" customWidth="1"/>
    <col min="13587" max="13587" width="4.5703125" style="98" customWidth="1"/>
    <col min="13588" max="13588" width="18.140625" style="98" customWidth="1"/>
    <col min="13589" max="13589" width="4.5703125" style="98" bestFit="1" customWidth="1"/>
    <col min="13590" max="13590" width="18.140625" style="98" customWidth="1"/>
    <col min="13591" max="13591" width="3.7109375" style="98" customWidth="1"/>
    <col min="13592" max="13824" width="9.140625" style="98"/>
    <col min="13825" max="13825" width="3.7109375" style="98" customWidth="1"/>
    <col min="13826" max="13826" width="18.140625" style="98" customWidth="1"/>
    <col min="13827" max="13827" width="4.5703125" style="98" customWidth="1"/>
    <col min="13828" max="13828" width="18.140625" style="98" customWidth="1"/>
    <col min="13829" max="13829" width="4.5703125" style="98" customWidth="1"/>
    <col min="13830" max="13830" width="18.140625" style="98" customWidth="1"/>
    <col min="13831" max="13831" width="4.5703125" style="98" bestFit="1" customWidth="1"/>
    <col min="13832" max="13832" width="18.140625" style="98" customWidth="1"/>
    <col min="13833" max="13833" width="4.5703125" style="98" bestFit="1" customWidth="1"/>
    <col min="13834" max="13834" width="18.140625" style="98" customWidth="1"/>
    <col min="13835" max="13837" width="4.5703125" style="98" customWidth="1"/>
    <col min="13838" max="13838" width="18.140625" style="98" customWidth="1"/>
    <col min="13839" max="13839" width="4.5703125" style="98" bestFit="1" customWidth="1"/>
    <col min="13840" max="13840" width="18.140625" style="98" customWidth="1"/>
    <col min="13841" max="13841" width="4.5703125" style="98" customWidth="1"/>
    <col min="13842" max="13842" width="18.140625" style="98" customWidth="1"/>
    <col min="13843" max="13843" width="4.5703125" style="98" customWidth="1"/>
    <col min="13844" max="13844" width="18.140625" style="98" customWidth="1"/>
    <col min="13845" max="13845" width="4.5703125" style="98" bestFit="1" customWidth="1"/>
    <col min="13846" max="13846" width="18.140625" style="98" customWidth="1"/>
    <col min="13847" max="13847" width="3.7109375" style="98" customWidth="1"/>
    <col min="13848" max="14080" width="9.140625" style="98"/>
    <col min="14081" max="14081" width="3.7109375" style="98" customWidth="1"/>
    <col min="14082" max="14082" width="18.140625" style="98" customWidth="1"/>
    <col min="14083" max="14083" width="4.5703125" style="98" customWidth="1"/>
    <col min="14084" max="14084" width="18.140625" style="98" customWidth="1"/>
    <col min="14085" max="14085" width="4.5703125" style="98" customWidth="1"/>
    <col min="14086" max="14086" width="18.140625" style="98" customWidth="1"/>
    <col min="14087" max="14087" width="4.5703125" style="98" bestFit="1" customWidth="1"/>
    <col min="14088" max="14088" width="18.140625" style="98" customWidth="1"/>
    <col min="14089" max="14089" width="4.5703125" style="98" bestFit="1" customWidth="1"/>
    <col min="14090" max="14090" width="18.140625" style="98" customWidth="1"/>
    <col min="14091" max="14093" width="4.5703125" style="98" customWidth="1"/>
    <col min="14094" max="14094" width="18.140625" style="98" customWidth="1"/>
    <col min="14095" max="14095" width="4.5703125" style="98" bestFit="1" customWidth="1"/>
    <col min="14096" max="14096" width="18.140625" style="98" customWidth="1"/>
    <col min="14097" max="14097" width="4.5703125" style="98" customWidth="1"/>
    <col min="14098" max="14098" width="18.140625" style="98" customWidth="1"/>
    <col min="14099" max="14099" width="4.5703125" style="98" customWidth="1"/>
    <col min="14100" max="14100" width="18.140625" style="98" customWidth="1"/>
    <col min="14101" max="14101" width="4.5703125" style="98" bestFit="1" customWidth="1"/>
    <col min="14102" max="14102" width="18.140625" style="98" customWidth="1"/>
    <col min="14103" max="14103" width="3.7109375" style="98" customWidth="1"/>
    <col min="14104" max="14336" width="9.140625" style="98"/>
    <col min="14337" max="14337" width="3.7109375" style="98" customWidth="1"/>
    <col min="14338" max="14338" width="18.140625" style="98" customWidth="1"/>
    <col min="14339" max="14339" width="4.5703125" style="98" customWidth="1"/>
    <col min="14340" max="14340" width="18.140625" style="98" customWidth="1"/>
    <col min="14341" max="14341" width="4.5703125" style="98" customWidth="1"/>
    <col min="14342" max="14342" width="18.140625" style="98" customWidth="1"/>
    <col min="14343" max="14343" width="4.5703125" style="98" bestFit="1" customWidth="1"/>
    <col min="14344" max="14344" width="18.140625" style="98" customWidth="1"/>
    <col min="14345" max="14345" width="4.5703125" style="98" bestFit="1" customWidth="1"/>
    <col min="14346" max="14346" width="18.140625" style="98" customWidth="1"/>
    <col min="14347" max="14349" width="4.5703125" style="98" customWidth="1"/>
    <col min="14350" max="14350" width="18.140625" style="98" customWidth="1"/>
    <col min="14351" max="14351" width="4.5703125" style="98" bestFit="1" customWidth="1"/>
    <col min="14352" max="14352" width="18.140625" style="98" customWidth="1"/>
    <col min="14353" max="14353" width="4.5703125" style="98" customWidth="1"/>
    <col min="14354" max="14354" width="18.140625" style="98" customWidth="1"/>
    <col min="14355" max="14355" width="4.5703125" style="98" customWidth="1"/>
    <col min="14356" max="14356" width="18.140625" style="98" customWidth="1"/>
    <col min="14357" max="14357" width="4.5703125" style="98" bestFit="1" customWidth="1"/>
    <col min="14358" max="14358" width="18.140625" style="98" customWidth="1"/>
    <col min="14359" max="14359" width="3.7109375" style="98" customWidth="1"/>
    <col min="14360" max="14592" width="9.140625" style="98"/>
    <col min="14593" max="14593" width="3.7109375" style="98" customWidth="1"/>
    <col min="14594" max="14594" width="18.140625" style="98" customWidth="1"/>
    <col min="14595" max="14595" width="4.5703125" style="98" customWidth="1"/>
    <col min="14596" max="14596" width="18.140625" style="98" customWidth="1"/>
    <col min="14597" max="14597" width="4.5703125" style="98" customWidth="1"/>
    <col min="14598" max="14598" width="18.140625" style="98" customWidth="1"/>
    <col min="14599" max="14599" width="4.5703125" style="98" bestFit="1" customWidth="1"/>
    <col min="14600" max="14600" width="18.140625" style="98" customWidth="1"/>
    <col min="14601" max="14601" width="4.5703125" style="98" bestFit="1" customWidth="1"/>
    <col min="14602" max="14602" width="18.140625" style="98" customWidth="1"/>
    <col min="14603" max="14605" width="4.5703125" style="98" customWidth="1"/>
    <col min="14606" max="14606" width="18.140625" style="98" customWidth="1"/>
    <col min="14607" max="14607" width="4.5703125" style="98" bestFit="1" customWidth="1"/>
    <col min="14608" max="14608" width="18.140625" style="98" customWidth="1"/>
    <col min="14609" max="14609" width="4.5703125" style="98" customWidth="1"/>
    <col min="14610" max="14610" width="18.140625" style="98" customWidth="1"/>
    <col min="14611" max="14611" width="4.5703125" style="98" customWidth="1"/>
    <col min="14612" max="14612" width="18.140625" style="98" customWidth="1"/>
    <col min="14613" max="14613" width="4.5703125" style="98" bestFit="1" customWidth="1"/>
    <col min="14614" max="14614" width="18.140625" style="98" customWidth="1"/>
    <col min="14615" max="14615" width="3.7109375" style="98" customWidth="1"/>
    <col min="14616" max="14848" width="9.140625" style="98"/>
    <col min="14849" max="14849" width="3.7109375" style="98" customWidth="1"/>
    <col min="14850" max="14850" width="18.140625" style="98" customWidth="1"/>
    <col min="14851" max="14851" width="4.5703125" style="98" customWidth="1"/>
    <col min="14852" max="14852" width="18.140625" style="98" customWidth="1"/>
    <col min="14853" max="14853" width="4.5703125" style="98" customWidth="1"/>
    <col min="14854" max="14854" width="18.140625" style="98" customWidth="1"/>
    <col min="14855" max="14855" width="4.5703125" style="98" bestFit="1" customWidth="1"/>
    <col min="14856" max="14856" width="18.140625" style="98" customWidth="1"/>
    <col min="14857" max="14857" width="4.5703125" style="98" bestFit="1" customWidth="1"/>
    <col min="14858" max="14858" width="18.140625" style="98" customWidth="1"/>
    <col min="14859" max="14861" width="4.5703125" style="98" customWidth="1"/>
    <col min="14862" max="14862" width="18.140625" style="98" customWidth="1"/>
    <col min="14863" max="14863" width="4.5703125" style="98" bestFit="1" customWidth="1"/>
    <col min="14864" max="14864" width="18.140625" style="98" customWidth="1"/>
    <col min="14865" max="14865" width="4.5703125" style="98" customWidth="1"/>
    <col min="14866" max="14866" width="18.140625" style="98" customWidth="1"/>
    <col min="14867" max="14867" width="4.5703125" style="98" customWidth="1"/>
    <col min="14868" max="14868" width="18.140625" style="98" customWidth="1"/>
    <col min="14869" max="14869" width="4.5703125" style="98" bestFit="1" customWidth="1"/>
    <col min="14870" max="14870" width="18.140625" style="98" customWidth="1"/>
    <col min="14871" max="14871" width="3.7109375" style="98" customWidth="1"/>
    <col min="14872" max="15104" width="9.140625" style="98"/>
    <col min="15105" max="15105" width="3.7109375" style="98" customWidth="1"/>
    <col min="15106" max="15106" width="18.140625" style="98" customWidth="1"/>
    <col min="15107" max="15107" width="4.5703125" style="98" customWidth="1"/>
    <col min="15108" max="15108" width="18.140625" style="98" customWidth="1"/>
    <col min="15109" max="15109" width="4.5703125" style="98" customWidth="1"/>
    <col min="15110" max="15110" width="18.140625" style="98" customWidth="1"/>
    <col min="15111" max="15111" width="4.5703125" style="98" bestFit="1" customWidth="1"/>
    <col min="15112" max="15112" width="18.140625" style="98" customWidth="1"/>
    <col min="15113" max="15113" width="4.5703125" style="98" bestFit="1" customWidth="1"/>
    <col min="15114" max="15114" width="18.140625" style="98" customWidth="1"/>
    <col min="15115" max="15117" width="4.5703125" style="98" customWidth="1"/>
    <col min="15118" max="15118" width="18.140625" style="98" customWidth="1"/>
    <col min="15119" max="15119" width="4.5703125" style="98" bestFit="1" customWidth="1"/>
    <col min="15120" max="15120" width="18.140625" style="98" customWidth="1"/>
    <col min="15121" max="15121" width="4.5703125" style="98" customWidth="1"/>
    <col min="15122" max="15122" width="18.140625" style="98" customWidth="1"/>
    <col min="15123" max="15123" width="4.5703125" style="98" customWidth="1"/>
    <col min="15124" max="15124" width="18.140625" style="98" customWidth="1"/>
    <col min="15125" max="15125" width="4.5703125" style="98" bestFit="1" customWidth="1"/>
    <col min="15126" max="15126" width="18.140625" style="98" customWidth="1"/>
    <col min="15127" max="15127" width="3.7109375" style="98" customWidth="1"/>
    <col min="15128" max="15360" width="9.140625" style="98"/>
    <col min="15361" max="15361" width="3.7109375" style="98" customWidth="1"/>
    <col min="15362" max="15362" width="18.140625" style="98" customWidth="1"/>
    <col min="15363" max="15363" width="4.5703125" style="98" customWidth="1"/>
    <col min="15364" max="15364" width="18.140625" style="98" customWidth="1"/>
    <col min="15365" max="15365" width="4.5703125" style="98" customWidth="1"/>
    <col min="15366" max="15366" width="18.140625" style="98" customWidth="1"/>
    <col min="15367" max="15367" width="4.5703125" style="98" bestFit="1" customWidth="1"/>
    <col min="15368" max="15368" width="18.140625" style="98" customWidth="1"/>
    <col min="15369" max="15369" width="4.5703125" style="98" bestFit="1" customWidth="1"/>
    <col min="15370" max="15370" width="18.140625" style="98" customWidth="1"/>
    <col min="15371" max="15373" width="4.5703125" style="98" customWidth="1"/>
    <col min="15374" max="15374" width="18.140625" style="98" customWidth="1"/>
    <col min="15375" max="15375" width="4.5703125" style="98" bestFit="1" customWidth="1"/>
    <col min="15376" max="15376" width="18.140625" style="98" customWidth="1"/>
    <col min="15377" max="15377" width="4.5703125" style="98" customWidth="1"/>
    <col min="15378" max="15378" width="18.140625" style="98" customWidth="1"/>
    <col min="15379" max="15379" width="4.5703125" style="98" customWidth="1"/>
    <col min="15380" max="15380" width="18.140625" style="98" customWidth="1"/>
    <col min="15381" max="15381" width="4.5703125" style="98" bestFit="1" customWidth="1"/>
    <col min="15382" max="15382" width="18.140625" style="98" customWidth="1"/>
    <col min="15383" max="15383" width="3.7109375" style="98" customWidth="1"/>
    <col min="15384" max="15616" width="9.140625" style="98"/>
    <col min="15617" max="15617" width="3.7109375" style="98" customWidth="1"/>
    <col min="15618" max="15618" width="18.140625" style="98" customWidth="1"/>
    <col min="15619" max="15619" width="4.5703125" style="98" customWidth="1"/>
    <col min="15620" max="15620" width="18.140625" style="98" customWidth="1"/>
    <col min="15621" max="15621" width="4.5703125" style="98" customWidth="1"/>
    <col min="15622" max="15622" width="18.140625" style="98" customWidth="1"/>
    <col min="15623" max="15623" width="4.5703125" style="98" bestFit="1" customWidth="1"/>
    <col min="15624" max="15624" width="18.140625" style="98" customWidth="1"/>
    <col min="15625" max="15625" width="4.5703125" style="98" bestFit="1" customWidth="1"/>
    <col min="15626" max="15626" width="18.140625" style="98" customWidth="1"/>
    <col min="15627" max="15629" width="4.5703125" style="98" customWidth="1"/>
    <col min="15630" max="15630" width="18.140625" style="98" customWidth="1"/>
    <col min="15631" max="15631" width="4.5703125" style="98" bestFit="1" customWidth="1"/>
    <col min="15632" max="15632" width="18.140625" style="98" customWidth="1"/>
    <col min="15633" max="15633" width="4.5703125" style="98" customWidth="1"/>
    <col min="15634" max="15634" width="18.140625" style="98" customWidth="1"/>
    <col min="15635" max="15635" width="4.5703125" style="98" customWidth="1"/>
    <col min="15636" max="15636" width="18.140625" style="98" customWidth="1"/>
    <col min="15637" max="15637" width="4.5703125" style="98" bestFit="1" customWidth="1"/>
    <col min="15638" max="15638" width="18.140625" style="98" customWidth="1"/>
    <col min="15639" max="15639" width="3.7109375" style="98" customWidth="1"/>
    <col min="15640" max="15872" width="9.140625" style="98"/>
    <col min="15873" max="15873" width="3.7109375" style="98" customWidth="1"/>
    <col min="15874" max="15874" width="18.140625" style="98" customWidth="1"/>
    <col min="15875" max="15875" width="4.5703125" style="98" customWidth="1"/>
    <col min="15876" max="15876" width="18.140625" style="98" customWidth="1"/>
    <col min="15877" max="15877" width="4.5703125" style="98" customWidth="1"/>
    <col min="15878" max="15878" width="18.140625" style="98" customWidth="1"/>
    <col min="15879" max="15879" width="4.5703125" style="98" bestFit="1" customWidth="1"/>
    <col min="15880" max="15880" width="18.140625" style="98" customWidth="1"/>
    <col min="15881" max="15881" width="4.5703125" style="98" bestFit="1" customWidth="1"/>
    <col min="15882" max="15882" width="18.140625" style="98" customWidth="1"/>
    <col min="15883" max="15885" width="4.5703125" style="98" customWidth="1"/>
    <col min="15886" max="15886" width="18.140625" style="98" customWidth="1"/>
    <col min="15887" max="15887" width="4.5703125" style="98" bestFit="1" customWidth="1"/>
    <col min="15888" max="15888" width="18.140625" style="98" customWidth="1"/>
    <col min="15889" max="15889" width="4.5703125" style="98" customWidth="1"/>
    <col min="15890" max="15890" width="18.140625" style="98" customWidth="1"/>
    <col min="15891" max="15891" width="4.5703125" style="98" customWidth="1"/>
    <col min="15892" max="15892" width="18.140625" style="98" customWidth="1"/>
    <col min="15893" max="15893" width="4.5703125" style="98" bestFit="1" customWidth="1"/>
    <col min="15894" max="15894" width="18.140625" style="98" customWidth="1"/>
    <col min="15895" max="15895" width="3.7109375" style="98" customWidth="1"/>
    <col min="15896" max="16128" width="9.140625" style="98"/>
    <col min="16129" max="16129" width="3.7109375" style="98" customWidth="1"/>
    <col min="16130" max="16130" width="18.140625" style="98" customWidth="1"/>
    <col min="16131" max="16131" width="4.5703125" style="98" customWidth="1"/>
    <col min="16132" max="16132" width="18.140625" style="98" customWidth="1"/>
    <col min="16133" max="16133" width="4.5703125" style="98" customWidth="1"/>
    <col min="16134" max="16134" width="18.140625" style="98" customWidth="1"/>
    <col min="16135" max="16135" width="4.5703125" style="98" bestFit="1" customWidth="1"/>
    <col min="16136" max="16136" width="18.140625" style="98" customWidth="1"/>
    <col min="16137" max="16137" width="4.5703125" style="98" bestFit="1" customWidth="1"/>
    <col min="16138" max="16138" width="18.140625" style="98" customWidth="1"/>
    <col min="16139" max="16141" width="4.5703125" style="98" customWidth="1"/>
    <col min="16142" max="16142" width="18.140625" style="98" customWidth="1"/>
    <col min="16143" max="16143" width="4.5703125" style="98" bestFit="1" customWidth="1"/>
    <col min="16144" max="16144" width="18.140625" style="98" customWidth="1"/>
    <col min="16145" max="16145" width="4.5703125" style="98" customWidth="1"/>
    <col min="16146" max="16146" width="18.140625" style="98" customWidth="1"/>
    <col min="16147" max="16147" width="4.5703125" style="98" customWidth="1"/>
    <col min="16148" max="16148" width="18.140625" style="98" customWidth="1"/>
    <col min="16149" max="16149" width="4.5703125" style="98" bestFit="1" customWidth="1"/>
    <col min="16150" max="16150" width="18.140625" style="98" customWidth="1"/>
    <col min="16151" max="16151" width="3.7109375" style="98" customWidth="1"/>
    <col min="16152" max="16384" width="9.140625" style="98"/>
  </cols>
  <sheetData>
    <row r="1" spans="1:23">
      <c r="A1" s="205" t="s">
        <v>63</v>
      </c>
      <c r="B1" s="205"/>
      <c r="C1" s="205"/>
      <c r="D1" s="205" t="s">
        <v>64</v>
      </c>
      <c r="E1" s="205"/>
      <c r="F1" s="205" t="s">
        <v>65</v>
      </c>
      <c r="G1" s="205"/>
      <c r="H1" s="205" t="s">
        <v>66</v>
      </c>
      <c r="I1" s="205"/>
      <c r="J1" s="205" t="s">
        <v>67</v>
      </c>
      <c r="K1" s="205"/>
      <c r="L1" s="205"/>
      <c r="M1" s="205"/>
      <c r="N1" s="205"/>
      <c r="O1" s="205" t="s">
        <v>66</v>
      </c>
      <c r="P1" s="205"/>
      <c r="Q1" s="205" t="s">
        <v>65</v>
      </c>
      <c r="R1" s="205"/>
      <c r="S1" s="205" t="s">
        <v>64</v>
      </c>
      <c r="T1" s="205"/>
      <c r="U1" s="205" t="s">
        <v>63</v>
      </c>
      <c r="V1" s="205"/>
      <c r="W1" s="205"/>
    </row>
    <row r="2" spans="1:23">
      <c r="A2" s="97">
        <v>1</v>
      </c>
      <c r="B2" s="97" t="str">
        <f>'B-Standings'!B2</f>
        <v>Kevin Craft</v>
      </c>
      <c r="C2" s="97">
        <v>192</v>
      </c>
      <c r="U2" s="97">
        <v>173</v>
      </c>
      <c r="V2" s="100" t="str">
        <f>'B-Standings'!B3</f>
        <v>Nathan Weaver</v>
      </c>
      <c r="W2" s="97">
        <v>2</v>
      </c>
    </row>
    <row r="3" spans="1:23">
      <c r="B3" s="98" t="str">
        <f>'B-Standings'!D2</f>
        <v>Utica Eisenhower</v>
      </c>
      <c r="C3" s="101"/>
      <c r="T3" s="102"/>
      <c r="V3" s="99" t="str">
        <f>'B-Standings'!D3</f>
        <v>St.Clair Shores Lakeview</v>
      </c>
    </row>
    <row r="4" spans="1:23">
      <c r="B4" s="113"/>
      <c r="C4" s="103"/>
      <c r="D4" s="97" t="str">
        <f>IF(C6&lt;1," ",(IF(C2&lt;C6,B6,B2)))</f>
        <v>Dan Radcliff</v>
      </c>
      <c r="E4" s="97">
        <v>176</v>
      </c>
      <c r="S4" s="97">
        <v>227</v>
      </c>
      <c r="T4" s="104" t="str">
        <f>IF(U2&lt;1," ",(IF(U6&gt;U2,V6,V2)))</f>
        <v>Josh Spano</v>
      </c>
      <c r="V4" s="105"/>
    </row>
    <row r="5" spans="1:23">
      <c r="B5" s="113" t="s">
        <v>61</v>
      </c>
      <c r="C5" s="103"/>
      <c r="D5" s="98" t="str">
        <f>IF(D4=" "," ",(IF(D4=B2,B3,B7)))</f>
        <v>Roseville</v>
      </c>
      <c r="E5" s="101"/>
      <c r="R5" s="102"/>
      <c r="T5" s="102" t="str">
        <f>IF(U2&lt;1," ",(IF(T4=V6,V7,V3)))</f>
        <v>Macomb Dakota</v>
      </c>
      <c r="V5" s="99" t="s">
        <v>55</v>
      </c>
    </row>
    <row r="6" spans="1:23">
      <c r="A6" s="97">
        <v>32</v>
      </c>
      <c r="B6" s="97" t="str">
        <f>'B-Standings'!B33</f>
        <v>Dan Radcliff</v>
      </c>
      <c r="C6" s="106">
        <v>204</v>
      </c>
      <c r="E6" s="103"/>
      <c r="R6" s="102"/>
      <c r="U6" s="107">
        <v>244</v>
      </c>
      <c r="V6" s="100" t="str">
        <f>'B-Standings'!B32</f>
        <v>Josh Spano</v>
      </c>
      <c r="W6" s="97">
        <v>31</v>
      </c>
    </row>
    <row r="7" spans="1:23">
      <c r="A7" s="108"/>
      <c r="B7" s="108" t="str">
        <f>'B-Standings'!D33</f>
        <v>Roseville</v>
      </c>
      <c r="C7" s="108"/>
      <c r="E7" s="103"/>
      <c r="F7" s="109" t="str">
        <f>IF(E12&lt;1," ",(IF(E4&lt;E12,D12,D4)))</f>
        <v>Dan Radcliff</v>
      </c>
      <c r="G7" s="98">
        <v>222</v>
      </c>
      <c r="J7" s="110" t="str">
        <f>IF(M31&lt;1," ",(IF(M31&gt;K31,N31,J31)))</f>
        <v>Brendan St. Onge</v>
      </c>
      <c r="N7" s="110" t="str">
        <f>IF(M31&lt;1," ",(IF(M31&gt;K31,J31,N31)))</f>
        <v>Alex Finn</v>
      </c>
      <c r="Q7" s="98">
        <v>279</v>
      </c>
      <c r="R7" s="102" t="str">
        <f>IF(S4&lt;1," ",(IF(S12&gt;S4,T12,T4)))</f>
        <v>Brendan St. Onge</v>
      </c>
      <c r="T7" s="105"/>
      <c r="V7" s="99" t="str">
        <f>'B-Standings'!D32</f>
        <v>Macomb Dakota</v>
      </c>
    </row>
    <row r="8" spans="1:23" ht="3.95" customHeight="1">
      <c r="A8" s="108"/>
      <c r="B8" s="108"/>
      <c r="C8" s="108"/>
      <c r="E8" s="103"/>
      <c r="F8" s="107"/>
      <c r="G8" s="97"/>
      <c r="J8" s="97"/>
      <c r="N8" s="111"/>
      <c r="Q8" s="97"/>
      <c r="R8" s="104"/>
    </row>
    <row r="9" spans="1:23" ht="3.95" customHeight="1">
      <c r="A9" s="108"/>
      <c r="B9" s="108"/>
      <c r="C9" s="108"/>
      <c r="E9" s="103"/>
      <c r="F9" s="108"/>
      <c r="G9" s="101"/>
      <c r="J9" s="108"/>
      <c r="N9" s="110"/>
      <c r="P9" s="102"/>
      <c r="R9" s="102"/>
    </row>
    <row r="10" spans="1:23">
      <c r="A10" s="97">
        <v>16</v>
      </c>
      <c r="B10" s="97" t="str">
        <f>'B-Standings'!B17</f>
        <v>Kyle Hayes</v>
      </c>
      <c r="C10" s="97">
        <v>155</v>
      </c>
      <c r="D10" s="113" t="s">
        <v>61</v>
      </c>
      <c r="E10" s="103"/>
      <c r="F10" s="98" t="str">
        <f>IF(F7=" "," ",(IF(F7=D4,D5,D13)))</f>
        <v>Roseville</v>
      </c>
      <c r="G10" s="103"/>
      <c r="J10" s="110" t="str">
        <f>IF(M31&lt;1," ",(IF(J7=N31,N34,J34)))</f>
        <v>Macomb Dakota</v>
      </c>
      <c r="N10" s="110" t="str">
        <f>IF(M31&lt;1," ",(IF(N31=N7,N34,J34)))</f>
        <v>Romeo</v>
      </c>
      <c r="P10" s="102"/>
      <c r="R10" s="102" t="str">
        <f>+IF(S4&lt;1," ",(IF(R7=T12,T13,T5)))</f>
        <v>Macomb Dakota</v>
      </c>
      <c r="T10" s="99" t="s">
        <v>55</v>
      </c>
      <c r="U10" s="97">
        <v>202</v>
      </c>
      <c r="V10" s="100" t="str">
        <f>'B-Standings'!B16</f>
        <v>Ryan Long</v>
      </c>
      <c r="W10" s="97">
        <v>15</v>
      </c>
    </row>
    <row r="11" spans="1:23">
      <c r="B11" s="98" t="str">
        <f>'B-Standings'!D17</f>
        <v>Macobm L'Anse Creuse North</v>
      </c>
      <c r="C11" s="101"/>
      <c r="E11" s="103"/>
      <c r="G11" s="103"/>
      <c r="J11" s="110" t="s">
        <v>50</v>
      </c>
      <c r="N11" s="110" t="s">
        <v>51</v>
      </c>
      <c r="P11" s="102"/>
      <c r="R11" s="102"/>
      <c r="T11" s="102"/>
      <c r="V11" s="99" t="str">
        <f>'B-Standings'!D16</f>
        <v xml:space="preserve">Utica Henry Ford II </v>
      </c>
    </row>
    <row r="12" spans="1:23">
      <c r="C12" s="103"/>
      <c r="D12" s="97" t="str">
        <f>IF(C14&lt;1," ",(IF(C10&lt;C14,B14,B10)))</f>
        <v>Kyle Stanczak</v>
      </c>
      <c r="E12" s="106">
        <v>162</v>
      </c>
      <c r="G12" s="103"/>
      <c r="P12" s="102"/>
      <c r="S12" s="107">
        <v>241</v>
      </c>
      <c r="T12" s="104" t="str">
        <f>IF(U10&lt;1," ",(IF(U14&gt;U10,V14,V10)))</f>
        <v>Brendan St. Onge</v>
      </c>
      <c r="V12" s="105"/>
    </row>
    <row r="13" spans="1:23">
      <c r="B13" s="113" t="s">
        <v>61</v>
      </c>
      <c r="C13" s="103"/>
      <c r="D13" s="98" t="str">
        <f>IF(D12=" "," ",(IF(D12=B10,B11,B15)))</f>
        <v>Centerline</v>
      </c>
      <c r="G13" s="103"/>
      <c r="J13" s="111" t="str">
        <f>IF(M52&lt;1," ",(IF(M52&gt;K52,N52,J52)))</f>
        <v>Dan Radcliff</v>
      </c>
      <c r="N13" s="111" t="str">
        <f>IF(M52&lt;1," ",(IF(K52&lt;M52,J52,N52)))</f>
        <v>Joseph Seefried</v>
      </c>
      <c r="P13" s="102"/>
      <c r="T13" s="102" t="str">
        <f>IF(U10&lt;1," ",(IF(T12=V14,V15,V11)))</f>
        <v>Macomb Dakota</v>
      </c>
      <c r="V13" s="99" t="s">
        <v>55</v>
      </c>
    </row>
    <row r="14" spans="1:23">
      <c r="A14" s="97">
        <v>17</v>
      </c>
      <c r="B14" s="97" t="str">
        <f>'B-Standings'!B18</f>
        <v>Kyle Stanczak</v>
      </c>
      <c r="C14" s="106">
        <v>181</v>
      </c>
      <c r="G14" s="103"/>
      <c r="J14" s="110" t="str">
        <f>IF(M52&lt;1," ",(IF(J13=N52,N53,J53)))</f>
        <v>Roseville</v>
      </c>
      <c r="N14" s="110" t="str">
        <f>IF(M52&lt;1," ",(IF(N13=N52,N53,J53)))</f>
        <v>Romeo</v>
      </c>
      <c r="P14" s="102"/>
      <c r="U14" s="107">
        <v>221</v>
      </c>
      <c r="V14" s="100" t="str">
        <f>'B-Standings'!B19</f>
        <v>Brendan St. Onge</v>
      </c>
      <c r="W14" s="97">
        <v>18</v>
      </c>
    </row>
    <row r="15" spans="1:23">
      <c r="A15" s="108"/>
      <c r="B15" s="108" t="str">
        <f>'B-Standings'!D18</f>
        <v>Centerline</v>
      </c>
      <c r="C15" s="108"/>
      <c r="G15" s="103"/>
      <c r="H15" s="109" t="str">
        <f>IF(G23&lt;1," ",(IF(G7&lt;G23,F23,F7)))</f>
        <v>Dan Radcliff</v>
      </c>
      <c r="I15" s="98">
        <v>214</v>
      </c>
      <c r="J15" s="110" t="s">
        <v>52</v>
      </c>
      <c r="N15" s="110" t="s">
        <v>53</v>
      </c>
      <c r="O15" s="98">
        <v>222</v>
      </c>
      <c r="P15" s="102" t="str">
        <f>IF(Q23&lt;1," ",(IF(Q23&gt;Q7,R23,R7)))</f>
        <v>Brendan St. Onge</v>
      </c>
      <c r="R15" s="105"/>
      <c r="V15" s="99" t="str">
        <f>'B-Standings'!D19</f>
        <v>Macomb Dakota</v>
      </c>
    </row>
    <row r="16" spans="1:23" ht="3.95" customHeight="1">
      <c r="G16" s="103"/>
      <c r="H16" s="97"/>
      <c r="I16" s="97"/>
      <c r="O16" s="97"/>
      <c r="P16" s="104"/>
    </row>
    <row r="17" spans="1:23" ht="3.95" customHeight="1">
      <c r="G17" s="103"/>
      <c r="H17" s="108"/>
      <c r="I17" s="101"/>
      <c r="N17" s="102"/>
      <c r="P17" s="102"/>
    </row>
    <row r="18" spans="1:23">
      <c r="A18" s="97">
        <v>9</v>
      </c>
      <c r="B18" s="97" t="str">
        <f>'B-Standings'!B10</f>
        <v>Brad Delmarle</v>
      </c>
      <c r="C18" s="97">
        <v>206</v>
      </c>
      <c r="F18" s="113" t="s">
        <v>58</v>
      </c>
      <c r="G18" s="103"/>
      <c r="H18" s="98" t="str">
        <f>IF(H15=" "," ",(IF(H15=F23,F26,F10)))</f>
        <v>Roseville</v>
      </c>
      <c r="I18" s="103"/>
      <c r="N18" s="102"/>
      <c r="P18" s="102" t="str">
        <f>IF(Q23&lt;1," ",(IF(P15=R23,R26,R10)))</f>
        <v>Macomb Dakota</v>
      </c>
      <c r="R18" s="99" t="s">
        <v>49</v>
      </c>
      <c r="U18" s="97">
        <v>179</v>
      </c>
      <c r="V18" s="100" t="str">
        <f>'B-Standings'!B11</f>
        <v>Alec Nunn</v>
      </c>
      <c r="W18" s="97">
        <v>10</v>
      </c>
    </row>
    <row r="19" spans="1:23">
      <c r="B19" s="98" t="str">
        <f>'B-Standings'!D10</f>
        <v>Warren Mott</v>
      </c>
      <c r="C19" s="101"/>
      <c r="G19" s="103"/>
      <c r="I19" s="103"/>
      <c r="N19" s="102"/>
      <c r="P19" s="102"/>
      <c r="T19" s="102"/>
      <c r="V19" s="99" t="str">
        <f>'B-Standings'!D11</f>
        <v>Warren Fitzgerald</v>
      </c>
    </row>
    <row r="20" spans="1:23">
      <c r="C20" s="103"/>
      <c r="D20" s="97" t="str">
        <f>IF(C22&lt;1," ",(IF(C18&lt;C22,B22,B18)))</f>
        <v>Brad Delmarle</v>
      </c>
      <c r="E20" s="97">
        <v>190</v>
      </c>
      <c r="G20" s="103"/>
      <c r="I20" s="103"/>
      <c r="N20" s="102"/>
      <c r="P20" s="102"/>
      <c r="S20" s="97">
        <v>188</v>
      </c>
      <c r="T20" s="104" t="str">
        <f>IF(U18&lt;1," ",(IF(U22&gt;U18,V22,V18)))</f>
        <v>Alec Nunn</v>
      </c>
      <c r="V20" s="105"/>
    </row>
    <row r="21" spans="1:23">
      <c r="B21" s="113" t="s">
        <v>57</v>
      </c>
      <c r="C21" s="103"/>
      <c r="D21" s="98" t="str">
        <f>IF(D20=" "," ",(IF(D20=B18,B19,B23)))</f>
        <v>Warren Mott</v>
      </c>
      <c r="E21" s="101"/>
      <c r="G21" s="103"/>
      <c r="I21" s="103"/>
      <c r="N21" s="102"/>
      <c r="P21" s="102"/>
      <c r="R21" s="102"/>
      <c r="T21" s="102" t="str">
        <f>IF(U18&lt;1," ",(IF(T20=V22,V23,V19)))</f>
        <v>Warren Fitzgerald</v>
      </c>
      <c r="V21" s="99" t="s">
        <v>54</v>
      </c>
    </row>
    <row r="22" spans="1:23">
      <c r="A22" s="97">
        <v>24</v>
      </c>
      <c r="B22" s="97" t="str">
        <f>'B-Standings'!B25</f>
        <v>Vince Papais</v>
      </c>
      <c r="C22" s="106">
        <v>169</v>
      </c>
      <c r="E22" s="103"/>
      <c r="G22" s="103"/>
      <c r="I22" s="103"/>
      <c r="N22" s="102"/>
      <c r="P22" s="102"/>
      <c r="R22" s="102"/>
      <c r="U22" s="107">
        <v>153</v>
      </c>
      <c r="V22" s="100" t="str">
        <f>'B-Standings'!B24</f>
        <v>Alex Luckas</v>
      </c>
      <c r="W22" s="97">
        <v>23</v>
      </c>
    </row>
    <row r="23" spans="1:23">
      <c r="A23" s="108"/>
      <c r="B23" s="108" t="str">
        <f>'B-Standings'!D25</f>
        <v>Sterling Heights Stevenson</v>
      </c>
      <c r="C23" s="108"/>
      <c r="E23" s="103"/>
      <c r="F23" s="109" t="str">
        <f>IF(E28&lt;1," ",(IF(E20&lt;E28,D28,D20)))</f>
        <v>Brad Thomas</v>
      </c>
      <c r="G23" s="103">
        <v>182</v>
      </c>
      <c r="I23" s="103"/>
      <c r="N23" s="102"/>
      <c r="P23" s="102"/>
      <c r="Q23" s="98">
        <v>178</v>
      </c>
      <c r="R23" s="102" t="str">
        <f>IF(S20&lt;1," ",(IF(S28&gt;S20,T28,T20)))</f>
        <v>Alec Nunn</v>
      </c>
      <c r="T23" s="105"/>
      <c r="V23" s="99" t="str">
        <f>'B-Standings'!D24</f>
        <v>St. Clair Shores Lake Shore</v>
      </c>
    </row>
    <row r="24" spans="1:23" ht="3.95" customHeight="1">
      <c r="E24" s="103"/>
      <c r="F24" s="107"/>
      <c r="G24" s="106"/>
      <c r="I24" s="103"/>
      <c r="N24" s="102"/>
      <c r="Q24" s="107"/>
      <c r="R24" s="104"/>
    </row>
    <row r="25" spans="1:23" ht="3.95" customHeight="1">
      <c r="E25" s="103"/>
      <c r="F25" s="108"/>
      <c r="G25" s="108"/>
      <c r="I25" s="103"/>
      <c r="N25" s="102"/>
      <c r="R25" s="102"/>
    </row>
    <row r="26" spans="1:23">
      <c r="A26" s="97">
        <v>8</v>
      </c>
      <c r="B26" s="97" t="str">
        <f>'B-Standings'!B9</f>
        <v>Nick Guillemette</v>
      </c>
      <c r="C26" s="97">
        <v>159</v>
      </c>
      <c r="D26" s="113" t="s">
        <v>57</v>
      </c>
      <c r="E26" s="103"/>
      <c r="F26" s="98" t="str">
        <f>IF(F23=" "," ",(IF(F23=D20,D21,D29)))</f>
        <v>Macomb L'Anse Creuse North</v>
      </c>
      <c r="I26" s="103"/>
      <c r="N26" s="102"/>
      <c r="R26" s="102" t="str">
        <f>+IF(S20&lt;1," ",(IF(R23=T28,T29,T21)))</f>
        <v>Warren Fitzgerald</v>
      </c>
      <c r="T26" s="99" t="s">
        <v>54</v>
      </c>
      <c r="U26" s="97">
        <v>195</v>
      </c>
      <c r="V26" s="100" t="str">
        <f>'B-Standings'!B8</f>
        <v>Austin Bless</v>
      </c>
      <c r="W26" s="97">
        <v>7</v>
      </c>
    </row>
    <row r="27" spans="1:23">
      <c r="B27" s="98" t="str">
        <f>'B-Standings'!D9</f>
        <v>Clinton Township Chippewa Valley</v>
      </c>
      <c r="C27" s="101"/>
      <c r="E27" s="103"/>
      <c r="I27" s="103"/>
      <c r="N27" s="102"/>
      <c r="R27" s="102"/>
      <c r="T27" s="102"/>
      <c r="V27" s="99" t="str">
        <f>'B-Standings'!D8</f>
        <v>Macomb L'Anse Creuse North</v>
      </c>
    </row>
    <row r="28" spans="1:23">
      <c r="C28" s="103"/>
      <c r="D28" s="97" t="str">
        <f>IF(C30&lt;1," ",(IF(C26&lt;C30,B30,B26)))</f>
        <v>Brad Thomas</v>
      </c>
      <c r="E28" s="106">
        <v>214</v>
      </c>
      <c r="I28" s="103"/>
      <c r="N28" s="102"/>
      <c r="S28" s="107">
        <v>159</v>
      </c>
      <c r="T28" s="104" t="str">
        <f>IF(U26&lt;1," ",(IF(U30&gt;U26,V30,V26)))</f>
        <v>Austin Bless</v>
      </c>
      <c r="V28" s="105"/>
    </row>
    <row r="29" spans="1:23">
      <c r="B29" s="113" t="s">
        <v>57</v>
      </c>
      <c r="C29" s="103"/>
      <c r="D29" s="98" t="str">
        <f>IF(D28=" "," ",(IF(D28=B26,B27,B31)))</f>
        <v>Macomb L'Anse Creuse North</v>
      </c>
      <c r="I29" s="103"/>
      <c r="N29" s="102"/>
      <c r="T29" s="102" t="str">
        <f>IF(U26&lt;1," ",(IF(T28=V30,V31,V27)))</f>
        <v>Macomb L'Anse Creuse North</v>
      </c>
      <c r="V29" s="99" t="s">
        <v>54</v>
      </c>
    </row>
    <row r="30" spans="1:23">
      <c r="A30" s="97">
        <v>25</v>
      </c>
      <c r="B30" s="97" t="str">
        <f>'B-Standings'!B26</f>
        <v>Brad Thomas</v>
      </c>
      <c r="C30" s="106">
        <v>199</v>
      </c>
      <c r="I30" s="103"/>
      <c r="N30" s="102"/>
      <c r="U30" s="107">
        <v>183</v>
      </c>
      <c r="V30" s="100" t="str">
        <f>'B-Standings'!B27</f>
        <v>Gabriel Genord</v>
      </c>
      <c r="W30" s="97">
        <v>26</v>
      </c>
    </row>
    <row r="31" spans="1:23">
      <c r="A31" s="108"/>
      <c r="B31" s="108" t="str">
        <f>'B-Standings'!D26</f>
        <v>Macomb L'Anse Creuse North</v>
      </c>
      <c r="C31" s="108"/>
      <c r="I31" s="103"/>
      <c r="J31" s="109" t="str">
        <f>IF(I47&lt;1," ",(IF(I15&lt;I47,H47,H15)))</f>
        <v>Alex Finn</v>
      </c>
      <c r="K31" s="98">
        <v>213</v>
      </c>
      <c r="M31" s="98">
        <v>237</v>
      </c>
      <c r="N31" s="102" t="str">
        <f>IF(O47&lt;1," ",(IF(O47&gt;O15,P47,P15)))</f>
        <v>Brendan St. Onge</v>
      </c>
      <c r="P31" s="105"/>
      <c r="V31" s="99" t="str">
        <f>'B-Standings'!D27</f>
        <v>St. Clair Shores Lake Shore</v>
      </c>
    </row>
    <row r="32" spans="1:23" ht="3.95" customHeight="1">
      <c r="I32" s="103"/>
      <c r="J32" s="97"/>
      <c r="K32" s="97"/>
      <c r="L32" s="108"/>
      <c r="M32" s="97"/>
      <c r="N32" s="104"/>
    </row>
    <row r="33" spans="1:23" ht="3.95" customHeight="1">
      <c r="I33" s="103"/>
      <c r="J33" s="108"/>
      <c r="K33" s="108"/>
      <c r="L33" s="108"/>
      <c r="N33" s="102"/>
    </row>
    <row r="34" spans="1:23" ht="12.75" customHeight="1">
      <c r="A34" s="97">
        <v>5</v>
      </c>
      <c r="B34" s="97" t="str">
        <f>'B-Standings'!B6</f>
        <v>Kyle Blaszczyk</v>
      </c>
      <c r="C34" s="97">
        <v>179</v>
      </c>
      <c r="H34" s="98" t="s">
        <v>59</v>
      </c>
      <c r="I34" s="103"/>
      <c r="J34" s="98" t="str">
        <f>IF(J31=" "," ",(IF(J31=H47,H50,H18)))</f>
        <v>Romeo</v>
      </c>
      <c r="N34" s="102" t="str">
        <f>IF(O47&lt;1," ",(IF(N31=P47,P50,P18)))</f>
        <v>Macomb Dakota</v>
      </c>
      <c r="P34" s="99" t="s">
        <v>60</v>
      </c>
      <c r="U34" s="97">
        <v>243</v>
      </c>
      <c r="V34" s="100" t="str">
        <f>'B-Standings'!B7</f>
        <v>Davis Keena</v>
      </c>
      <c r="W34" s="97">
        <v>6</v>
      </c>
    </row>
    <row r="35" spans="1:23">
      <c r="B35" s="98" t="str">
        <f>'B-Standings'!D6</f>
        <v xml:space="preserve">Utica Henry Ford II </v>
      </c>
      <c r="C35" s="101"/>
      <c r="I35" s="103"/>
      <c r="K35" s="112" t="s">
        <v>48</v>
      </c>
      <c r="L35" s="112"/>
      <c r="M35" s="112"/>
      <c r="N35" s="102"/>
      <c r="T35" s="102"/>
      <c r="V35" s="99" t="str">
        <f>'B-Standings'!D7</f>
        <v>Sterling Heights Stevenson</v>
      </c>
    </row>
    <row r="36" spans="1:23">
      <c r="C36" s="103"/>
      <c r="D36" s="97" t="str">
        <f>IF(C38&lt;1," ",(IF(C34&lt;C38,B38,B34)))</f>
        <v>Kyle Sherrell</v>
      </c>
      <c r="E36" s="97">
        <v>150</v>
      </c>
      <c r="I36" s="103"/>
      <c r="N36" s="102"/>
      <c r="S36" s="97">
        <v>225</v>
      </c>
      <c r="T36" s="104" t="str">
        <f>IF(U34&lt;1," ",(IF(U38&gt;U34,V38,V34)))</f>
        <v>Davis Keena</v>
      </c>
      <c r="V36" s="105"/>
    </row>
    <row r="37" spans="1:23">
      <c r="B37" s="113" t="s">
        <v>58</v>
      </c>
      <c r="C37" s="103"/>
      <c r="D37" s="98" t="str">
        <f>IF(D36=" "," ",(IF(D36=B34,B35,B39)))</f>
        <v>Macomb Dakota</v>
      </c>
      <c r="E37" s="101"/>
      <c r="I37" s="103"/>
      <c r="N37" s="102"/>
      <c r="R37" s="102"/>
      <c r="T37" s="102" t="str">
        <f>IF(U34&lt;1," ",(IF(T36=V38,V39,V35)))</f>
        <v>Sterling Heights Stevenson</v>
      </c>
      <c r="V37" s="99" t="s">
        <v>49</v>
      </c>
    </row>
    <row r="38" spans="1:23">
      <c r="A38" s="97">
        <v>28</v>
      </c>
      <c r="B38" s="97" t="str">
        <f>'B-Standings'!B29</f>
        <v>Kyle Sherrell</v>
      </c>
      <c r="C38" s="106">
        <v>184</v>
      </c>
      <c r="E38" s="103"/>
      <c r="I38" s="103"/>
      <c r="N38" s="102"/>
      <c r="R38" s="102"/>
      <c r="U38" s="107">
        <v>236</v>
      </c>
      <c r="V38" s="100" t="str">
        <f>'B-Standings'!B28</f>
        <v>Taran Heersma</v>
      </c>
      <c r="W38" s="97">
        <v>27</v>
      </c>
    </row>
    <row r="39" spans="1:23">
      <c r="A39" s="108"/>
      <c r="B39" s="108" t="str">
        <f>'B-Standings'!D29</f>
        <v>Macomb Dakota</v>
      </c>
      <c r="C39" s="108"/>
      <c r="E39" s="103"/>
      <c r="F39" s="109" t="str">
        <f>IF(E44&lt;1," ",(IF(E36&lt;E44,D44,D36)))</f>
        <v>Ryan Rypkowski</v>
      </c>
      <c r="G39" s="98">
        <v>161</v>
      </c>
      <c r="I39" s="103"/>
      <c r="N39" s="102"/>
      <c r="Q39" s="98">
        <v>207</v>
      </c>
      <c r="R39" s="102" t="str">
        <f>IF(S36&lt;1," ",(IF(S44&gt;S36,T44,T36)))</f>
        <v>Davis Keena</v>
      </c>
      <c r="T39" s="105"/>
      <c r="V39" s="99" t="str">
        <f>'B-Standings'!D28</f>
        <v>Utica</v>
      </c>
    </row>
    <row r="40" spans="1:23" ht="3.95" customHeight="1">
      <c r="E40" s="103"/>
      <c r="F40" s="107"/>
      <c r="G40" s="97"/>
      <c r="I40" s="103"/>
      <c r="N40" s="102"/>
      <c r="Q40" s="97"/>
      <c r="R40" s="104"/>
    </row>
    <row r="41" spans="1:23" ht="3.95" customHeight="1">
      <c r="E41" s="103"/>
      <c r="F41" s="108"/>
      <c r="G41" s="101"/>
      <c r="I41" s="103"/>
      <c r="N41" s="102"/>
      <c r="P41" s="102"/>
      <c r="R41" s="102"/>
    </row>
    <row r="42" spans="1:23">
      <c r="A42" s="97">
        <v>12</v>
      </c>
      <c r="B42" s="97" t="str">
        <f>'B-Standings'!B13</f>
        <v>Brandon Alexander</v>
      </c>
      <c r="C42" s="97">
        <v>224</v>
      </c>
      <c r="D42" s="113" t="s">
        <v>58</v>
      </c>
      <c r="E42" s="103"/>
      <c r="F42" s="98" t="str">
        <f>IF(F39=" "," ",(IF(F39=D36,D37,D45)))</f>
        <v>Warren Cousino</v>
      </c>
      <c r="G42" s="103"/>
      <c r="I42" s="103"/>
      <c r="N42" s="102"/>
      <c r="P42" s="102"/>
      <c r="R42" s="102" t="str">
        <f>+IF(S36&lt;1," ",(IF(R39=T44,T45,T37)))</f>
        <v>Sterling Heights Stevenson</v>
      </c>
      <c r="T42" s="99" t="s">
        <v>49</v>
      </c>
      <c r="U42" s="97">
        <v>214</v>
      </c>
      <c r="V42" s="100" t="str">
        <f>'B-Standings'!B12</f>
        <v>Joe Mazza</v>
      </c>
      <c r="W42" s="97">
        <v>11</v>
      </c>
    </row>
    <row r="43" spans="1:23">
      <c r="B43" s="98" t="str">
        <f>'B-Standings'!D13</f>
        <v>New Baltimore Anchor Bay</v>
      </c>
      <c r="C43" s="101"/>
      <c r="E43" s="103"/>
      <c r="G43" s="103"/>
      <c r="I43" s="103"/>
      <c r="N43" s="102"/>
      <c r="P43" s="102"/>
      <c r="R43" s="102"/>
      <c r="T43" s="102"/>
      <c r="V43" s="99" t="str">
        <f>'B-Standings'!D12</f>
        <v>Utica</v>
      </c>
    </row>
    <row r="44" spans="1:23">
      <c r="C44" s="103"/>
      <c r="D44" s="97" t="str">
        <f>IF(C46&lt;1," ",(IF(C42&lt;C46,B46,B42)))</f>
        <v>Ryan Rypkowski</v>
      </c>
      <c r="E44" s="106">
        <v>203</v>
      </c>
      <c r="G44" s="103"/>
      <c r="I44" s="103"/>
      <c r="N44" s="102"/>
      <c r="P44" s="102"/>
      <c r="S44" s="107">
        <v>193</v>
      </c>
      <c r="T44" s="104" t="str">
        <f>IF(U42&lt;1," ",(IF(U46&gt;U42,V46,V42)))</f>
        <v>Joe Mazza</v>
      </c>
      <c r="V44" s="105"/>
    </row>
    <row r="45" spans="1:23">
      <c r="B45" s="113" t="s">
        <v>58</v>
      </c>
      <c r="C45" s="103"/>
      <c r="D45" s="98" t="str">
        <f>IF(D44=" "," ",(IF(D44=B42,B43,B47)))</f>
        <v>Warren Cousino</v>
      </c>
      <c r="G45" s="103"/>
      <c r="I45" s="103"/>
      <c r="N45" s="102"/>
      <c r="P45" s="102"/>
      <c r="T45" s="102" t="str">
        <f>IF(U42&lt;1," ",(IF(T44=V46,V47,V43)))</f>
        <v>Utica</v>
      </c>
      <c r="V45" s="99" t="s">
        <v>49</v>
      </c>
    </row>
    <row r="46" spans="1:23">
      <c r="A46" s="97">
        <v>21</v>
      </c>
      <c r="B46" s="97" t="str">
        <f>'B-Standings'!B22</f>
        <v>Ryan Rypkowski</v>
      </c>
      <c r="C46" s="106">
        <v>234</v>
      </c>
      <c r="G46" s="103"/>
      <c r="I46" s="103"/>
      <c r="N46" s="102"/>
      <c r="P46" s="102"/>
      <c r="U46" s="107">
        <v>185</v>
      </c>
      <c r="V46" s="100" t="str">
        <f>'B-Standings'!B23</f>
        <v>Joe Borowski</v>
      </c>
      <c r="W46" s="97">
        <v>22</v>
      </c>
    </row>
    <row r="47" spans="1:23">
      <c r="A47" s="108"/>
      <c r="B47" s="108" t="str">
        <f>'B-Standings'!D22</f>
        <v>Warren Cousino</v>
      </c>
      <c r="C47" s="108"/>
      <c r="G47" s="103"/>
      <c r="H47" s="109" t="str">
        <f>IF(G55&lt;1," ",(IF(G39&lt;G55,F55,F39)))</f>
        <v>Alex Finn</v>
      </c>
      <c r="I47" s="103">
        <v>276</v>
      </c>
      <c r="N47" s="102"/>
      <c r="O47" s="98">
        <v>217</v>
      </c>
      <c r="P47" s="102" t="str">
        <f>IF(Q55&lt;1," ",(IF(Q55&gt;Q39,R55,R39)))</f>
        <v>Joseph Seefried</v>
      </c>
      <c r="R47" s="105"/>
      <c r="V47" s="99" t="str">
        <f>'B-Standings'!D23</f>
        <v>Sterling Heights</v>
      </c>
    </row>
    <row r="48" spans="1:23" ht="3.95" customHeight="1">
      <c r="G48" s="103"/>
      <c r="H48" s="97"/>
      <c r="I48" s="106"/>
      <c r="O48" s="107"/>
      <c r="P48" s="104"/>
    </row>
    <row r="49" spans="1:23" ht="3.95" customHeight="1">
      <c r="G49" s="103"/>
      <c r="H49" s="108"/>
      <c r="I49" s="108"/>
      <c r="P49" s="102"/>
    </row>
    <row r="50" spans="1:23">
      <c r="A50" s="97">
        <v>13</v>
      </c>
      <c r="B50" s="97" t="str">
        <f>'B-Standings'!B14</f>
        <v>Johnathon Zatorski</v>
      </c>
      <c r="C50" s="97">
        <v>170</v>
      </c>
      <c r="F50" s="113" t="s">
        <v>57</v>
      </c>
      <c r="G50" s="103"/>
      <c r="H50" s="98" t="str">
        <f>IF(H47=" "," ",(IF(H47=F55,F58,F42)))</f>
        <v>Romeo</v>
      </c>
      <c r="P50" s="102" t="str">
        <f>IF(Q55&lt;1," ",(IF(P47=R55,R58,R42)))</f>
        <v>Romeo</v>
      </c>
      <c r="R50" s="99" t="s">
        <v>54</v>
      </c>
      <c r="U50" s="97">
        <v>198</v>
      </c>
      <c r="V50" s="100" t="str">
        <f>'B-Standings'!B15</f>
        <v>Dylan Stokes</v>
      </c>
      <c r="W50" s="97">
        <v>14</v>
      </c>
    </row>
    <row r="51" spans="1:23">
      <c r="B51" s="98" t="str">
        <f>'B-Standings'!D14</f>
        <v>Clinton Township Chippewa Valley</v>
      </c>
      <c r="C51" s="101"/>
      <c r="G51" s="103"/>
      <c r="J51" s="109" t="str">
        <f>IF(I67&lt;1," ",(IF(I35&lt;I67,H67,H35)))</f>
        <v xml:space="preserve"> </v>
      </c>
      <c r="N51" s="102" t="str">
        <f>IF(O67&lt;1," ",(IF(O67&gt;O35,P67,P35)))</f>
        <v xml:space="preserve"> </v>
      </c>
      <c r="P51" s="102"/>
      <c r="T51" s="102"/>
      <c r="V51" s="99" t="str">
        <f>'B-Standings'!D15</f>
        <v>Romeo</v>
      </c>
    </row>
    <row r="52" spans="1:23">
      <c r="C52" s="103"/>
      <c r="D52" s="97" t="str">
        <f>IF(C54&lt;1," ",(IF(C50&lt;C54,B54,B50)))</f>
        <v>Garrett Bork</v>
      </c>
      <c r="E52" s="97">
        <v>192</v>
      </c>
      <c r="G52" s="103"/>
      <c r="J52" s="97" t="s">
        <v>370</v>
      </c>
      <c r="K52" s="97">
        <v>204</v>
      </c>
      <c r="L52" s="108"/>
      <c r="M52" s="97">
        <v>185</v>
      </c>
      <c r="N52" s="104" t="s">
        <v>155</v>
      </c>
      <c r="P52" s="102"/>
      <c r="S52" s="97">
        <v>211</v>
      </c>
      <c r="T52" s="104" t="str">
        <f>IF(U50&lt;1," ",(IF(U54&gt;U50,V54,V50)))</f>
        <v>Dylan Stokes</v>
      </c>
      <c r="V52" s="105"/>
    </row>
    <row r="53" spans="1:23">
      <c r="B53" s="113" t="s">
        <v>62</v>
      </c>
      <c r="C53" s="103"/>
      <c r="D53" s="98" t="str">
        <f>IF(D52=" "," ",(IF(D52=B50,B51,B55)))</f>
        <v>Armada</v>
      </c>
      <c r="E53" s="101"/>
      <c r="G53" s="103"/>
      <c r="J53" s="108" t="s">
        <v>363</v>
      </c>
      <c r="K53" s="108"/>
      <c r="L53" s="108"/>
      <c r="N53" s="102" t="s">
        <v>127</v>
      </c>
      <c r="P53" s="102"/>
      <c r="R53" s="102"/>
      <c r="T53" s="102" t="str">
        <f>IF(U50&lt;1," ",(IF(T52=V54,V55,V51)))</f>
        <v>Romeo</v>
      </c>
      <c r="V53" s="99" t="s">
        <v>56</v>
      </c>
    </row>
    <row r="54" spans="1:23">
      <c r="A54" s="97">
        <v>20</v>
      </c>
      <c r="B54" s="97" t="str">
        <f>'B-Standings'!B21</f>
        <v>Garrett Bork</v>
      </c>
      <c r="C54" s="106">
        <v>183</v>
      </c>
      <c r="E54" s="103"/>
      <c r="G54" s="103"/>
      <c r="J54" s="98" t="str">
        <f>IF(J51=" "," ",(IF(J51=H67,H70,H38)))</f>
        <v xml:space="preserve"> </v>
      </c>
      <c r="N54" s="102" t="str">
        <f>IF(O67&lt;1," ",(IF(N51=P67,P70,P38)))</f>
        <v xml:space="preserve"> </v>
      </c>
      <c r="P54" s="102"/>
      <c r="R54" s="102"/>
      <c r="U54" s="107">
        <v>190</v>
      </c>
      <c r="V54" s="100" t="str">
        <f>'B-Standings'!B20</f>
        <v>Jeremy Long</v>
      </c>
      <c r="W54" s="97">
        <v>19</v>
      </c>
    </row>
    <row r="55" spans="1:23">
      <c r="A55" s="108"/>
      <c r="B55" s="108" t="str">
        <f>'B-Standings'!D21</f>
        <v>Armada</v>
      </c>
      <c r="C55" s="108"/>
      <c r="E55" s="103"/>
      <c r="F55" s="109" t="str">
        <f>IF(E60&lt;1," ",(IF(E52&lt;E60,D60,D52)))</f>
        <v>Alex Finn</v>
      </c>
      <c r="G55" s="103">
        <v>223</v>
      </c>
      <c r="K55" s="112" t="s">
        <v>57</v>
      </c>
      <c r="L55" s="112"/>
      <c r="M55" s="112"/>
      <c r="N55" s="102"/>
      <c r="P55" s="102"/>
      <c r="Q55" s="98">
        <v>243</v>
      </c>
      <c r="R55" s="102" t="str">
        <f>IF(S52&lt;1," ",(IF(S60&gt;S52,T60,T52)))</f>
        <v>Joseph Seefried</v>
      </c>
      <c r="T55" s="105"/>
      <c r="V55" s="99" t="str">
        <f>'B-Standings'!D20</f>
        <v>Macomb Dakota</v>
      </c>
    </row>
    <row r="56" spans="1:23" ht="3.95" customHeight="1">
      <c r="E56" s="103"/>
      <c r="F56" s="107"/>
      <c r="G56" s="106"/>
      <c r="Q56" s="107"/>
      <c r="R56" s="104"/>
    </row>
    <row r="57" spans="1:23" ht="3.95" customHeight="1">
      <c r="E57" s="103"/>
      <c r="F57" s="108"/>
      <c r="G57" s="108"/>
      <c r="R57" s="102"/>
    </row>
    <row r="58" spans="1:23">
      <c r="A58" s="97">
        <v>4</v>
      </c>
      <c r="B58" s="97" t="str">
        <f>'B-Standings'!B5</f>
        <v>Alex Finn</v>
      </c>
      <c r="C58" s="97">
        <v>246</v>
      </c>
      <c r="D58" s="113" t="s">
        <v>62</v>
      </c>
      <c r="E58" s="103"/>
      <c r="F58" s="98" t="str">
        <f>IF(F55=" "," ",(IF(F55=D52,D53,D61)))</f>
        <v>Romeo</v>
      </c>
      <c r="R58" s="102" t="str">
        <f>+IF(S52&lt;1," ",(IF(R55=T60,T61,T53)))</f>
        <v>Romeo</v>
      </c>
      <c r="T58" s="99" t="s">
        <v>56</v>
      </c>
      <c r="U58" s="97">
        <v>246</v>
      </c>
      <c r="V58" s="100" t="str">
        <f>'B-Standings'!B4</f>
        <v>Joseph Seefried</v>
      </c>
      <c r="W58" s="97">
        <v>3</v>
      </c>
    </row>
    <row r="59" spans="1:23">
      <c r="B59" s="98" t="str">
        <f>'B-Standings'!D5</f>
        <v>Romeo</v>
      </c>
      <c r="C59" s="101"/>
      <c r="E59" s="103"/>
      <c r="R59" s="102"/>
      <c r="T59" s="102"/>
      <c r="V59" s="99" t="str">
        <f>'B-Standings'!D4</f>
        <v>Romeo</v>
      </c>
    </row>
    <row r="60" spans="1:23">
      <c r="C60" s="103"/>
      <c r="D60" s="97" t="str">
        <f>IF(C62&lt;1," ",(IF(C58&lt;C62,B62,B58)))</f>
        <v>Alex Finn</v>
      </c>
      <c r="E60" s="106">
        <v>211</v>
      </c>
      <c r="S60" s="107">
        <v>227</v>
      </c>
      <c r="T60" s="104" t="str">
        <f>IF(U58&lt;1," ",(IF(U62&gt;U58,V62,V58)))</f>
        <v>Joseph Seefried</v>
      </c>
      <c r="V60" s="105"/>
    </row>
    <row r="61" spans="1:23">
      <c r="B61" s="113" t="s">
        <v>62</v>
      </c>
      <c r="C61" s="103"/>
      <c r="D61" s="98" t="str">
        <f>IF(D60=" "," ",(IF(D60=B58,B59,B63)))</f>
        <v>Romeo</v>
      </c>
      <c r="T61" s="102" t="str">
        <f>IF(U58&lt;1," ",(IF(T60=V62,V63,V59)))</f>
        <v>Romeo</v>
      </c>
      <c r="V61" s="99" t="s">
        <v>56</v>
      </c>
    </row>
    <row r="62" spans="1:23">
      <c r="A62" s="97">
        <v>29</v>
      </c>
      <c r="B62" s="97" t="str">
        <f>'B-Standings'!B30</f>
        <v>Trevor Mackowiak</v>
      </c>
      <c r="C62" s="106">
        <v>211</v>
      </c>
      <c r="U62" s="107">
        <v>219</v>
      </c>
      <c r="V62" s="100" t="str">
        <f>'B-Standings'!B31</f>
        <v>Mike Maguran</v>
      </c>
      <c r="W62" s="97">
        <v>30</v>
      </c>
    </row>
    <row r="63" spans="1:23" ht="12.75" customHeight="1">
      <c r="B63" s="98" t="str">
        <f>'B-Standings'!D30</f>
        <v>Macomb L'Anse Creuse North</v>
      </c>
      <c r="V63" s="99" t="str">
        <f>'B-Standings'!D31</f>
        <v>Sterling Heights Stevenson</v>
      </c>
    </row>
  </sheetData>
  <mergeCells count="9">
    <mergeCell ref="Q1:R1"/>
    <mergeCell ref="S1:T1"/>
    <mergeCell ref="U1:W1"/>
    <mergeCell ref="A1:C1"/>
    <mergeCell ref="D1:E1"/>
    <mergeCell ref="F1:G1"/>
    <mergeCell ref="H1:I1"/>
    <mergeCell ref="J1:N1"/>
    <mergeCell ref="O1:P1"/>
  </mergeCells>
  <printOptions horizontalCentered="1" verticalCentered="1"/>
  <pageMargins left="0.25" right="0.25" top="0.75" bottom="0.75" header="0.3" footer="0.3"/>
  <pageSetup paperSize="5" scale="73" orientation="landscape" horizontalDpi="300" verticalDpi="300" r:id="rId1"/>
  <headerFooter alignWithMargins="0">
    <oddHeader>&amp;L&amp;"Calibri,Bold"&amp;12Sunnybrook Golf &amp; Bowl&amp;C&amp;"Calibri,Bold"&amp;14Macomb County Championship
Boy's Finals&amp;R&amp;"Calibri,Bold"&amp;12January 14,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W63"/>
  <sheetViews>
    <sheetView tabSelected="1" topLeftCell="A4" zoomScale="67" zoomScaleNormal="100" workbookViewId="0">
      <selection activeCell="M53" sqref="M53"/>
    </sheetView>
  </sheetViews>
  <sheetFormatPr defaultRowHeight="12.75"/>
  <cols>
    <col min="1" max="1" width="3.7109375" style="117" customWidth="1"/>
    <col min="2" max="2" width="18.140625" style="117" customWidth="1"/>
    <col min="3" max="3" width="4.5703125" style="117" bestFit="1" customWidth="1"/>
    <col min="4" max="4" width="18.140625" style="117" customWidth="1"/>
    <col min="5" max="5" width="4.5703125" style="117" customWidth="1"/>
    <col min="6" max="6" width="18.140625" style="117" customWidth="1"/>
    <col min="7" max="7" width="4.5703125" style="117" bestFit="1" customWidth="1"/>
    <col min="8" max="8" width="18.140625" style="117" customWidth="1"/>
    <col min="9" max="9" width="4.5703125" style="117" bestFit="1" customWidth="1"/>
    <col min="10" max="10" width="18.140625" style="117" customWidth="1"/>
    <col min="11" max="11" width="4.42578125" style="117" customWidth="1"/>
    <col min="12" max="12" width="5.7109375" style="117" customWidth="1"/>
    <col min="13" max="13" width="4.5703125" style="117" customWidth="1"/>
    <col min="14" max="14" width="18.140625" style="118" customWidth="1"/>
    <col min="15" max="15" width="4.5703125" style="117" customWidth="1"/>
    <col min="16" max="16" width="18.140625" style="118" customWidth="1"/>
    <col min="17" max="17" width="4.5703125" style="117" customWidth="1"/>
    <col min="18" max="18" width="18.140625" style="118" customWidth="1"/>
    <col min="19" max="19" width="4.5703125" style="117" bestFit="1" customWidth="1"/>
    <col min="20" max="20" width="18.140625" style="118" customWidth="1"/>
    <col min="21" max="21" width="5.28515625" style="117" customWidth="1"/>
    <col min="22" max="22" width="18.140625" style="118" customWidth="1"/>
    <col min="23" max="23" width="3.7109375" style="117" customWidth="1"/>
    <col min="24" max="256" width="9.140625" style="117"/>
    <col min="257" max="257" width="3.7109375" style="117" customWidth="1"/>
    <col min="258" max="258" width="18.140625" style="117" customWidth="1"/>
    <col min="259" max="259" width="4.5703125" style="117" bestFit="1" customWidth="1"/>
    <col min="260" max="260" width="18.140625" style="117" customWidth="1"/>
    <col min="261" max="261" width="4.5703125" style="117" customWidth="1"/>
    <col min="262" max="262" width="18.140625" style="117" customWidth="1"/>
    <col min="263" max="263" width="4.5703125" style="117" bestFit="1" customWidth="1"/>
    <col min="264" max="264" width="18.140625" style="117" customWidth="1"/>
    <col min="265" max="265" width="4.5703125" style="117" bestFit="1" customWidth="1"/>
    <col min="266" max="266" width="18.140625" style="117" customWidth="1"/>
    <col min="267" max="267" width="4.42578125" style="117" customWidth="1"/>
    <col min="268" max="268" width="5.7109375" style="117" customWidth="1"/>
    <col min="269" max="269" width="4.5703125" style="117" customWidth="1"/>
    <col min="270" max="270" width="18.140625" style="117" customWidth="1"/>
    <col min="271" max="271" width="4.5703125" style="117" customWidth="1"/>
    <col min="272" max="272" width="18.140625" style="117" customWidth="1"/>
    <col min="273" max="273" width="4.5703125" style="117" customWidth="1"/>
    <col min="274" max="274" width="18.140625" style="117" customWidth="1"/>
    <col min="275" max="275" width="4.5703125" style="117" bestFit="1" customWidth="1"/>
    <col min="276" max="276" width="18.140625" style="117" customWidth="1"/>
    <col min="277" max="277" width="5.28515625" style="117" customWidth="1"/>
    <col min="278" max="278" width="18.140625" style="117" customWidth="1"/>
    <col min="279" max="279" width="3.7109375" style="117" customWidth="1"/>
    <col min="280" max="512" width="9.140625" style="117"/>
    <col min="513" max="513" width="3.7109375" style="117" customWidth="1"/>
    <col min="514" max="514" width="18.140625" style="117" customWidth="1"/>
    <col min="515" max="515" width="4.5703125" style="117" bestFit="1" customWidth="1"/>
    <col min="516" max="516" width="18.140625" style="117" customWidth="1"/>
    <col min="517" max="517" width="4.5703125" style="117" customWidth="1"/>
    <col min="518" max="518" width="18.140625" style="117" customWidth="1"/>
    <col min="519" max="519" width="4.5703125" style="117" bestFit="1" customWidth="1"/>
    <col min="520" max="520" width="18.140625" style="117" customWidth="1"/>
    <col min="521" max="521" width="4.5703125" style="117" bestFit="1" customWidth="1"/>
    <col min="522" max="522" width="18.140625" style="117" customWidth="1"/>
    <col min="523" max="523" width="4.42578125" style="117" customWidth="1"/>
    <col min="524" max="524" width="5.7109375" style="117" customWidth="1"/>
    <col min="525" max="525" width="4.5703125" style="117" customWidth="1"/>
    <col min="526" max="526" width="18.140625" style="117" customWidth="1"/>
    <col min="527" max="527" width="4.5703125" style="117" customWidth="1"/>
    <col min="528" max="528" width="18.140625" style="117" customWidth="1"/>
    <col min="529" max="529" width="4.5703125" style="117" customWidth="1"/>
    <col min="530" max="530" width="18.140625" style="117" customWidth="1"/>
    <col min="531" max="531" width="4.5703125" style="117" bestFit="1" customWidth="1"/>
    <col min="532" max="532" width="18.140625" style="117" customWidth="1"/>
    <col min="533" max="533" width="5.28515625" style="117" customWidth="1"/>
    <col min="534" max="534" width="18.140625" style="117" customWidth="1"/>
    <col min="535" max="535" width="3.7109375" style="117" customWidth="1"/>
    <col min="536" max="768" width="9.140625" style="117"/>
    <col min="769" max="769" width="3.7109375" style="117" customWidth="1"/>
    <col min="770" max="770" width="18.140625" style="117" customWidth="1"/>
    <col min="771" max="771" width="4.5703125" style="117" bestFit="1" customWidth="1"/>
    <col min="772" max="772" width="18.140625" style="117" customWidth="1"/>
    <col min="773" max="773" width="4.5703125" style="117" customWidth="1"/>
    <col min="774" max="774" width="18.140625" style="117" customWidth="1"/>
    <col min="775" max="775" width="4.5703125" style="117" bestFit="1" customWidth="1"/>
    <col min="776" max="776" width="18.140625" style="117" customWidth="1"/>
    <col min="777" max="777" width="4.5703125" style="117" bestFit="1" customWidth="1"/>
    <col min="778" max="778" width="18.140625" style="117" customWidth="1"/>
    <col min="779" max="779" width="4.42578125" style="117" customWidth="1"/>
    <col min="780" max="780" width="5.7109375" style="117" customWidth="1"/>
    <col min="781" max="781" width="4.5703125" style="117" customWidth="1"/>
    <col min="782" max="782" width="18.140625" style="117" customWidth="1"/>
    <col min="783" max="783" width="4.5703125" style="117" customWidth="1"/>
    <col min="784" max="784" width="18.140625" style="117" customWidth="1"/>
    <col min="785" max="785" width="4.5703125" style="117" customWidth="1"/>
    <col min="786" max="786" width="18.140625" style="117" customWidth="1"/>
    <col min="787" max="787" width="4.5703125" style="117" bestFit="1" customWidth="1"/>
    <col min="788" max="788" width="18.140625" style="117" customWidth="1"/>
    <col min="789" max="789" width="5.28515625" style="117" customWidth="1"/>
    <col min="790" max="790" width="18.140625" style="117" customWidth="1"/>
    <col min="791" max="791" width="3.7109375" style="117" customWidth="1"/>
    <col min="792" max="1024" width="9.140625" style="117"/>
    <col min="1025" max="1025" width="3.7109375" style="117" customWidth="1"/>
    <col min="1026" max="1026" width="18.140625" style="117" customWidth="1"/>
    <col min="1027" max="1027" width="4.5703125" style="117" bestFit="1" customWidth="1"/>
    <col min="1028" max="1028" width="18.140625" style="117" customWidth="1"/>
    <col min="1029" max="1029" width="4.5703125" style="117" customWidth="1"/>
    <col min="1030" max="1030" width="18.140625" style="117" customWidth="1"/>
    <col min="1031" max="1031" width="4.5703125" style="117" bestFit="1" customWidth="1"/>
    <col min="1032" max="1032" width="18.140625" style="117" customWidth="1"/>
    <col min="1033" max="1033" width="4.5703125" style="117" bestFit="1" customWidth="1"/>
    <col min="1034" max="1034" width="18.140625" style="117" customWidth="1"/>
    <col min="1035" max="1035" width="4.42578125" style="117" customWidth="1"/>
    <col min="1036" max="1036" width="5.7109375" style="117" customWidth="1"/>
    <col min="1037" max="1037" width="4.5703125" style="117" customWidth="1"/>
    <col min="1038" max="1038" width="18.140625" style="117" customWidth="1"/>
    <col min="1039" max="1039" width="4.5703125" style="117" customWidth="1"/>
    <col min="1040" max="1040" width="18.140625" style="117" customWidth="1"/>
    <col min="1041" max="1041" width="4.5703125" style="117" customWidth="1"/>
    <col min="1042" max="1042" width="18.140625" style="117" customWidth="1"/>
    <col min="1043" max="1043" width="4.5703125" style="117" bestFit="1" customWidth="1"/>
    <col min="1044" max="1044" width="18.140625" style="117" customWidth="1"/>
    <col min="1045" max="1045" width="5.28515625" style="117" customWidth="1"/>
    <col min="1046" max="1046" width="18.140625" style="117" customWidth="1"/>
    <col min="1047" max="1047" width="3.7109375" style="117" customWidth="1"/>
    <col min="1048" max="1280" width="9.140625" style="117"/>
    <col min="1281" max="1281" width="3.7109375" style="117" customWidth="1"/>
    <col min="1282" max="1282" width="18.140625" style="117" customWidth="1"/>
    <col min="1283" max="1283" width="4.5703125" style="117" bestFit="1" customWidth="1"/>
    <col min="1284" max="1284" width="18.140625" style="117" customWidth="1"/>
    <col min="1285" max="1285" width="4.5703125" style="117" customWidth="1"/>
    <col min="1286" max="1286" width="18.140625" style="117" customWidth="1"/>
    <col min="1287" max="1287" width="4.5703125" style="117" bestFit="1" customWidth="1"/>
    <col min="1288" max="1288" width="18.140625" style="117" customWidth="1"/>
    <col min="1289" max="1289" width="4.5703125" style="117" bestFit="1" customWidth="1"/>
    <col min="1290" max="1290" width="18.140625" style="117" customWidth="1"/>
    <col min="1291" max="1291" width="4.42578125" style="117" customWidth="1"/>
    <col min="1292" max="1292" width="5.7109375" style="117" customWidth="1"/>
    <col min="1293" max="1293" width="4.5703125" style="117" customWidth="1"/>
    <col min="1294" max="1294" width="18.140625" style="117" customWidth="1"/>
    <col min="1295" max="1295" width="4.5703125" style="117" customWidth="1"/>
    <col min="1296" max="1296" width="18.140625" style="117" customWidth="1"/>
    <col min="1297" max="1297" width="4.5703125" style="117" customWidth="1"/>
    <col min="1298" max="1298" width="18.140625" style="117" customWidth="1"/>
    <col min="1299" max="1299" width="4.5703125" style="117" bestFit="1" customWidth="1"/>
    <col min="1300" max="1300" width="18.140625" style="117" customWidth="1"/>
    <col min="1301" max="1301" width="5.28515625" style="117" customWidth="1"/>
    <col min="1302" max="1302" width="18.140625" style="117" customWidth="1"/>
    <col min="1303" max="1303" width="3.7109375" style="117" customWidth="1"/>
    <col min="1304" max="1536" width="9.140625" style="117"/>
    <col min="1537" max="1537" width="3.7109375" style="117" customWidth="1"/>
    <col min="1538" max="1538" width="18.140625" style="117" customWidth="1"/>
    <col min="1539" max="1539" width="4.5703125" style="117" bestFit="1" customWidth="1"/>
    <col min="1540" max="1540" width="18.140625" style="117" customWidth="1"/>
    <col min="1541" max="1541" width="4.5703125" style="117" customWidth="1"/>
    <col min="1542" max="1542" width="18.140625" style="117" customWidth="1"/>
    <col min="1543" max="1543" width="4.5703125" style="117" bestFit="1" customWidth="1"/>
    <col min="1544" max="1544" width="18.140625" style="117" customWidth="1"/>
    <col min="1545" max="1545" width="4.5703125" style="117" bestFit="1" customWidth="1"/>
    <col min="1546" max="1546" width="18.140625" style="117" customWidth="1"/>
    <col min="1547" max="1547" width="4.42578125" style="117" customWidth="1"/>
    <col min="1548" max="1548" width="5.7109375" style="117" customWidth="1"/>
    <col min="1549" max="1549" width="4.5703125" style="117" customWidth="1"/>
    <col min="1550" max="1550" width="18.140625" style="117" customWidth="1"/>
    <col min="1551" max="1551" width="4.5703125" style="117" customWidth="1"/>
    <col min="1552" max="1552" width="18.140625" style="117" customWidth="1"/>
    <col min="1553" max="1553" width="4.5703125" style="117" customWidth="1"/>
    <col min="1554" max="1554" width="18.140625" style="117" customWidth="1"/>
    <col min="1555" max="1555" width="4.5703125" style="117" bestFit="1" customWidth="1"/>
    <col min="1556" max="1556" width="18.140625" style="117" customWidth="1"/>
    <col min="1557" max="1557" width="5.28515625" style="117" customWidth="1"/>
    <col min="1558" max="1558" width="18.140625" style="117" customWidth="1"/>
    <col min="1559" max="1559" width="3.7109375" style="117" customWidth="1"/>
    <col min="1560" max="1792" width="9.140625" style="117"/>
    <col min="1793" max="1793" width="3.7109375" style="117" customWidth="1"/>
    <col min="1794" max="1794" width="18.140625" style="117" customWidth="1"/>
    <col min="1795" max="1795" width="4.5703125" style="117" bestFit="1" customWidth="1"/>
    <col min="1796" max="1796" width="18.140625" style="117" customWidth="1"/>
    <col min="1797" max="1797" width="4.5703125" style="117" customWidth="1"/>
    <col min="1798" max="1798" width="18.140625" style="117" customWidth="1"/>
    <col min="1799" max="1799" width="4.5703125" style="117" bestFit="1" customWidth="1"/>
    <col min="1800" max="1800" width="18.140625" style="117" customWidth="1"/>
    <col min="1801" max="1801" width="4.5703125" style="117" bestFit="1" customWidth="1"/>
    <col min="1802" max="1802" width="18.140625" style="117" customWidth="1"/>
    <col min="1803" max="1803" width="4.42578125" style="117" customWidth="1"/>
    <col min="1804" max="1804" width="5.7109375" style="117" customWidth="1"/>
    <col min="1805" max="1805" width="4.5703125" style="117" customWidth="1"/>
    <col min="1806" max="1806" width="18.140625" style="117" customWidth="1"/>
    <col min="1807" max="1807" width="4.5703125" style="117" customWidth="1"/>
    <col min="1808" max="1808" width="18.140625" style="117" customWidth="1"/>
    <col min="1809" max="1809" width="4.5703125" style="117" customWidth="1"/>
    <col min="1810" max="1810" width="18.140625" style="117" customWidth="1"/>
    <col min="1811" max="1811" width="4.5703125" style="117" bestFit="1" customWidth="1"/>
    <col min="1812" max="1812" width="18.140625" style="117" customWidth="1"/>
    <col min="1813" max="1813" width="5.28515625" style="117" customWidth="1"/>
    <col min="1814" max="1814" width="18.140625" style="117" customWidth="1"/>
    <col min="1815" max="1815" width="3.7109375" style="117" customWidth="1"/>
    <col min="1816" max="2048" width="9.140625" style="117"/>
    <col min="2049" max="2049" width="3.7109375" style="117" customWidth="1"/>
    <col min="2050" max="2050" width="18.140625" style="117" customWidth="1"/>
    <col min="2051" max="2051" width="4.5703125" style="117" bestFit="1" customWidth="1"/>
    <col min="2052" max="2052" width="18.140625" style="117" customWidth="1"/>
    <col min="2053" max="2053" width="4.5703125" style="117" customWidth="1"/>
    <col min="2054" max="2054" width="18.140625" style="117" customWidth="1"/>
    <col min="2055" max="2055" width="4.5703125" style="117" bestFit="1" customWidth="1"/>
    <col min="2056" max="2056" width="18.140625" style="117" customWidth="1"/>
    <col min="2057" max="2057" width="4.5703125" style="117" bestFit="1" customWidth="1"/>
    <col min="2058" max="2058" width="18.140625" style="117" customWidth="1"/>
    <col min="2059" max="2059" width="4.42578125" style="117" customWidth="1"/>
    <col min="2060" max="2060" width="5.7109375" style="117" customWidth="1"/>
    <col min="2061" max="2061" width="4.5703125" style="117" customWidth="1"/>
    <col min="2062" max="2062" width="18.140625" style="117" customWidth="1"/>
    <col min="2063" max="2063" width="4.5703125" style="117" customWidth="1"/>
    <col min="2064" max="2064" width="18.140625" style="117" customWidth="1"/>
    <col min="2065" max="2065" width="4.5703125" style="117" customWidth="1"/>
    <col min="2066" max="2066" width="18.140625" style="117" customWidth="1"/>
    <col min="2067" max="2067" width="4.5703125" style="117" bestFit="1" customWidth="1"/>
    <col min="2068" max="2068" width="18.140625" style="117" customWidth="1"/>
    <col min="2069" max="2069" width="5.28515625" style="117" customWidth="1"/>
    <col min="2070" max="2070" width="18.140625" style="117" customWidth="1"/>
    <col min="2071" max="2071" width="3.7109375" style="117" customWidth="1"/>
    <col min="2072" max="2304" width="9.140625" style="117"/>
    <col min="2305" max="2305" width="3.7109375" style="117" customWidth="1"/>
    <col min="2306" max="2306" width="18.140625" style="117" customWidth="1"/>
    <col min="2307" max="2307" width="4.5703125" style="117" bestFit="1" customWidth="1"/>
    <col min="2308" max="2308" width="18.140625" style="117" customWidth="1"/>
    <col min="2309" max="2309" width="4.5703125" style="117" customWidth="1"/>
    <col min="2310" max="2310" width="18.140625" style="117" customWidth="1"/>
    <col min="2311" max="2311" width="4.5703125" style="117" bestFit="1" customWidth="1"/>
    <col min="2312" max="2312" width="18.140625" style="117" customWidth="1"/>
    <col min="2313" max="2313" width="4.5703125" style="117" bestFit="1" customWidth="1"/>
    <col min="2314" max="2314" width="18.140625" style="117" customWidth="1"/>
    <col min="2315" max="2315" width="4.42578125" style="117" customWidth="1"/>
    <col min="2316" max="2316" width="5.7109375" style="117" customWidth="1"/>
    <col min="2317" max="2317" width="4.5703125" style="117" customWidth="1"/>
    <col min="2318" max="2318" width="18.140625" style="117" customWidth="1"/>
    <col min="2319" max="2319" width="4.5703125" style="117" customWidth="1"/>
    <col min="2320" max="2320" width="18.140625" style="117" customWidth="1"/>
    <col min="2321" max="2321" width="4.5703125" style="117" customWidth="1"/>
    <col min="2322" max="2322" width="18.140625" style="117" customWidth="1"/>
    <col min="2323" max="2323" width="4.5703125" style="117" bestFit="1" customWidth="1"/>
    <col min="2324" max="2324" width="18.140625" style="117" customWidth="1"/>
    <col min="2325" max="2325" width="5.28515625" style="117" customWidth="1"/>
    <col min="2326" max="2326" width="18.140625" style="117" customWidth="1"/>
    <col min="2327" max="2327" width="3.7109375" style="117" customWidth="1"/>
    <col min="2328" max="2560" width="9.140625" style="117"/>
    <col min="2561" max="2561" width="3.7109375" style="117" customWidth="1"/>
    <col min="2562" max="2562" width="18.140625" style="117" customWidth="1"/>
    <col min="2563" max="2563" width="4.5703125" style="117" bestFit="1" customWidth="1"/>
    <col min="2564" max="2564" width="18.140625" style="117" customWidth="1"/>
    <col min="2565" max="2565" width="4.5703125" style="117" customWidth="1"/>
    <col min="2566" max="2566" width="18.140625" style="117" customWidth="1"/>
    <col min="2567" max="2567" width="4.5703125" style="117" bestFit="1" customWidth="1"/>
    <col min="2568" max="2568" width="18.140625" style="117" customWidth="1"/>
    <col min="2569" max="2569" width="4.5703125" style="117" bestFit="1" customWidth="1"/>
    <col min="2570" max="2570" width="18.140625" style="117" customWidth="1"/>
    <col min="2571" max="2571" width="4.42578125" style="117" customWidth="1"/>
    <col min="2572" max="2572" width="5.7109375" style="117" customWidth="1"/>
    <col min="2573" max="2573" width="4.5703125" style="117" customWidth="1"/>
    <col min="2574" max="2574" width="18.140625" style="117" customWidth="1"/>
    <col min="2575" max="2575" width="4.5703125" style="117" customWidth="1"/>
    <col min="2576" max="2576" width="18.140625" style="117" customWidth="1"/>
    <col min="2577" max="2577" width="4.5703125" style="117" customWidth="1"/>
    <col min="2578" max="2578" width="18.140625" style="117" customWidth="1"/>
    <col min="2579" max="2579" width="4.5703125" style="117" bestFit="1" customWidth="1"/>
    <col min="2580" max="2580" width="18.140625" style="117" customWidth="1"/>
    <col min="2581" max="2581" width="5.28515625" style="117" customWidth="1"/>
    <col min="2582" max="2582" width="18.140625" style="117" customWidth="1"/>
    <col min="2583" max="2583" width="3.7109375" style="117" customWidth="1"/>
    <col min="2584" max="2816" width="9.140625" style="117"/>
    <col min="2817" max="2817" width="3.7109375" style="117" customWidth="1"/>
    <col min="2818" max="2818" width="18.140625" style="117" customWidth="1"/>
    <col min="2819" max="2819" width="4.5703125" style="117" bestFit="1" customWidth="1"/>
    <col min="2820" max="2820" width="18.140625" style="117" customWidth="1"/>
    <col min="2821" max="2821" width="4.5703125" style="117" customWidth="1"/>
    <col min="2822" max="2822" width="18.140625" style="117" customWidth="1"/>
    <col min="2823" max="2823" width="4.5703125" style="117" bestFit="1" customWidth="1"/>
    <col min="2824" max="2824" width="18.140625" style="117" customWidth="1"/>
    <col min="2825" max="2825" width="4.5703125" style="117" bestFit="1" customWidth="1"/>
    <col min="2826" max="2826" width="18.140625" style="117" customWidth="1"/>
    <col min="2827" max="2827" width="4.42578125" style="117" customWidth="1"/>
    <col min="2828" max="2828" width="5.7109375" style="117" customWidth="1"/>
    <col min="2829" max="2829" width="4.5703125" style="117" customWidth="1"/>
    <col min="2830" max="2830" width="18.140625" style="117" customWidth="1"/>
    <col min="2831" max="2831" width="4.5703125" style="117" customWidth="1"/>
    <col min="2832" max="2832" width="18.140625" style="117" customWidth="1"/>
    <col min="2833" max="2833" width="4.5703125" style="117" customWidth="1"/>
    <col min="2834" max="2834" width="18.140625" style="117" customWidth="1"/>
    <col min="2835" max="2835" width="4.5703125" style="117" bestFit="1" customWidth="1"/>
    <col min="2836" max="2836" width="18.140625" style="117" customWidth="1"/>
    <col min="2837" max="2837" width="5.28515625" style="117" customWidth="1"/>
    <col min="2838" max="2838" width="18.140625" style="117" customWidth="1"/>
    <col min="2839" max="2839" width="3.7109375" style="117" customWidth="1"/>
    <col min="2840" max="3072" width="9.140625" style="117"/>
    <col min="3073" max="3073" width="3.7109375" style="117" customWidth="1"/>
    <col min="3074" max="3074" width="18.140625" style="117" customWidth="1"/>
    <col min="3075" max="3075" width="4.5703125" style="117" bestFit="1" customWidth="1"/>
    <col min="3076" max="3076" width="18.140625" style="117" customWidth="1"/>
    <col min="3077" max="3077" width="4.5703125" style="117" customWidth="1"/>
    <col min="3078" max="3078" width="18.140625" style="117" customWidth="1"/>
    <col min="3079" max="3079" width="4.5703125" style="117" bestFit="1" customWidth="1"/>
    <col min="3080" max="3080" width="18.140625" style="117" customWidth="1"/>
    <col min="3081" max="3081" width="4.5703125" style="117" bestFit="1" customWidth="1"/>
    <col min="3082" max="3082" width="18.140625" style="117" customWidth="1"/>
    <col min="3083" max="3083" width="4.42578125" style="117" customWidth="1"/>
    <col min="3084" max="3084" width="5.7109375" style="117" customWidth="1"/>
    <col min="3085" max="3085" width="4.5703125" style="117" customWidth="1"/>
    <col min="3086" max="3086" width="18.140625" style="117" customWidth="1"/>
    <col min="3087" max="3087" width="4.5703125" style="117" customWidth="1"/>
    <col min="3088" max="3088" width="18.140625" style="117" customWidth="1"/>
    <col min="3089" max="3089" width="4.5703125" style="117" customWidth="1"/>
    <col min="3090" max="3090" width="18.140625" style="117" customWidth="1"/>
    <col min="3091" max="3091" width="4.5703125" style="117" bestFit="1" customWidth="1"/>
    <col min="3092" max="3092" width="18.140625" style="117" customWidth="1"/>
    <col min="3093" max="3093" width="5.28515625" style="117" customWidth="1"/>
    <col min="3094" max="3094" width="18.140625" style="117" customWidth="1"/>
    <col min="3095" max="3095" width="3.7109375" style="117" customWidth="1"/>
    <col min="3096" max="3328" width="9.140625" style="117"/>
    <col min="3329" max="3329" width="3.7109375" style="117" customWidth="1"/>
    <col min="3330" max="3330" width="18.140625" style="117" customWidth="1"/>
    <col min="3331" max="3331" width="4.5703125" style="117" bestFit="1" customWidth="1"/>
    <col min="3332" max="3332" width="18.140625" style="117" customWidth="1"/>
    <col min="3333" max="3333" width="4.5703125" style="117" customWidth="1"/>
    <col min="3334" max="3334" width="18.140625" style="117" customWidth="1"/>
    <col min="3335" max="3335" width="4.5703125" style="117" bestFit="1" customWidth="1"/>
    <col min="3336" max="3336" width="18.140625" style="117" customWidth="1"/>
    <col min="3337" max="3337" width="4.5703125" style="117" bestFit="1" customWidth="1"/>
    <col min="3338" max="3338" width="18.140625" style="117" customWidth="1"/>
    <col min="3339" max="3339" width="4.42578125" style="117" customWidth="1"/>
    <col min="3340" max="3340" width="5.7109375" style="117" customWidth="1"/>
    <col min="3341" max="3341" width="4.5703125" style="117" customWidth="1"/>
    <col min="3342" max="3342" width="18.140625" style="117" customWidth="1"/>
    <col min="3343" max="3343" width="4.5703125" style="117" customWidth="1"/>
    <col min="3344" max="3344" width="18.140625" style="117" customWidth="1"/>
    <col min="3345" max="3345" width="4.5703125" style="117" customWidth="1"/>
    <col min="3346" max="3346" width="18.140625" style="117" customWidth="1"/>
    <col min="3347" max="3347" width="4.5703125" style="117" bestFit="1" customWidth="1"/>
    <col min="3348" max="3348" width="18.140625" style="117" customWidth="1"/>
    <col min="3349" max="3349" width="5.28515625" style="117" customWidth="1"/>
    <col min="3350" max="3350" width="18.140625" style="117" customWidth="1"/>
    <col min="3351" max="3351" width="3.7109375" style="117" customWidth="1"/>
    <col min="3352" max="3584" width="9.140625" style="117"/>
    <col min="3585" max="3585" width="3.7109375" style="117" customWidth="1"/>
    <col min="3586" max="3586" width="18.140625" style="117" customWidth="1"/>
    <col min="3587" max="3587" width="4.5703125" style="117" bestFit="1" customWidth="1"/>
    <col min="3588" max="3588" width="18.140625" style="117" customWidth="1"/>
    <col min="3589" max="3589" width="4.5703125" style="117" customWidth="1"/>
    <col min="3590" max="3590" width="18.140625" style="117" customWidth="1"/>
    <col min="3591" max="3591" width="4.5703125" style="117" bestFit="1" customWidth="1"/>
    <col min="3592" max="3592" width="18.140625" style="117" customWidth="1"/>
    <col min="3593" max="3593" width="4.5703125" style="117" bestFit="1" customWidth="1"/>
    <col min="3594" max="3594" width="18.140625" style="117" customWidth="1"/>
    <col min="3595" max="3595" width="4.42578125" style="117" customWidth="1"/>
    <col min="3596" max="3596" width="5.7109375" style="117" customWidth="1"/>
    <col min="3597" max="3597" width="4.5703125" style="117" customWidth="1"/>
    <col min="3598" max="3598" width="18.140625" style="117" customWidth="1"/>
    <col min="3599" max="3599" width="4.5703125" style="117" customWidth="1"/>
    <col min="3600" max="3600" width="18.140625" style="117" customWidth="1"/>
    <col min="3601" max="3601" width="4.5703125" style="117" customWidth="1"/>
    <col min="3602" max="3602" width="18.140625" style="117" customWidth="1"/>
    <col min="3603" max="3603" width="4.5703125" style="117" bestFit="1" customWidth="1"/>
    <col min="3604" max="3604" width="18.140625" style="117" customWidth="1"/>
    <col min="3605" max="3605" width="5.28515625" style="117" customWidth="1"/>
    <col min="3606" max="3606" width="18.140625" style="117" customWidth="1"/>
    <col min="3607" max="3607" width="3.7109375" style="117" customWidth="1"/>
    <col min="3608" max="3840" width="9.140625" style="117"/>
    <col min="3841" max="3841" width="3.7109375" style="117" customWidth="1"/>
    <col min="3842" max="3842" width="18.140625" style="117" customWidth="1"/>
    <col min="3843" max="3843" width="4.5703125" style="117" bestFit="1" customWidth="1"/>
    <col min="3844" max="3844" width="18.140625" style="117" customWidth="1"/>
    <col min="3845" max="3845" width="4.5703125" style="117" customWidth="1"/>
    <col min="3846" max="3846" width="18.140625" style="117" customWidth="1"/>
    <col min="3847" max="3847" width="4.5703125" style="117" bestFit="1" customWidth="1"/>
    <col min="3848" max="3848" width="18.140625" style="117" customWidth="1"/>
    <col min="3849" max="3849" width="4.5703125" style="117" bestFit="1" customWidth="1"/>
    <col min="3850" max="3850" width="18.140625" style="117" customWidth="1"/>
    <col min="3851" max="3851" width="4.42578125" style="117" customWidth="1"/>
    <col min="3852" max="3852" width="5.7109375" style="117" customWidth="1"/>
    <col min="3853" max="3853" width="4.5703125" style="117" customWidth="1"/>
    <col min="3854" max="3854" width="18.140625" style="117" customWidth="1"/>
    <col min="3855" max="3855" width="4.5703125" style="117" customWidth="1"/>
    <col min="3856" max="3856" width="18.140625" style="117" customWidth="1"/>
    <col min="3857" max="3857" width="4.5703125" style="117" customWidth="1"/>
    <col min="3858" max="3858" width="18.140625" style="117" customWidth="1"/>
    <col min="3859" max="3859" width="4.5703125" style="117" bestFit="1" customWidth="1"/>
    <col min="3860" max="3860" width="18.140625" style="117" customWidth="1"/>
    <col min="3861" max="3861" width="5.28515625" style="117" customWidth="1"/>
    <col min="3862" max="3862" width="18.140625" style="117" customWidth="1"/>
    <col min="3863" max="3863" width="3.7109375" style="117" customWidth="1"/>
    <col min="3864" max="4096" width="9.140625" style="117"/>
    <col min="4097" max="4097" width="3.7109375" style="117" customWidth="1"/>
    <col min="4098" max="4098" width="18.140625" style="117" customWidth="1"/>
    <col min="4099" max="4099" width="4.5703125" style="117" bestFit="1" customWidth="1"/>
    <col min="4100" max="4100" width="18.140625" style="117" customWidth="1"/>
    <col min="4101" max="4101" width="4.5703125" style="117" customWidth="1"/>
    <col min="4102" max="4102" width="18.140625" style="117" customWidth="1"/>
    <col min="4103" max="4103" width="4.5703125" style="117" bestFit="1" customWidth="1"/>
    <col min="4104" max="4104" width="18.140625" style="117" customWidth="1"/>
    <col min="4105" max="4105" width="4.5703125" style="117" bestFit="1" customWidth="1"/>
    <col min="4106" max="4106" width="18.140625" style="117" customWidth="1"/>
    <col min="4107" max="4107" width="4.42578125" style="117" customWidth="1"/>
    <col min="4108" max="4108" width="5.7109375" style="117" customWidth="1"/>
    <col min="4109" max="4109" width="4.5703125" style="117" customWidth="1"/>
    <col min="4110" max="4110" width="18.140625" style="117" customWidth="1"/>
    <col min="4111" max="4111" width="4.5703125" style="117" customWidth="1"/>
    <col min="4112" max="4112" width="18.140625" style="117" customWidth="1"/>
    <col min="4113" max="4113" width="4.5703125" style="117" customWidth="1"/>
    <col min="4114" max="4114" width="18.140625" style="117" customWidth="1"/>
    <col min="4115" max="4115" width="4.5703125" style="117" bestFit="1" customWidth="1"/>
    <col min="4116" max="4116" width="18.140625" style="117" customWidth="1"/>
    <col min="4117" max="4117" width="5.28515625" style="117" customWidth="1"/>
    <col min="4118" max="4118" width="18.140625" style="117" customWidth="1"/>
    <col min="4119" max="4119" width="3.7109375" style="117" customWidth="1"/>
    <col min="4120" max="4352" width="9.140625" style="117"/>
    <col min="4353" max="4353" width="3.7109375" style="117" customWidth="1"/>
    <col min="4354" max="4354" width="18.140625" style="117" customWidth="1"/>
    <col min="4355" max="4355" width="4.5703125" style="117" bestFit="1" customWidth="1"/>
    <col min="4356" max="4356" width="18.140625" style="117" customWidth="1"/>
    <col min="4357" max="4357" width="4.5703125" style="117" customWidth="1"/>
    <col min="4358" max="4358" width="18.140625" style="117" customWidth="1"/>
    <col min="4359" max="4359" width="4.5703125" style="117" bestFit="1" customWidth="1"/>
    <col min="4360" max="4360" width="18.140625" style="117" customWidth="1"/>
    <col min="4361" max="4361" width="4.5703125" style="117" bestFit="1" customWidth="1"/>
    <col min="4362" max="4362" width="18.140625" style="117" customWidth="1"/>
    <col min="4363" max="4363" width="4.42578125" style="117" customWidth="1"/>
    <col min="4364" max="4364" width="5.7109375" style="117" customWidth="1"/>
    <col min="4365" max="4365" width="4.5703125" style="117" customWidth="1"/>
    <col min="4366" max="4366" width="18.140625" style="117" customWidth="1"/>
    <col min="4367" max="4367" width="4.5703125" style="117" customWidth="1"/>
    <col min="4368" max="4368" width="18.140625" style="117" customWidth="1"/>
    <col min="4369" max="4369" width="4.5703125" style="117" customWidth="1"/>
    <col min="4370" max="4370" width="18.140625" style="117" customWidth="1"/>
    <col min="4371" max="4371" width="4.5703125" style="117" bestFit="1" customWidth="1"/>
    <col min="4372" max="4372" width="18.140625" style="117" customWidth="1"/>
    <col min="4373" max="4373" width="5.28515625" style="117" customWidth="1"/>
    <col min="4374" max="4374" width="18.140625" style="117" customWidth="1"/>
    <col min="4375" max="4375" width="3.7109375" style="117" customWidth="1"/>
    <col min="4376" max="4608" width="9.140625" style="117"/>
    <col min="4609" max="4609" width="3.7109375" style="117" customWidth="1"/>
    <col min="4610" max="4610" width="18.140625" style="117" customWidth="1"/>
    <col min="4611" max="4611" width="4.5703125" style="117" bestFit="1" customWidth="1"/>
    <col min="4612" max="4612" width="18.140625" style="117" customWidth="1"/>
    <col min="4613" max="4613" width="4.5703125" style="117" customWidth="1"/>
    <col min="4614" max="4614" width="18.140625" style="117" customWidth="1"/>
    <col min="4615" max="4615" width="4.5703125" style="117" bestFit="1" customWidth="1"/>
    <col min="4616" max="4616" width="18.140625" style="117" customWidth="1"/>
    <col min="4617" max="4617" width="4.5703125" style="117" bestFit="1" customWidth="1"/>
    <col min="4618" max="4618" width="18.140625" style="117" customWidth="1"/>
    <col min="4619" max="4619" width="4.42578125" style="117" customWidth="1"/>
    <col min="4620" max="4620" width="5.7109375" style="117" customWidth="1"/>
    <col min="4621" max="4621" width="4.5703125" style="117" customWidth="1"/>
    <col min="4622" max="4622" width="18.140625" style="117" customWidth="1"/>
    <col min="4623" max="4623" width="4.5703125" style="117" customWidth="1"/>
    <col min="4624" max="4624" width="18.140625" style="117" customWidth="1"/>
    <col min="4625" max="4625" width="4.5703125" style="117" customWidth="1"/>
    <col min="4626" max="4626" width="18.140625" style="117" customWidth="1"/>
    <col min="4627" max="4627" width="4.5703125" style="117" bestFit="1" customWidth="1"/>
    <col min="4628" max="4628" width="18.140625" style="117" customWidth="1"/>
    <col min="4629" max="4629" width="5.28515625" style="117" customWidth="1"/>
    <col min="4630" max="4630" width="18.140625" style="117" customWidth="1"/>
    <col min="4631" max="4631" width="3.7109375" style="117" customWidth="1"/>
    <col min="4632" max="4864" width="9.140625" style="117"/>
    <col min="4865" max="4865" width="3.7109375" style="117" customWidth="1"/>
    <col min="4866" max="4866" width="18.140625" style="117" customWidth="1"/>
    <col min="4867" max="4867" width="4.5703125" style="117" bestFit="1" customWidth="1"/>
    <col min="4868" max="4868" width="18.140625" style="117" customWidth="1"/>
    <col min="4869" max="4869" width="4.5703125" style="117" customWidth="1"/>
    <col min="4870" max="4870" width="18.140625" style="117" customWidth="1"/>
    <col min="4871" max="4871" width="4.5703125" style="117" bestFit="1" customWidth="1"/>
    <col min="4872" max="4872" width="18.140625" style="117" customWidth="1"/>
    <col min="4873" max="4873" width="4.5703125" style="117" bestFit="1" customWidth="1"/>
    <col min="4874" max="4874" width="18.140625" style="117" customWidth="1"/>
    <col min="4875" max="4875" width="4.42578125" style="117" customWidth="1"/>
    <col min="4876" max="4876" width="5.7109375" style="117" customWidth="1"/>
    <col min="4877" max="4877" width="4.5703125" style="117" customWidth="1"/>
    <col min="4878" max="4878" width="18.140625" style="117" customWidth="1"/>
    <col min="4879" max="4879" width="4.5703125" style="117" customWidth="1"/>
    <col min="4880" max="4880" width="18.140625" style="117" customWidth="1"/>
    <col min="4881" max="4881" width="4.5703125" style="117" customWidth="1"/>
    <col min="4882" max="4882" width="18.140625" style="117" customWidth="1"/>
    <col min="4883" max="4883" width="4.5703125" style="117" bestFit="1" customWidth="1"/>
    <col min="4884" max="4884" width="18.140625" style="117" customWidth="1"/>
    <col min="4885" max="4885" width="5.28515625" style="117" customWidth="1"/>
    <col min="4886" max="4886" width="18.140625" style="117" customWidth="1"/>
    <col min="4887" max="4887" width="3.7109375" style="117" customWidth="1"/>
    <col min="4888" max="5120" width="9.140625" style="117"/>
    <col min="5121" max="5121" width="3.7109375" style="117" customWidth="1"/>
    <col min="5122" max="5122" width="18.140625" style="117" customWidth="1"/>
    <col min="5123" max="5123" width="4.5703125" style="117" bestFit="1" customWidth="1"/>
    <col min="5124" max="5124" width="18.140625" style="117" customWidth="1"/>
    <col min="5125" max="5125" width="4.5703125" style="117" customWidth="1"/>
    <col min="5126" max="5126" width="18.140625" style="117" customWidth="1"/>
    <col min="5127" max="5127" width="4.5703125" style="117" bestFit="1" customWidth="1"/>
    <col min="5128" max="5128" width="18.140625" style="117" customWidth="1"/>
    <col min="5129" max="5129" width="4.5703125" style="117" bestFit="1" customWidth="1"/>
    <col min="5130" max="5130" width="18.140625" style="117" customWidth="1"/>
    <col min="5131" max="5131" width="4.42578125" style="117" customWidth="1"/>
    <col min="5132" max="5132" width="5.7109375" style="117" customWidth="1"/>
    <col min="5133" max="5133" width="4.5703125" style="117" customWidth="1"/>
    <col min="5134" max="5134" width="18.140625" style="117" customWidth="1"/>
    <col min="5135" max="5135" width="4.5703125" style="117" customWidth="1"/>
    <col min="5136" max="5136" width="18.140625" style="117" customWidth="1"/>
    <col min="5137" max="5137" width="4.5703125" style="117" customWidth="1"/>
    <col min="5138" max="5138" width="18.140625" style="117" customWidth="1"/>
    <col min="5139" max="5139" width="4.5703125" style="117" bestFit="1" customWidth="1"/>
    <col min="5140" max="5140" width="18.140625" style="117" customWidth="1"/>
    <col min="5141" max="5141" width="5.28515625" style="117" customWidth="1"/>
    <col min="5142" max="5142" width="18.140625" style="117" customWidth="1"/>
    <col min="5143" max="5143" width="3.7109375" style="117" customWidth="1"/>
    <col min="5144" max="5376" width="9.140625" style="117"/>
    <col min="5377" max="5377" width="3.7109375" style="117" customWidth="1"/>
    <col min="5378" max="5378" width="18.140625" style="117" customWidth="1"/>
    <col min="5379" max="5379" width="4.5703125" style="117" bestFit="1" customWidth="1"/>
    <col min="5380" max="5380" width="18.140625" style="117" customWidth="1"/>
    <col min="5381" max="5381" width="4.5703125" style="117" customWidth="1"/>
    <col min="5382" max="5382" width="18.140625" style="117" customWidth="1"/>
    <col min="5383" max="5383" width="4.5703125" style="117" bestFit="1" customWidth="1"/>
    <col min="5384" max="5384" width="18.140625" style="117" customWidth="1"/>
    <col min="5385" max="5385" width="4.5703125" style="117" bestFit="1" customWidth="1"/>
    <col min="5386" max="5386" width="18.140625" style="117" customWidth="1"/>
    <col min="5387" max="5387" width="4.42578125" style="117" customWidth="1"/>
    <col min="5388" max="5388" width="5.7109375" style="117" customWidth="1"/>
    <col min="5389" max="5389" width="4.5703125" style="117" customWidth="1"/>
    <col min="5390" max="5390" width="18.140625" style="117" customWidth="1"/>
    <col min="5391" max="5391" width="4.5703125" style="117" customWidth="1"/>
    <col min="5392" max="5392" width="18.140625" style="117" customWidth="1"/>
    <col min="5393" max="5393" width="4.5703125" style="117" customWidth="1"/>
    <col min="5394" max="5394" width="18.140625" style="117" customWidth="1"/>
    <col min="5395" max="5395" width="4.5703125" style="117" bestFit="1" customWidth="1"/>
    <col min="5396" max="5396" width="18.140625" style="117" customWidth="1"/>
    <col min="5397" max="5397" width="5.28515625" style="117" customWidth="1"/>
    <col min="5398" max="5398" width="18.140625" style="117" customWidth="1"/>
    <col min="5399" max="5399" width="3.7109375" style="117" customWidth="1"/>
    <col min="5400" max="5632" width="9.140625" style="117"/>
    <col min="5633" max="5633" width="3.7109375" style="117" customWidth="1"/>
    <col min="5634" max="5634" width="18.140625" style="117" customWidth="1"/>
    <col min="5635" max="5635" width="4.5703125" style="117" bestFit="1" customWidth="1"/>
    <col min="5636" max="5636" width="18.140625" style="117" customWidth="1"/>
    <col min="5637" max="5637" width="4.5703125" style="117" customWidth="1"/>
    <col min="5638" max="5638" width="18.140625" style="117" customWidth="1"/>
    <col min="5639" max="5639" width="4.5703125" style="117" bestFit="1" customWidth="1"/>
    <col min="5640" max="5640" width="18.140625" style="117" customWidth="1"/>
    <col min="5641" max="5641" width="4.5703125" style="117" bestFit="1" customWidth="1"/>
    <col min="5642" max="5642" width="18.140625" style="117" customWidth="1"/>
    <col min="5643" max="5643" width="4.42578125" style="117" customWidth="1"/>
    <col min="5644" max="5644" width="5.7109375" style="117" customWidth="1"/>
    <col min="5645" max="5645" width="4.5703125" style="117" customWidth="1"/>
    <col min="5646" max="5646" width="18.140625" style="117" customWidth="1"/>
    <col min="5647" max="5647" width="4.5703125" style="117" customWidth="1"/>
    <col min="5648" max="5648" width="18.140625" style="117" customWidth="1"/>
    <col min="5649" max="5649" width="4.5703125" style="117" customWidth="1"/>
    <col min="5650" max="5650" width="18.140625" style="117" customWidth="1"/>
    <col min="5651" max="5651" width="4.5703125" style="117" bestFit="1" customWidth="1"/>
    <col min="5652" max="5652" width="18.140625" style="117" customWidth="1"/>
    <col min="5653" max="5653" width="5.28515625" style="117" customWidth="1"/>
    <col min="5654" max="5654" width="18.140625" style="117" customWidth="1"/>
    <col min="5655" max="5655" width="3.7109375" style="117" customWidth="1"/>
    <col min="5656" max="5888" width="9.140625" style="117"/>
    <col min="5889" max="5889" width="3.7109375" style="117" customWidth="1"/>
    <col min="5890" max="5890" width="18.140625" style="117" customWidth="1"/>
    <col min="5891" max="5891" width="4.5703125" style="117" bestFit="1" customWidth="1"/>
    <col min="5892" max="5892" width="18.140625" style="117" customWidth="1"/>
    <col min="5893" max="5893" width="4.5703125" style="117" customWidth="1"/>
    <col min="5894" max="5894" width="18.140625" style="117" customWidth="1"/>
    <col min="5895" max="5895" width="4.5703125" style="117" bestFit="1" customWidth="1"/>
    <col min="5896" max="5896" width="18.140625" style="117" customWidth="1"/>
    <col min="5897" max="5897" width="4.5703125" style="117" bestFit="1" customWidth="1"/>
    <col min="5898" max="5898" width="18.140625" style="117" customWidth="1"/>
    <col min="5899" max="5899" width="4.42578125" style="117" customWidth="1"/>
    <col min="5900" max="5900" width="5.7109375" style="117" customWidth="1"/>
    <col min="5901" max="5901" width="4.5703125" style="117" customWidth="1"/>
    <col min="5902" max="5902" width="18.140625" style="117" customWidth="1"/>
    <col min="5903" max="5903" width="4.5703125" style="117" customWidth="1"/>
    <col min="5904" max="5904" width="18.140625" style="117" customWidth="1"/>
    <col min="5905" max="5905" width="4.5703125" style="117" customWidth="1"/>
    <col min="5906" max="5906" width="18.140625" style="117" customWidth="1"/>
    <col min="5907" max="5907" width="4.5703125" style="117" bestFit="1" customWidth="1"/>
    <col min="5908" max="5908" width="18.140625" style="117" customWidth="1"/>
    <col min="5909" max="5909" width="5.28515625" style="117" customWidth="1"/>
    <col min="5910" max="5910" width="18.140625" style="117" customWidth="1"/>
    <col min="5911" max="5911" width="3.7109375" style="117" customWidth="1"/>
    <col min="5912" max="6144" width="9.140625" style="117"/>
    <col min="6145" max="6145" width="3.7109375" style="117" customWidth="1"/>
    <col min="6146" max="6146" width="18.140625" style="117" customWidth="1"/>
    <col min="6147" max="6147" width="4.5703125" style="117" bestFit="1" customWidth="1"/>
    <col min="6148" max="6148" width="18.140625" style="117" customWidth="1"/>
    <col min="6149" max="6149" width="4.5703125" style="117" customWidth="1"/>
    <col min="6150" max="6150" width="18.140625" style="117" customWidth="1"/>
    <col min="6151" max="6151" width="4.5703125" style="117" bestFit="1" customWidth="1"/>
    <col min="6152" max="6152" width="18.140625" style="117" customWidth="1"/>
    <col min="6153" max="6153" width="4.5703125" style="117" bestFit="1" customWidth="1"/>
    <col min="6154" max="6154" width="18.140625" style="117" customWidth="1"/>
    <col min="6155" max="6155" width="4.42578125" style="117" customWidth="1"/>
    <col min="6156" max="6156" width="5.7109375" style="117" customWidth="1"/>
    <col min="6157" max="6157" width="4.5703125" style="117" customWidth="1"/>
    <col min="6158" max="6158" width="18.140625" style="117" customWidth="1"/>
    <col min="6159" max="6159" width="4.5703125" style="117" customWidth="1"/>
    <col min="6160" max="6160" width="18.140625" style="117" customWidth="1"/>
    <col min="6161" max="6161" width="4.5703125" style="117" customWidth="1"/>
    <col min="6162" max="6162" width="18.140625" style="117" customWidth="1"/>
    <col min="6163" max="6163" width="4.5703125" style="117" bestFit="1" customWidth="1"/>
    <col min="6164" max="6164" width="18.140625" style="117" customWidth="1"/>
    <col min="6165" max="6165" width="5.28515625" style="117" customWidth="1"/>
    <col min="6166" max="6166" width="18.140625" style="117" customWidth="1"/>
    <col min="6167" max="6167" width="3.7109375" style="117" customWidth="1"/>
    <col min="6168" max="6400" width="9.140625" style="117"/>
    <col min="6401" max="6401" width="3.7109375" style="117" customWidth="1"/>
    <col min="6402" max="6402" width="18.140625" style="117" customWidth="1"/>
    <col min="6403" max="6403" width="4.5703125" style="117" bestFit="1" customWidth="1"/>
    <col min="6404" max="6404" width="18.140625" style="117" customWidth="1"/>
    <col min="6405" max="6405" width="4.5703125" style="117" customWidth="1"/>
    <col min="6406" max="6406" width="18.140625" style="117" customWidth="1"/>
    <col min="6407" max="6407" width="4.5703125" style="117" bestFit="1" customWidth="1"/>
    <col min="6408" max="6408" width="18.140625" style="117" customWidth="1"/>
    <col min="6409" max="6409" width="4.5703125" style="117" bestFit="1" customWidth="1"/>
    <col min="6410" max="6410" width="18.140625" style="117" customWidth="1"/>
    <col min="6411" max="6411" width="4.42578125" style="117" customWidth="1"/>
    <col min="6412" max="6412" width="5.7109375" style="117" customWidth="1"/>
    <col min="6413" max="6413" width="4.5703125" style="117" customWidth="1"/>
    <col min="6414" max="6414" width="18.140625" style="117" customWidth="1"/>
    <col min="6415" max="6415" width="4.5703125" style="117" customWidth="1"/>
    <col min="6416" max="6416" width="18.140625" style="117" customWidth="1"/>
    <col min="6417" max="6417" width="4.5703125" style="117" customWidth="1"/>
    <col min="6418" max="6418" width="18.140625" style="117" customWidth="1"/>
    <col min="6419" max="6419" width="4.5703125" style="117" bestFit="1" customWidth="1"/>
    <col min="6420" max="6420" width="18.140625" style="117" customWidth="1"/>
    <col min="6421" max="6421" width="5.28515625" style="117" customWidth="1"/>
    <col min="6422" max="6422" width="18.140625" style="117" customWidth="1"/>
    <col min="6423" max="6423" width="3.7109375" style="117" customWidth="1"/>
    <col min="6424" max="6656" width="9.140625" style="117"/>
    <col min="6657" max="6657" width="3.7109375" style="117" customWidth="1"/>
    <col min="6658" max="6658" width="18.140625" style="117" customWidth="1"/>
    <col min="6659" max="6659" width="4.5703125" style="117" bestFit="1" customWidth="1"/>
    <col min="6660" max="6660" width="18.140625" style="117" customWidth="1"/>
    <col min="6661" max="6661" width="4.5703125" style="117" customWidth="1"/>
    <col min="6662" max="6662" width="18.140625" style="117" customWidth="1"/>
    <col min="6663" max="6663" width="4.5703125" style="117" bestFit="1" customWidth="1"/>
    <col min="6664" max="6664" width="18.140625" style="117" customWidth="1"/>
    <col min="6665" max="6665" width="4.5703125" style="117" bestFit="1" customWidth="1"/>
    <col min="6666" max="6666" width="18.140625" style="117" customWidth="1"/>
    <col min="6667" max="6667" width="4.42578125" style="117" customWidth="1"/>
    <col min="6668" max="6668" width="5.7109375" style="117" customWidth="1"/>
    <col min="6669" max="6669" width="4.5703125" style="117" customWidth="1"/>
    <col min="6670" max="6670" width="18.140625" style="117" customWidth="1"/>
    <col min="6671" max="6671" width="4.5703125" style="117" customWidth="1"/>
    <col min="6672" max="6672" width="18.140625" style="117" customWidth="1"/>
    <col min="6673" max="6673" width="4.5703125" style="117" customWidth="1"/>
    <col min="6674" max="6674" width="18.140625" style="117" customWidth="1"/>
    <col min="6675" max="6675" width="4.5703125" style="117" bestFit="1" customWidth="1"/>
    <col min="6676" max="6676" width="18.140625" style="117" customWidth="1"/>
    <col min="6677" max="6677" width="5.28515625" style="117" customWidth="1"/>
    <col min="6678" max="6678" width="18.140625" style="117" customWidth="1"/>
    <col min="6679" max="6679" width="3.7109375" style="117" customWidth="1"/>
    <col min="6680" max="6912" width="9.140625" style="117"/>
    <col min="6913" max="6913" width="3.7109375" style="117" customWidth="1"/>
    <col min="6914" max="6914" width="18.140625" style="117" customWidth="1"/>
    <col min="6915" max="6915" width="4.5703125" style="117" bestFit="1" customWidth="1"/>
    <col min="6916" max="6916" width="18.140625" style="117" customWidth="1"/>
    <col min="6917" max="6917" width="4.5703125" style="117" customWidth="1"/>
    <col min="6918" max="6918" width="18.140625" style="117" customWidth="1"/>
    <col min="6919" max="6919" width="4.5703125" style="117" bestFit="1" customWidth="1"/>
    <col min="6920" max="6920" width="18.140625" style="117" customWidth="1"/>
    <col min="6921" max="6921" width="4.5703125" style="117" bestFit="1" customWidth="1"/>
    <col min="6922" max="6922" width="18.140625" style="117" customWidth="1"/>
    <col min="6923" max="6923" width="4.42578125" style="117" customWidth="1"/>
    <col min="6924" max="6924" width="5.7109375" style="117" customWidth="1"/>
    <col min="6925" max="6925" width="4.5703125" style="117" customWidth="1"/>
    <col min="6926" max="6926" width="18.140625" style="117" customWidth="1"/>
    <col min="6927" max="6927" width="4.5703125" style="117" customWidth="1"/>
    <col min="6928" max="6928" width="18.140625" style="117" customWidth="1"/>
    <col min="6929" max="6929" width="4.5703125" style="117" customWidth="1"/>
    <col min="6930" max="6930" width="18.140625" style="117" customWidth="1"/>
    <col min="6931" max="6931" width="4.5703125" style="117" bestFit="1" customWidth="1"/>
    <col min="6932" max="6932" width="18.140625" style="117" customWidth="1"/>
    <col min="6933" max="6933" width="5.28515625" style="117" customWidth="1"/>
    <col min="6934" max="6934" width="18.140625" style="117" customWidth="1"/>
    <col min="6935" max="6935" width="3.7109375" style="117" customWidth="1"/>
    <col min="6936" max="7168" width="9.140625" style="117"/>
    <col min="7169" max="7169" width="3.7109375" style="117" customWidth="1"/>
    <col min="7170" max="7170" width="18.140625" style="117" customWidth="1"/>
    <col min="7171" max="7171" width="4.5703125" style="117" bestFit="1" customWidth="1"/>
    <col min="7172" max="7172" width="18.140625" style="117" customWidth="1"/>
    <col min="7173" max="7173" width="4.5703125" style="117" customWidth="1"/>
    <col min="7174" max="7174" width="18.140625" style="117" customWidth="1"/>
    <col min="7175" max="7175" width="4.5703125" style="117" bestFit="1" customWidth="1"/>
    <col min="7176" max="7176" width="18.140625" style="117" customWidth="1"/>
    <col min="7177" max="7177" width="4.5703125" style="117" bestFit="1" customWidth="1"/>
    <col min="7178" max="7178" width="18.140625" style="117" customWidth="1"/>
    <col min="7179" max="7179" width="4.42578125" style="117" customWidth="1"/>
    <col min="7180" max="7180" width="5.7109375" style="117" customWidth="1"/>
    <col min="7181" max="7181" width="4.5703125" style="117" customWidth="1"/>
    <col min="7182" max="7182" width="18.140625" style="117" customWidth="1"/>
    <col min="7183" max="7183" width="4.5703125" style="117" customWidth="1"/>
    <col min="7184" max="7184" width="18.140625" style="117" customWidth="1"/>
    <col min="7185" max="7185" width="4.5703125" style="117" customWidth="1"/>
    <col min="7186" max="7186" width="18.140625" style="117" customWidth="1"/>
    <col min="7187" max="7187" width="4.5703125" style="117" bestFit="1" customWidth="1"/>
    <col min="7188" max="7188" width="18.140625" style="117" customWidth="1"/>
    <col min="7189" max="7189" width="5.28515625" style="117" customWidth="1"/>
    <col min="7190" max="7190" width="18.140625" style="117" customWidth="1"/>
    <col min="7191" max="7191" width="3.7109375" style="117" customWidth="1"/>
    <col min="7192" max="7424" width="9.140625" style="117"/>
    <col min="7425" max="7425" width="3.7109375" style="117" customWidth="1"/>
    <col min="7426" max="7426" width="18.140625" style="117" customWidth="1"/>
    <col min="7427" max="7427" width="4.5703125" style="117" bestFit="1" customWidth="1"/>
    <col min="7428" max="7428" width="18.140625" style="117" customWidth="1"/>
    <col min="7429" max="7429" width="4.5703125" style="117" customWidth="1"/>
    <col min="7430" max="7430" width="18.140625" style="117" customWidth="1"/>
    <col min="7431" max="7431" width="4.5703125" style="117" bestFit="1" customWidth="1"/>
    <col min="7432" max="7432" width="18.140625" style="117" customWidth="1"/>
    <col min="7433" max="7433" width="4.5703125" style="117" bestFit="1" customWidth="1"/>
    <col min="7434" max="7434" width="18.140625" style="117" customWidth="1"/>
    <col min="7435" max="7435" width="4.42578125" style="117" customWidth="1"/>
    <col min="7436" max="7436" width="5.7109375" style="117" customWidth="1"/>
    <col min="7437" max="7437" width="4.5703125" style="117" customWidth="1"/>
    <col min="7438" max="7438" width="18.140625" style="117" customWidth="1"/>
    <col min="7439" max="7439" width="4.5703125" style="117" customWidth="1"/>
    <col min="7440" max="7440" width="18.140625" style="117" customWidth="1"/>
    <col min="7441" max="7441" width="4.5703125" style="117" customWidth="1"/>
    <col min="7442" max="7442" width="18.140625" style="117" customWidth="1"/>
    <col min="7443" max="7443" width="4.5703125" style="117" bestFit="1" customWidth="1"/>
    <col min="7444" max="7444" width="18.140625" style="117" customWidth="1"/>
    <col min="7445" max="7445" width="5.28515625" style="117" customWidth="1"/>
    <col min="7446" max="7446" width="18.140625" style="117" customWidth="1"/>
    <col min="7447" max="7447" width="3.7109375" style="117" customWidth="1"/>
    <col min="7448" max="7680" width="9.140625" style="117"/>
    <col min="7681" max="7681" width="3.7109375" style="117" customWidth="1"/>
    <col min="7682" max="7682" width="18.140625" style="117" customWidth="1"/>
    <col min="7683" max="7683" width="4.5703125" style="117" bestFit="1" customWidth="1"/>
    <col min="7684" max="7684" width="18.140625" style="117" customWidth="1"/>
    <col min="7685" max="7685" width="4.5703125" style="117" customWidth="1"/>
    <col min="7686" max="7686" width="18.140625" style="117" customWidth="1"/>
    <col min="7687" max="7687" width="4.5703125" style="117" bestFit="1" customWidth="1"/>
    <col min="7688" max="7688" width="18.140625" style="117" customWidth="1"/>
    <col min="7689" max="7689" width="4.5703125" style="117" bestFit="1" customWidth="1"/>
    <col min="7690" max="7690" width="18.140625" style="117" customWidth="1"/>
    <col min="7691" max="7691" width="4.42578125" style="117" customWidth="1"/>
    <col min="7692" max="7692" width="5.7109375" style="117" customWidth="1"/>
    <col min="7693" max="7693" width="4.5703125" style="117" customWidth="1"/>
    <col min="7694" max="7694" width="18.140625" style="117" customWidth="1"/>
    <col min="7695" max="7695" width="4.5703125" style="117" customWidth="1"/>
    <col min="7696" max="7696" width="18.140625" style="117" customWidth="1"/>
    <col min="7697" max="7697" width="4.5703125" style="117" customWidth="1"/>
    <col min="7698" max="7698" width="18.140625" style="117" customWidth="1"/>
    <col min="7699" max="7699" width="4.5703125" style="117" bestFit="1" customWidth="1"/>
    <col min="7700" max="7700" width="18.140625" style="117" customWidth="1"/>
    <col min="7701" max="7701" width="5.28515625" style="117" customWidth="1"/>
    <col min="7702" max="7702" width="18.140625" style="117" customWidth="1"/>
    <col min="7703" max="7703" width="3.7109375" style="117" customWidth="1"/>
    <col min="7704" max="7936" width="9.140625" style="117"/>
    <col min="7937" max="7937" width="3.7109375" style="117" customWidth="1"/>
    <col min="7938" max="7938" width="18.140625" style="117" customWidth="1"/>
    <col min="7939" max="7939" width="4.5703125" style="117" bestFit="1" customWidth="1"/>
    <col min="7940" max="7940" width="18.140625" style="117" customWidth="1"/>
    <col min="7941" max="7941" width="4.5703125" style="117" customWidth="1"/>
    <col min="7942" max="7942" width="18.140625" style="117" customWidth="1"/>
    <col min="7943" max="7943" width="4.5703125" style="117" bestFit="1" customWidth="1"/>
    <col min="7944" max="7944" width="18.140625" style="117" customWidth="1"/>
    <col min="7945" max="7945" width="4.5703125" style="117" bestFit="1" customWidth="1"/>
    <col min="7946" max="7946" width="18.140625" style="117" customWidth="1"/>
    <col min="7947" max="7947" width="4.42578125" style="117" customWidth="1"/>
    <col min="7948" max="7948" width="5.7109375" style="117" customWidth="1"/>
    <col min="7949" max="7949" width="4.5703125" style="117" customWidth="1"/>
    <col min="7950" max="7950" width="18.140625" style="117" customWidth="1"/>
    <col min="7951" max="7951" width="4.5703125" style="117" customWidth="1"/>
    <col min="7952" max="7952" width="18.140625" style="117" customWidth="1"/>
    <col min="7953" max="7953" width="4.5703125" style="117" customWidth="1"/>
    <col min="7954" max="7954" width="18.140625" style="117" customWidth="1"/>
    <col min="7955" max="7955" width="4.5703125" style="117" bestFit="1" customWidth="1"/>
    <col min="7956" max="7956" width="18.140625" style="117" customWidth="1"/>
    <col min="7957" max="7957" width="5.28515625" style="117" customWidth="1"/>
    <col min="7958" max="7958" width="18.140625" style="117" customWidth="1"/>
    <col min="7959" max="7959" width="3.7109375" style="117" customWidth="1"/>
    <col min="7960" max="8192" width="9.140625" style="117"/>
    <col min="8193" max="8193" width="3.7109375" style="117" customWidth="1"/>
    <col min="8194" max="8194" width="18.140625" style="117" customWidth="1"/>
    <col min="8195" max="8195" width="4.5703125" style="117" bestFit="1" customWidth="1"/>
    <col min="8196" max="8196" width="18.140625" style="117" customWidth="1"/>
    <col min="8197" max="8197" width="4.5703125" style="117" customWidth="1"/>
    <col min="8198" max="8198" width="18.140625" style="117" customWidth="1"/>
    <col min="8199" max="8199" width="4.5703125" style="117" bestFit="1" customWidth="1"/>
    <col min="8200" max="8200" width="18.140625" style="117" customWidth="1"/>
    <col min="8201" max="8201" width="4.5703125" style="117" bestFit="1" customWidth="1"/>
    <col min="8202" max="8202" width="18.140625" style="117" customWidth="1"/>
    <col min="8203" max="8203" width="4.42578125" style="117" customWidth="1"/>
    <col min="8204" max="8204" width="5.7109375" style="117" customWidth="1"/>
    <col min="8205" max="8205" width="4.5703125" style="117" customWidth="1"/>
    <col min="8206" max="8206" width="18.140625" style="117" customWidth="1"/>
    <col min="8207" max="8207" width="4.5703125" style="117" customWidth="1"/>
    <col min="8208" max="8208" width="18.140625" style="117" customWidth="1"/>
    <col min="8209" max="8209" width="4.5703125" style="117" customWidth="1"/>
    <col min="8210" max="8210" width="18.140625" style="117" customWidth="1"/>
    <col min="8211" max="8211" width="4.5703125" style="117" bestFit="1" customWidth="1"/>
    <col min="8212" max="8212" width="18.140625" style="117" customWidth="1"/>
    <col min="8213" max="8213" width="5.28515625" style="117" customWidth="1"/>
    <col min="8214" max="8214" width="18.140625" style="117" customWidth="1"/>
    <col min="8215" max="8215" width="3.7109375" style="117" customWidth="1"/>
    <col min="8216" max="8448" width="9.140625" style="117"/>
    <col min="8449" max="8449" width="3.7109375" style="117" customWidth="1"/>
    <col min="8450" max="8450" width="18.140625" style="117" customWidth="1"/>
    <col min="8451" max="8451" width="4.5703125" style="117" bestFit="1" customWidth="1"/>
    <col min="8452" max="8452" width="18.140625" style="117" customWidth="1"/>
    <col min="8453" max="8453" width="4.5703125" style="117" customWidth="1"/>
    <col min="8454" max="8454" width="18.140625" style="117" customWidth="1"/>
    <col min="8455" max="8455" width="4.5703125" style="117" bestFit="1" customWidth="1"/>
    <col min="8456" max="8456" width="18.140625" style="117" customWidth="1"/>
    <col min="8457" max="8457" width="4.5703125" style="117" bestFit="1" customWidth="1"/>
    <col min="8458" max="8458" width="18.140625" style="117" customWidth="1"/>
    <col min="8459" max="8459" width="4.42578125" style="117" customWidth="1"/>
    <col min="8460" max="8460" width="5.7109375" style="117" customWidth="1"/>
    <col min="8461" max="8461" width="4.5703125" style="117" customWidth="1"/>
    <col min="8462" max="8462" width="18.140625" style="117" customWidth="1"/>
    <col min="8463" max="8463" width="4.5703125" style="117" customWidth="1"/>
    <col min="8464" max="8464" width="18.140625" style="117" customWidth="1"/>
    <col min="8465" max="8465" width="4.5703125" style="117" customWidth="1"/>
    <col min="8466" max="8466" width="18.140625" style="117" customWidth="1"/>
    <col min="8467" max="8467" width="4.5703125" style="117" bestFit="1" customWidth="1"/>
    <col min="8468" max="8468" width="18.140625" style="117" customWidth="1"/>
    <col min="8469" max="8469" width="5.28515625" style="117" customWidth="1"/>
    <col min="8470" max="8470" width="18.140625" style="117" customWidth="1"/>
    <col min="8471" max="8471" width="3.7109375" style="117" customWidth="1"/>
    <col min="8472" max="8704" width="9.140625" style="117"/>
    <col min="8705" max="8705" width="3.7109375" style="117" customWidth="1"/>
    <col min="8706" max="8706" width="18.140625" style="117" customWidth="1"/>
    <col min="8707" max="8707" width="4.5703125" style="117" bestFit="1" customWidth="1"/>
    <col min="8708" max="8708" width="18.140625" style="117" customWidth="1"/>
    <col min="8709" max="8709" width="4.5703125" style="117" customWidth="1"/>
    <col min="8710" max="8710" width="18.140625" style="117" customWidth="1"/>
    <col min="8711" max="8711" width="4.5703125" style="117" bestFit="1" customWidth="1"/>
    <col min="8712" max="8712" width="18.140625" style="117" customWidth="1"/>
    <col min="8713" max="8713" width="4.5703125" style="117" bestFit="1" customWidth="1"/>
    <col min="8714" max="8714" width="18.140625" style="117" customWidth="1"/>
    <col min="8715" max="8715" width="4.42578125" style="117" customWidth="1"/>
    <col min="8716" max="8716" width="5.7109375" style="117" customWidth="1"/>
    <col min="8717" max="8717" width="4.5703125" style="117" customWidth="1"/>
    <col min="8718" max="8718" width="18.140625" style="117" customWidth="1"/>
    <col min="8719" max="8719" width="4.5703125" style="117" customWidth="1"/>
    <col min="8720" max="8720" width="18.140625" style="117" customWidth="1"/>
    <col min="8721" max="8721" width="4.5703125" style="117" customWidth="1"/>
    <col min="8722" max="8722" width="18.140625" style="117" customWidth="1"/>
    <col min="8723" max="8723" width="4.5703125" style="117" bestFit="1" customWidth="1"/>
    <col min="8724" max="8724" width="18.140625" style="117" customWidth="1"/>
    <col min="8725" max="8725" width="5.28515625" style="117" customWidth="1"/>
    <col min="8726" max="8726" width="18.140625" style="117" customWidth="1"/>
    <col min="8727" max="8727" width="3.7109375" style="117" customWidth="1"/>
    <col min="8728" max="8960" width="9.140625" style="117"/>
    <col min="8961" max="8961" width="3.7109375" style="117" customWidth="1"/>
    <col min="8962" max="8962" width="18.140625" style="117" customWidth="1"/>
    <col min="8963" max="8963" width="4.5703125" style="117" bestFit="1" customWidth="1"/>
    <col min="8964" max="8964" width="18.140625" style="117" customWidth="1"/>
    <col min="8965" max="8965" width="4.5703125" style="117" customWidth="1"/>
    <col min="8966" max="8966" width="18.140625" style="117" customWidth="1"/>
    <col min="8967" max="8967" width="4.5703125" style="117" bestFit="1" customWidth="1"/>
    <col min="8968" max="8968" width="18.140625" style="117" customWidth="1"/>
    <col min="8969" max="8969" width="4.5703125" style="117" bestFit="1" customWidth="1"/>
    <col min="8970" max="8970" width="18.140625" style="117" customWidth="1"/>
    <col min="8971" max="8971" width="4.42578125" style="117" customWidth="1"/>
    <col min="8972" max="8972" width="5.7109375" style="117" customWidth="1"/>
    <col min="8973" max="8973" width="4.5703125" style="117" customWidth="1"/>
    <col min="8974" max="8974" width="18.140625" style="117" customWidth="1"/>
    <col min="8975" max="8975" width="4.5703125" style="117" customWidth="1"/>
    <col min="8976" max="8976" width="18.140625" style="117" customWidth="1"/>
    <col min="8977" max="8977" width="4.5703125" style="117" customWidth="1"/>
    <col min="8978" max="8978" width="18.140625" style="117" customWidth="1"/>
    <col min="8979" max="8979" width="4.5703125" style="117" bestFit="1" customWidth="1"/>
    <col min="8980" max="8980" width="18.140625" style="117" customWidth="1"/>
    <col min="8981" max="8981" width="5.28515625" style="117" customWidth="1"/>
    <col min="8982" max="8982" width="18.140625" style="117" customWidth="1"/>
    <col min="8983" max="8983" width="3.7109375" style="117" customWidth="1"/>
    <col min="8984" max="9216" width="9.140625" style="117"/>
    <col min="9217" max="9217" width="3.7109375" style="117" customWidth="1"/>
    <col min="9218" max="9218" width="18.140625" style="117" customWidth="1"/>
    <col min="9219" max="9219" width="4.5703125" style="117" bestFit="1" customWidth="1"/>
    <col min="9220" max="9220" width="18.140625" style="117" customWidth="1"/>
    <col min="9221" max="9221" width="4.5703125" style="117" customWidth="1"/>
    <col min="9222" max="9222" width="18.140625" style="117" customWidth="1"/>
    <col min="9223" max="9223" width="4.5703125" style="117" bestFit="1" customWidth="1"/>
    <col min="9224" max="9224" width="18.140625" style="117" customWidth="1"/>
    <col min="9225" max="9225" width="4.5703125" style="117" bestFit="1" customWidth="1"/>
    <col min="9226" max="9226" width="18.140625" style="117" customWidth="1"/>
    <col min="9227" max="9227" width="4.42578125" style="117" customWidth="1"/>
    <col min="9228" max="9228" width="5.7109375" style="117" customWidth="1"/>
    <col min="9229" max="9229" width="4.5703125" style="117" customWidth="1"/>
    <col min="9230" max="9230" width="18.140625" style="117" customWidth="1"/>
    <col min="9231" max="9231" width="4.5703125" style="117" customWidth="1"/>
    <col min="9232" max="9232" width="18.140625" style="117" customWidth="1"/>
    <col min="9233" max="9233" width="4.5703125" style="117" customWidth="1"/>
    <col min="9234" max="9234" width="18.140625" style="117" customWidth="1"/>
    <col min="9235" max="9235" width="4.5703125" style="117" bestFit="1" customWidth="1"/>
    <col min="9236" max="9236" width="18.140625" style="117" customWidth="1"/>
    <col min="9237" max="9237" width="5.28515625" style="117" customWidth="1"/>
    <col min="9238" max="9238" width="18.140625" style="117" customWidth="1"/>
    <col min="9239" max="9239" width="3.7109375" style="117" customWidth="1"/>
    <col min="9240" max="9472" width="9.140625" style="117"/>
    <col min="9473" max="9473" width="3.7109375" style="117" customWidth="1"/>
    <col min="9474" max="9474" width="18.140625" style="117" customWidth="1"/>
    <col min="9475" max="9475" width="4.5703125" style="117" bestFit="1" customWidth="1"/>
    <col min="9476" max="9476" width="18.140625" style="117" customWidth="1"/>
    <col min="9477" max="9477" width="4.5703125" style="117" customWidth="1"/>
    <col min="9478" max="9478" width="18.140625" style="117" customWidth="1"/>
    <col min="9479" max="9479" width="4.5703125" style="117" bestFit="1" customWidth="1"/>
    <col min="9480" max="9480" width="18.140625" style="117" customWidth="1"/>
    <col min="9481" max="9481" width="4.5703125" style="117" bestFit="1" customWidth="1"/>
    <col min="9482" max="9482" width="18.140625" style="117" customWidth="1"/>
    <col min="9483" max="9483" width="4.42578125" style="117" customWidth="1"/>
    <col min="9484" max="9484" width="5.7109375" style="117" customWidth="1"/>
    <col min="9485" max="9485" width="4.5703125" style="117" customWidth="1"/>
    <col min="9486" max="9486" width="18.140625" style="117" customWidth="1"/>
    <col min="9487" max="9487" width="4.5703125" style="117" customWidth="1"/>
    <col min="9488" max="9488" width="18.140625" style="117" customWidth="1"/>
    <col min="9489" max="9489" width="4.5703125" style="117" customWidth="1"/>
    <col min="9490" max="9490" width="18.140625" style="117" customWidth="1"/>
    <col min="9491" max="9491" width="4.5703125" style="117" bestFit="1" customWidth="1"/>
    <col min="9492" max="9492" width="18.140625" style="117" customWidth="1"/>
    <col min="9493" max="9493" width="5.28515625" style="117" customWidth="1"/>
    <col min="9494" max="9494" width="18.140625" style="117" customWidth="1"/>
    <col min="9495" max="9495" width="3.7109375" style="117" customWidth="1"/>
    <col min="9496" max="9728" width="9.140625" style="117"/>
    <col min="9729" max="9729" width="3.7109375" style="117" customWidth="1"/>
    <col min="9730" max="9730" width="18.140625" style="117" customWidth="1"/>
    <col min="9731" max="9731" width="4.5703125" style="117" bestFit="1" customWidth="1"/>
    <col min="9732" max="9732" width="18.140625" style="117" customWidth="1"/>
    <col min="9733" max="9733" width="4.5703125" style="117" customWidth="1"/>
    <col min="9734" max="9734" width="18.140625" style="117" customWidth="1"/>
    <col min="9735" max="9735" width="4.5703125" style="117" bestFit="1" customWidth="1"/>
    <col min="9736" max="9736" width="18.140625" style="117" customWidth="1"/>
    <col min="9737" max="9737" width="4.5703125" style="117" bestFit="1" customWidth="1"/>
    <col min="9738" max="9738" width="18.140625" style="117" customWidth="1"/>
    <col min="9739" max="9739" width="4.42578125" style="117" customWidth="1"/>
    <col min="9740" max="9740" width="5.7109375" style="117" customWidth="1"/>
    <col min="9741" max="9741" width="4.5703125" style="117" customWidth="1"/>
    <col min="9742" max="9742" width="18.140625" style="117" customWidth="1"/>
    <col min="9743" max="9743" width="4.5703125" style="117" customWidth="1"/>
    <col min="9744" max="9744" width="18.140625" style="117" customWidth="1"/>
    <col min="9745" max="9745" width="4.5703125" style="117" customWidth="1"/>
    <col min="9746" max="9746" width="18.140625" style="117" customWidth="1"/>
    <col min="9747" max="9747" width="4.5703125" style="117" bestFit="1" customWidth="1"/>
    <col min="9748" max="9748" width="18.140625" style="117" customWidth="1"/>
    <col min="9749" max="9749" width="5.28515625" style="117" customWidth="1"/>
    <col min="9750" max="9750" width="18.140625" style="117" customWidth="1"/>
    <col min="9751" max="9751" width="3.7109375" style="117" customWidth="1"/>
    <col min="9752" max="9984" width="9.140625" style="117"/>
    <col min="9985" max="9985" width="3.7109375" style="117" customWidth="1"/>
    <col min="9986" max="9986" width="18.140625" style="117" customWidth="1"/>
    <col min="9987" max="9987" width="4.5703125" style="117" bestFit="1" customWidth="1"/>
    <col min="9988" max="9988" width="18.140625" style="117" customWidth="1"/>
    <col min="9989" max="9989" width="4.5703125" style="117" customWidth="1"/>
    <col min="9990" max="9990" width="18.140625" style="117" customWidth="1"/>
    <col min="9991" max="9991" width="4.5703125" style="117" bestFit="1" customWidth="1"/>
    <col min="9992" max="9992" width="18.140625" style="117" customWidth="1"/>
    <col min="9993" max="9993" width="4.5703125" style="117" bestFit="1" customWidth="1"/>
    <col min="9994" max="9994" width="18.140625" style="117" customWidth="1"/>
    <col min="9995" max="9995" width="4.42578125" style="117" customWidth="1"/>
    <col min="9996" max="9996" width="5.7109375" style="117" customWidth="1"/>
    <col min="9997" max="9997" width="4.5703125" style="117" customWidth="1"/>
    <col min="9998" max="9998" width="18.140625" style="117" customWidth="1"/>
    <col min="9999" max="9999" width="4.5703125" style="117" customWidth="1"/>
    <col min="10000" max="10000" width="18.140625" style="117" customWidth="1"/>
    <col min="10001" max="10001" width="4.5703125" style="117" customWidth="1"/>
    <col min="10002" max="10002" width="18.140625" style="117" customWidth="1"/>
    <col min="10003" max="10003" width="4.5703125" style="117" bestFit="1" customWidth="1"/>
    <col min="10004" max="10004" width="18.140625" style="117" customWidth="1"/>
    <col min="10005" max="10005" width="5.28515625" style="117" customWidth="1"/>
    <col min="10006" max="10006" width="18.140625" style="117" customWidth="1"/>
    <col min="10007" max="10007" width="3.7109375" style="117" customWidth="1"/>
    <col min="10008" max="10240" width="9.140625" style="117"/>
    <col min="10241" max="10241" width="3.7109375" style="117" customWidth="1"/>
    <col min="10242" max="10242" width="18.140625" style="117" customWidth="1"/>
    <col min="10243" max="10243" width="4.5703125" style="117" bestFit="1" customWidth="1"/>
    <col min="10244" max="10244" width="18.140625" style="117" customWidth="1"/>
    <col min="10245" max="10245" width="4.5703125" style="117" customWidth="1"/>
    <col min="10246" max="10246" width="18.140625" style="117" customWidth="1"/>
    <col min="10247" max="10247" width="4.5703125" style="117" bestFit="1" customWidth="1"/>
    <col min="10248" max="10248" width="18.140625" style="117" customWidth="1"/>
    <col min="10249" max="10249" width="4.5703125" style="117" bestFit="1" customWidth="1"/>
    <col min="10250" max="10250" width="18.140625" style="117" customWidth="1"/>
    <col min="10251" max="10251" width="4.42578125" style="117" customWidth="1"/>
    <col min="10252" max="10252" width="5.7109375" style="117" customWidth="1"/>
    <col min="10253" max="10253" width="4.5703125" style="117" customWidth="1"/>
    <col min="10254" max="10254" width="18.140625" style="117" customWidth="1"/>
    <col min="10255" max="10255" width="4.5703125" style="117" customWidth="1"/>
    <col min="10256" max="10256" width="18.140625" style="117" customWidth="1"/>
    <col min="10257" max="10257" width="4.5703125" style="117" customWidth="1"/>
    <col min="10258" max="10258" width="18.140625" style="117" customWidth="1"/>
    <col min="10259" max="10259" width="4.5703125" style="117" bestFit="1" customWidth="1"/>
    <col min="10260" max="10260" width="18.140625" style="117" customWidth="1"/>
    <col min="10261" max="10261" width="5.28515625" style="117" customWidth="1"/>
    <col min="10262" max="10262" width="18.140625" style="117" customWidth="1"/>
    <col min="10263" max="10263" width="3.7109375" style="117" customWidth="1"/>
    <col min="10264" max="10496" width="9.140625" style="117"/>
    <col min="10497" max="10497" width="3.7109375" style="117" customWidth="1"/>
    <col min="10498" max="10498" width="18.140625" style="117" customWidth="1"/>
    <col min="10499" max="10499" width="4.5703125" style="117" bestFit="1" customWidth="1"/>
    <col min="10500" max="10500" width="18.140625" style="117" customWidth="1"/>
    <col min="10501" max="10501" width="4.5703125" style="117" customWidth="1"/>
    <col min="10502" max="10502" width="18.140625" style="117" customWidth="1"/>
    <col min="10503" max="10503" width="4.5703125" style="117" bestFit="1" customWidth="1"/>
    <col min="10504" max="10504" width="18.140625" style="117" customWidth="1"/>
    <col min="10505" max="10505" width="4.5703125" style="117" bestFit="1" customWidth="1"/>
    <col min="10506" max="10506" width="18.140625" style="117" customWidth="1"/>
    <col min="10507" max="10507" width="4.42578125" style="117" customWidth="1"/>
    <col min="10508" max="10508" width="5.7109375" style="117" customWidth="1"/>
    <col min="10509" max="10509" width="4.5703125" style="117" customWidth="1"/>
    <col min="10510" max="10510" width="18.140625" style="117" customWidth="1"/>
    <col min="10511" max="10511" width="4.5703125" style="117" customWidth="1"/>
    <col min="10512" max="10512" width="18.140625" style="117" customWidth="1"/>
    <col min="10513" max="10513" width="4.5703125" style="117" customWidth="1"/>
    <col min="10514" max="10514" width="18.140625" style="117" customWidth="1"/>
    <col min="10515" max="10515" width="4.5703125" style="117" bestFit="1" customWidth="1"/>
    <col min="10516" max="10516" width="18.140625" style="117" customWidth="1"/>
    <col min="10517" max="10517" width="5.28515625" style="117" customWidth="1"/>
    <col min="10518" max="10518" width="18.140625" style="117" customWidth="1"/>
    <col min="10519" max="10519" width="3.7109375" style="117" customWidth="1"/>
    <col min="10520" max="10752" width="9.140625" style="117"/>
    <col min="10753" max="10753" width="3.7109375" style="117" customWidth="1"/>
    <col min="10754" max="10754" width="18.140625" style="117" customWidth="1"/>
    <col min="10755" max="10755" width="4.5703125" style="117" bestFit="1" customWidth="1"/>
    <col min="10756" max="10756" width="18.140625" style="117" customWidth="1"/>
    <col min="10757" max="10757" width="4.5703125" style="117" customWidth="1"/>
    <col min="10758" max="10758" width="18.140625" style="117" customWidth="1"/>
    <col min="10759" max="10759" width="4.5703125" style="117" bestFit="1" customWidth="1"/>
    <col min="10760" max="10760" width="18.140625" style="117" customWidth="1"/>
    <col min="10761" max="10761" width="4.5703125" style="117" bestFit="1" customWidth="1"/>
    <col min="10762" max="10762" width="18.140625" style="117" customWidth="1"/>
    <col min="10763" max="10763" width="4.42578125" style="117" customWidth="1"/>
    <col min="10764" max="10764" width="5.7109375" style="117" customWidth="1"/>
    <col min="10765" max="10765" width="4.5703125" style="117" customWidth="1"/>
    <col min="10766" max="10766" width="18.140625" style="117" customWidth="1"/>
    <col min="10767" max="10767" width="4.5703125" style="117" customWidth="1"/>
    <col min="10768" max="10768" width="18.140625" style="117" customWidth="1"/>
    <col min="10769" max="10769" width="4.5703125" style="117" customWidth="1"/>
    <col min="10770" max="10770" width="18.140625" style="117" customWidth="1"/>
    <col min="10771" max="10771" width="4.5703125" style="117" bestFit="1" customWidth="1"/>
    <col min="10772" max="10772" width="18.140625" style="117" customWidth="1"/>
    <col min="10773" max="10773" width="5.28515625" style="117" customWidth="1"/>
    <col min="10774" max="10774" width="18.140625" style="117" customWidth="1"/>
    <col min="10775" max="10775" width="3.7109375" style="117" customWidth="1"/>
    <col min="10776" max="11008" width="9.140625" style="117"/>
    <col min="11009" max="11009" width="3.7109375" style="117" customWidth="1"/>
    <col min="11010" max="11010" width="18.140625" style="117" customWidth="1"/>
    <col min="11011" max="11011" width="4.5703125" style="117" bestFit="1" customWidth="1"/>
    <col min="11012" max="11012" width="18.140625" style="117" customWidth="1"/>
    <col min="11013" max="11013" width="4.5703125" style="117" customWidth="1"/>
    <col min="11014" max="11014" width="18.140625" style="117" customWidth="1"/>
    <col min="11015" max="11015" width="4.5703125" style="117" bestFit="1" customWidth="1"/>
    <col min="11016" max="11016" width="18.140625" style="117" customWidth="1"/>
    <col min="11017" max="11017" width="4.5703125" style="117" bestFit="1" customWidth="1"/>
    <col min="11018" max="11018" width="18.140625" style="117" customWidth="1"/>
    <col min="11019" max="11019" width="4.42578125" style="117" customWidth="1"/>
    <col min="11020" max="11020" width="5.7109375" style="117" customWidth="1"/>
    <col min="11021" max="11021" width="4.5703125" style="117" customWidth="1"/>
    <col min="11022" max="11022" width="18.140625" style="117" customWidth="1"/>
    <col min="11023" max="11023" width="4.5703125" style="117" customWidth="1"/>
    <col min="11024" max="11024" width="18.140625" style="117" customWidth="1"/>
    <col min="11025" max="11025" width="4.5703125" style="117" customWidth="1"/>
    <col min="11026" max="11026" width="18.140625" style="117" customWidth="1"/>
    <col min="11027" max="11027" width="4.5703125" style="117" bestFit="1" customWidth="1"/>
    <col min="11028" max="11028" width="18.140625" style="117" customWidth="1"/>
    <col min="11029" max="11029" width="5.28515625" style="117" customWidth="1"/>
    <col min="11030" max="11030" width="18.140625" style="117" customWidth="1"/>
    <col min="11031" max="11031" width="3.7109375" style="117" customWidth="1"/>
    <col min="11032" max="11264" width="9.140625" style="117"/>
    <col min="11265" max="11265" width="3.7109375" style="117" customWidth="1"/>
    <col min="11266" max="11266" width="18.140625" style="117" customWidth="1"/>
    <col min="11267" max="11267" width="4.5703125" style="117" bestFit="1" customWidth="1"/>
    <col min="11268" max="11268" width="18.140625" style="117" customWidth="1"/>
    <col min="11269" max="11269" width="4.5703125" style="117" customWidth="1"/>
    <col min="11270" max="11270" width="18.140625" style="117" customWidth="1"/>
    <col min="11271" max="11271" width="4.5703125" style="117" bestFit="1" customWidth="1"/>
    <col min="11272" max="11272" width="18.140625" style="117" customWidth="1"/>
    <col min="11273" max="11273" width="4.5703125" style="117" bestFit="1" customWidth="1"/>
    <col min="11274" max="11274" width="18.140625" style="117" customWidth="1"/>
    <col min="11275" max="11275" width="4.42578125" style="117" customWidth="1"/>
    <col min="11276" max="11276" width="5.7109375" style="117" customWidth="1"/>
    <col min="11277" max="11277" width="4.5703125" style="117" customWidth="1"/>
    <col min="11278" max="11278" width="18.140625" style="117" customWidth="1"/>
    <col min="11279" max="11279" width="4.5703125" style="117" customWidth="1"/>
    <col min="11280" max="11280" width="18.140625" style="117" customWidth="1"/>
    <col min="11281" max="11281" width="4.5703125" style="117" customWidth="1"/>
    <col min="11282" max="11282" width="18.140625" style="117" customWidth="1"/>
    <col min="11283" max="11283" width="4.5703125" style="117" bestFit="1" customWidth="1"/>
    <col min="11284" max="11284" width="18.140625" style="117" customWidth="1"/>
    <col min="11285" max="11285" width="5.28515625" style="117" customWidth="1"/>
    <col min="11286" max="11286" width="18.140625" style="117" customWidth="1"/>
    <col min="11287" max="11287" width="3.7109375" style="117" customWidth="1"/>
    <col min="11288" max="11520" width="9.140625" style="117"/>
    <col min="11521" max="11521" width="3.7109375" style="117" customWidth="1"/>
    <col min="11522" max="11522" width="18.140625" style="117" customWidth="1"/>
    <col min="11523" max="11523" width="4.5703125" style="117" bestFit="1" customWidth="1"/>
    <col min="11524" max="11524" width="18.140625" style="117" customWidth="1"/>
    <col min="11525" max="11525" width="4.5703125" style="117" customWidth="1"/>
    <col min="11526" max="11526" width="18.140625" style="117" customWidth="1"/>
    <col min="11527" max="11527" width="4.5703125" style="117" bestFit="1" customWidth="1"/>
    <col min="11528" max="11528" width="18.140625" style="117" customWidth="1"/>
    <col min="11529" max="11529" width="4.5703125" style="117" bestFit="1" customWidth="1"/>
    <col min="11530" max="11530" width="18.140625" style="117" customWidth="1"/>
    <col min="11531" max="11531" width="4.42578125" style="117" customWidth="1"/>
    <col min="11532" max="11532" width="5.7109375" style="117" customWidth="1"/>
    <col min="11533" max="11533" width="4.5703125" style="117" customWidth="1"/>
    <col min="11534" max="11534" width="18.140625" style="117" customWidth="1"/>
    <col min="11535" max="11535" width="4.5703125" style="117" customWidth="1"/>
    <col min="11536" max="11536" width="18.140625" style="117" customWidth="1"/>
    <col min="11537" max="11537" width="4.5703125" style="117" customWidth="1"/>
    <col min="11538" max="11538" width="18.140625" style="117" customWidth="1"/>
    <col min="11539" max="11539" width="4.5703125" style="117" bestFit="1" customWidth="1"/>
    <col min="11540" max="11540" width="18.140625" style="117" customWidth="1"/>
    <col min="11541" max="11541" width="5.28515625" style="117" customWidth="1"/>
    <col min="11542" max="11542" width="18.140625" style="117" customWidth="1"/>
    <col min="11543" max="11543" width="3.7109375" style="117" customWidth="1"/>
    <col min="11544" max="11776" width="9.140625" style="117"/>
    <col min="11777" max="11777" width="3.7109375" style="117" customWidth="1"/>
    <col min="11778" max="11778" width="18.140625" style="117" customWidth="1"/>
    <col min="11779" max="11779" width="4.5703125" style="117" bestFit="1" customWidth="1"/>
    <col min="11780" max="11780" width="18.140625" style="117" customWidth="1"/>
    <col min="11781" max="11781" width="4.5703125" style="117" customWidth="1"/>
    <col min="11782" max="11782" width="18.140625" style="117" customWidth="1"/>
    <col min="11783" max="11783" width="4.5703125" style="117" bestFit="1" customWidth="1"/>
    <col min="11784" max="11784" width="18.140625" style="117" customWidth="1"/>
    <col min="11785" max="11785" width="4.5703125" style="117" bestFit="1" customWidth="1"/>
    <col min="11786" max="11786" width="18.140625" style="117" customWidth="1"/>
    <col min="11787" max="11787" width="4.42578125" style="117" customWidth="1"/>
    <col min="11788" max="11788" width="5.7109375" style="117" customWidth="1"/>
    <col min="11789" max="11789" width="4.5703125" style="117" customWidth="1"/>
    <col min="11790" max="11790" width="18.140625" style="117" customWidth="1"/>
    <col min="11791" max="11791" width="4.5703125" style="117" customWidth="1"/>
    <col min="11792" max="11792" width="18.140625" style="117" customWidth="1"/>
    <col min="11793" max="11793" width="4.5703125" style="117" customWidth="1"/>
    <col min="11794" max="11794" width="18.140625" style="117" customWidth="1"/>
    <col min="11795" max="11795" width="4.5703125" style="117" bestFit="1" customWidth="1"/>
    <col min="11796" max="11796" width="18.140625" style="117" customWidth="1"/>
    <col min="11797" max="11797" width="5.28515625" style="117" customWidth="1"/>
    <col min="11798" max="11798" width="18.140625" style="117" customWidth="1"/>
    <col min="11799" max="11799" width="3.7109375" style="117" customWidth="1"/>
    <col min="11800" max="12032" width="9.140625" style="117"/>
    <col min="12033" max="12033" width="3.7109375" style="117" customWidth="1"/>
    <col min="12034" max="12034" width="18.140625" style="117" customWidth="1"/>
    <col min="12035" max="12035" width="4.5703125" style="117" bestFit="1" customWidth="1"/>
    <col min="12036" max="12036" width="18.140625" style="117" customWidth="1"/>
    <col min="12037" max="12037" width="4.5703125" style="117" customWidth="1"/>
    <col min="12038" max="12038" width="18.140625" style="117" customWidth="1"/>
    <col min="12039" max="12039" width="4.5703125" style="117" bestFit="1" customWidth="1"/>
    <col min="12040" max="12040" width="18.140625" style="117" customWidth="1"/>
    <col min="12041" max="12041" width="4.5703125" style="117" bestFit="1" customWidth="1"/>
    <col min="12042" max="12042" width="18.140625" style="117" customWidth="1"/>
    <col min="12043" max="12043" width="4.42578125" style="117" customWidth="1"/>
    <col min="12044" max="12044" width="5.7109375" style="117" customWidth="1"/>
    <col min="12045" max="12045" width="4.5703125" style="117" customWidth="1"/>
    <col min="12046" max="12046" width="18.140625" style="117" customWidth="1"/>
    <col min="12047" max="12047" width="4.5703125" style="117" customWidth="1"/>
    <col min="12048" max="12048" width="18.140625" style="117" customWidth="1"/>
    <col min="12049" max="12049" width="4.5703125" style="117" customWidth="1"/>
    <col min="12050" max="12050" width="18.140625" style="117" customWidth="1"/>
    <col min="12051" max="12051" width="4.5703125" style="117" bestFit="1" customWidth="1"/>
    <col min="12052" max="12052" width="18.140625" style="117" customWidth="1"/>
    <col min="12053" max="12053" width="5.28515625" style="117" customWidth="1"/>
    <col min="12054" max="12054" width="18.140625" style="117" customWidth="1"/>
    <col min="12055" max="12055" width="3.7109375" style="117" customWidth="1"/>
    <col min="12056" max="12288" width="9.140625" style="117"/>
    <col min="12289" max="12289" width="3.7109375" style="117" customWidth="1"/>
    <col min="12290" max="12290" width="18.140625" style="117" customWidth="1"/>
    <col min="12291" max="12291" width="4.5703125" style="117" bestFit="1" customWidth="1"/>
    <col min="12292" max="12292" width="18.140625" style="117" customWidth="1"/>
    <col min="12293" max="12293" width="4.5703125" style="117" customWidth="1"/>
    <col min="12294" max="12294" width="18.140625" style="117" customWidth="1"/>
    <col min="12295" max="12295" width="4.5703125" style="117" bestFit="1" customWidth="1"/>
    <col min="12296" max="12296" width="18.140625" style="117" customWidth="1"/>
    <col min="12297" max="12297" width="4.5703125" style="117" bestFit="1" customWidth="1"/>
    <col min="12298" max="12298" width="18.140625" style="117" customWidth="1"/>
    <col min="12299" max="12299" width="4.42578125" style="117" customWidth="1"/>
    <col min="12300" max="12300" width="5.7109375" style="117" customWidth="1"/>
    <col min="12301" max="12301" width="4.5703125" style="117" customWidth="1"/>
    <col min="12302" max="12302" width="18.140625" style="117" customWidth="1"/>
    <col min="12303" max="12303" width="4.5703125" style="117" customWidth="1"/>
    <col min="12304" max="12304" width="18.140625" style="117" customWidth="1"/>
    <col min="12305" max="12305" width="4.5703125" style="117" customWidth="1"/>
    <col min="12306" max="12306" width="18.140625" style="117" customWidth="1"/>
    <col min="12307" max="12307" width="4.5703125" style="117" bestFit="1" customWidth="1"/>
    <col min="12308" max="12308" width="18.140625" style="117" customWidth="1"/>
    <col min="12309" max="12309" width="5.28515625" style="117" customWidth="1"/>
    <col min="12310" max="12310" width="18.140625" style="117" customWidth="1"/>
    <col min="12311" max="12311" width="3.7109375" style="117" customWidth="1"/>
    <col min="12312" max="12544" width="9.140625" style="117"/>
    <col min="12545" max="12545" width="3.7109375" style="117" customWidth="1"/>
    <col min="12546" max="12546" width="18.140625" style="117" customWidth="1"/>
    <col min="12547" max="12547" width="4.5703125" style="117" bestFit="1" customWidth="1"/>
    <col min="12548" max="12548" width="18.140625" style="117" customWidth="1"/>
    <col min="12549" max="12549" width="4.5703125" style="117" customWidth="1"/>
    <col min="12550" max="12550" width="18.140625" style="117" customWidth="1"/>
    <col min="12551" max="12551" width="4.5703125" style="117" bestFit="1" customWidth="1"/>
    <col min="12552" max="12552" width="18.140625" style="117" customWidth="1"/>
    <col min="12553" max="12553" width="4.5703125" style="117" bestFit="1" customWidth="1"/>
    <col min="12554" max="12554" width="18.140625" style="117" customWidth="1"/>
    <col min="12555" max="12555" width="4.42578125" style="117" customWidth="1"/>
    <col min="12556" max="12556" width="5.7109375" style="117" customWidth="1"/>
    <col min="12557" max="12557" width="4.5703125" style="117" customWidth="1"/>
    <col min="12558" max="12558" width="18.140625" style="117" customWidth="1"/>
    <col min="12559" max="12559" width="4.5703125" style="117" customWidth="1"/>
    <col min="12560" max="12560" width="18.140625" style="117" customWidth="1"/>
    <col min="12561" max="12561" width="4.5703125" style="117" customWidth="1"/>
    <col min="12562" max="12562" width="18.140625" style="117" customWidth="1"/>
    <col min="12563" max="12563" width="4.5703125" style="117" bestFit="1" customWidth="1"/>
    <col min="12564" max="12564" width="18.140625" style="117" customWidth="1"/>
    <col min="12565" max="12565" width="5.28515625" style="117" customWidth="1"/>
    <col min="12566" max="12566" width="18.140625" style="117" customWidth="1"/>
    <col min="12567" max="12567" width="3.7109375" style="117" customWidth="1"/>
    <col min="12568" max="12800" width="9.140625" style="117"/>
    <col min="12801" max="12801" width="3.7109375" style="117" customWidth="1"/>
    <col min="12802" max="12802" width="18.140625" style="117" customWidth="1"/>
    <col min="12803" max="12803" width="4.5703125" style="117" bestFit="1" customWidth="1"/>
    <col min="12804" max="12804" width="18.140625" style="117" customWidth="1"/>
    <col min="12805" max="12805" width="4.5703125" style="117" customWidth="1"/>
    <col min="12806" max="12806" width="18.140625" style="117" customWidth="1"/>
    <col min="12807" max="12807" width="4.5703125" style="117" bestFit="1" customWidth="1"/>
    <col min="12808" max="12808" width="18.140625" style="117" customWidth="1"/>
    <col min="12809" max="12809" width="4.5703125" style="117" bestFit="1" customWidth="1"/>
    <col min="12810" max="12810" width="18.140625" style="117" customWidth="1"/>
    <col min="12811" max="12811" width="4.42578125" style="117" customWidth="1"/>
    <col min="12812" max="12812" width="5.7109375" style="117" customWidth="1"/>
    <col min="12813" max="12813" width="4.5703125" style="117" customWidth="1"/>
    <col min="12814" max="12814" width="18.140625" style="117" customWidth="1"/>
    <col min="12815" max="12815" width="4.5703125" style="117" customWidth="1"/>
    <col min="12816" max="12816" width="18.140625" style="117" customWidth="1"/>
    <col min="12817" max="12817" width="4.5703125" style="117" customWidth="1"/>
    <col min="12818" max="12818" width="18.140625" style="117" customWidth="1"/>
    <col min="12819" max="12819" width="4.5703125" style="117" bestFit="1" customWidth="1"/>
    <col min="12820" max="12820" width="18.140625" style="117" customWidth="1"/>
    <col min="12821" max="12821" width="5.28515625" style="117" customWidth="1"/>
    <col min="12822" max="12822" width="18.140625" style="117" customWidth="1"/>
    <col min="12823" max="12823" width="3.7109375" style="117" customWidth="1"/>
    <col min="12824" max="13056" width="9.140625" style="117"/>
    <col min="13057" max="13057" width="3.7109375" style="117" customWidth="1"/>
    <col min="13058" max="13058" width="18.140625" style="117" customWidth="1"/>
    <col min="13059" max="13059" width="4.5703125" style="117" bestFit="1" customWidth="1"/>
    <col min="13060" max="13060" width="18.140625" style="117" customWidth="1"/>
    <col min="13061" max="13061" width="4.5703125" style="117" customWidth="1"/>
    <col min="13062" max="13062" width="18.140625" style="117" customWidth="1"/>
    <col min="13063" max="13063" width="4.5703125" style="117" bestFit="1" customWidth="1"/>
    <col min="13064" max="13064" width="18.140625" style="117" customWidth="1"/>
    <col min="13065" max="13065" width="4.5703125" style="117" bestFit="1" customWidth="1"/>
    <col min="13066" max="13066" width="18.140625" style="117" customWidth="1"/>
    <col min="13067" max="13067" width="4.42578125" style="117" customWidth="1"/>
    <col min="13068" max="13068" width="5.7109375" style="117" customWidth="1"/>
    <col min="13069" max="13069" width="4.5703125" style="117" customWidth="1"/>
    <col min="13070" max="13070" width="18.140625" style="117" customWidth="1"/>
    <col min="13071" max="13071" width="4.5703125" style="117" customWidth="1"/>
    <col min="13072" max="13072" width="18.140625" style="117" customWidth="1"/>
    <col min="13073" max="13073" width="4.5703125" style="117" customWidth="1"/>
    <col min="13074" max="13074" width="18.140625" style="117" customWidth="1"/>
    <col min="13075" max="13075" width="4.5703125" style="117" bestFit="1" customWidth="1"/>
    <col min="13076" max="13076" width="18.140625" style="117" customWidth="1"/>
    <col min="13077" max="13077" width="5.28515625" style="117" customWidth="1"/>
    <col min="13078" max="13078" width="18.140625" style="117" customWidth="1"/>
    <col min="13079" max="13079" width="3.7109375" style="117" customWidth="1"/>
    <col min="13080" max="13312" width="9.140625" style="117"/>
    <col min="13313" max="13313" width="3.7109375" style="117" customWidth="1"/>
    <col min="13314" max="13314" width="18.140625" style="117" customWidth="1"/>
    <col min="13315" max="13315" width="4.5703125" style="117" bestFit="1" customWidth="1"/>
    <col min="13316" max="13316" width="18.140625" style="117" customWidth="1"/>
    <col min="13317" max="13317" width="4.5703125" style="117" customWidth="1"/>
    <col min="13318" max="13318" width="18.140625" style="117" customWidth="1"/>
    <col min="13319" max="13319" width="4.5703125" style="117" bestFit="1" customWidth="1"/>
    <col min="13320" max="13320" width="18.140625" style="117" customWidth="1"/>
    <col min="13321" max="13321" width="4.5703125" style="117" bestFit="1" customWidth="1"/>
    <col min="13322" max="13322" width="18.140625" style="117" customWidth="1"/>
    <col min="13323" max="13323" width="4.42578125" style="117" customWidth="1"/>
    <col min="13324" max="13324" width="5.7109375" style="117" customWidth="1"/>
    <col min="13325" max="13325" width="4.5703125" style="117" customWidth="1"/>
    <col min="13326" max="13326" width="18.140625" style="117" customWidth="1"/>
    <col min="13327" max="13327" width="4.5703125" style="117" customWidth="1"/>
    <col min="13328" max="13328" width="18.140625" style="117" customWidth="1"/>
    <col min="13329" max="13329" width="4.5703125" style="117" customWidth="1"/>
    <col min="13330" max="13330" width="18.140625" style="117" customWidth="1"/>
    <col min="13331" max="13331" width="4.5703125" style="117" bestFit="1" customWidth="1"/>
    <col min="13332" max="13332" width="18.140625" style="117" customWidth="1"/>
    <col min="13333" max="13333" width="5.28515625" style="117" customWidth="1"/>
    <col min="13334" max="13334" width="18.140625" style="117" customWidth="1"/>
    <col min="13335" max="13335" width="3.7109375" style="117" customWidth="1"/>
    <col min="13336" max="13568" width="9.140625" style="117"/>
    <col min="13569" max="13569" width="3.7109375" style="117" customWidth="1"/>
    <col min="13570" max="13570" width="18.140625" style="117" customWidth="1"/>
    <col min="13571" max="13571" width="4.5703125" style="117" bestFit="1" customWidth="1"/>
    <col min="13572" max="13572" width="18.140625" style="117" customWidth="1"/>
    <col min="13573" max="13573" width="4.5703125" style="117" customWidth="1"/>
    <col min="13574" max="13574" width="18.140625" style="117" customWidth="1"/>
    <col min="13575" max="13575" width="4.5703125" style="117" bestFit="1" customWidth="1"/>
    <col min="13576" max="13576" width="18.140625" style="117" customWidth="1"/>
    <col min="13577" max="13577" width="4.5703125" style="117" bestFit="1" customWidth="1"/>
    <col min="13578" max="13578" width="18.140625" style="117" customWidth="1"/>
    <col min="13579" max="13579" width="4.42578125" style="117" customWidth="1"/>
    <col min="13580" max="13580" width="5.7109375" style="117" customWidth="1"/>
    <col min="13581" max="13581" width="4.5703125" style="117" customWidth="1"/>
    <col min="13582" max="13582" width="18.140625" style="117" customWidth="1"/>
    <col min="13583" max="13583" width="4.5703125" style="117" customWidth="1"/>
    <col min="13584" max="13584" width="18.140625" style="117" customWidth="1"/>
    <col min="13585" max="13585" width="4.5703125" style="117" customWidth="1"/>
    <col min="13586" max="13586" width="18.140625" style="117" customWidth="1"/>
    <col min="13587" max="13587" width="4.5703125" style="117" bestFit="1" customWidth="1"/>
    <col min="13588" max="13588" width="18.140625" style="117" customWidth="1"/>
    <col min="13589" max="13589" width="5.28515625" style="117" customWidth="1"/>
    <col min="13590" max="13590" width="18.140625" style="117" customWidth="1"/>
    <col min="13591" max="13591" width="3.7109375" style="117" customWidth="1"/>
    <col min="13592" max="13824" width="9.140625" style="117"/>
    <col min="13825" max="13825" width="3.7109375" style="117" customWidth="1"/>
    <col min="13826" max="13826" width="18.140625" style="117" customWidth="1"/>
    <col min="13827" max="13827" width="4.5703125" style="117" bestFit="1" customWidth="1"/>
    <col min="13828" max="13828" width="18.140625" style="117" customWidth="1"/>
    <col min="13829" max="13829" width="4.5703125" style="117" customWidth="1"/>
    <col min="13830" max="13830" width="18.140625" style="117" customWidth="1"/>
    <col min="13831" max="13831" width="4.5703125" style="117" bestFit="1" customWidth="1"/>
    <col min="13832" max="13832" width="18.140625" style="117" customWidth="1"/>
    <col min="13833" max="13833" width="4.5703125" style="117" bestFit="1" customWidth="1"/>
    <col min="13834" max="13834" width="18.140625" style="117" customWidth="1"/>
    <col min="13835" max="13835" width="4.42578125" style="117" customWidth="1"/>
    <col min="13836" max="13836" width="5.7109375" style="117" customWidth="1"/>
    <col min="13837" max="13837" width="4.5703125" style="117" customWidth="1"/>
    <col min="13838" max="13838" width="18.140625" style="117" customWidth="1"/>
    <col min="13839" max="13839" width="4.5703125" style="117" customWidth="1"/>
    <col min="13840" max="13840" width="18.140625" style="117" customWidth="1"/>
    <col min="13841" max="13841" width="4.5703125" style="117" customWidth="1"/>
    <col min="13842" max="13842" width="18.140625" style="117" customWidth="1"/>
    <col min="13843" max="13843" width="4.5703125" style="117" bestFit="1" customWidth="1"/>
    <col min="13844" max="13844" width="18.140625" style="117" customWidth="1"/>
    <col min="13845" max="13845" width="5.28515625" style="117" customWidth="1"/>
    <col min="13846" max="13846" width="18.140625" style="117" customWidth="1"/>
    <col min="13847" max="13847" width="3.7109375" style="117" customWidth="1"/>
    <col min="13848" max="14080" width="9.140625" style="117"/>
    <col min="14081" max="14081" width="3.7109375" style="117" customWidth="1"/>
    <col min="14082" max="14082" width="18.140625" style="117" customWidth="1"/>
    <col min="14083" max="14083" width="4.5703125" style="117" bestFit="1" customWidth="1"/>
    <col min="14084" max="14084" width="18.140625" style="117" customWidth="1"/>
    <col min="14085" max="14085" width="4.5703125" style="117" customWidth="1"/>
    <col min="14086" max="14086" width="18.140625" style="117" customWidth="1"/>
    <col min="14087" max="14087" width="4.5703125" style="117" bestFit="1" customWidth="1"/>
    <col min="14088" max="14088" width="18.140625" style="117" customWidth="1"/>
    <col min="14089" max="14089" width="4.5703125" style="117" bestFit="1" customWidth="1"/>
    <col min="14090" max="14090" width="18.140625" style="117" customWidth="1"/>
    <col min="14091" max="14091" width="4.42578125" style="117" customWidth="1"/>
    <col min="14092" max="14092" width="5.7109375" style="117" customWidth="1"/>
    <col min="14093" max="14093" width="4.5703125" style="117" customWidth="1"/>
    <col min="14094" max="14094" width="18.140625" style="117" customWidth="1"/>
    <col min="14095" max="14095" width="4.5703125" style="117" customWidth="1"/>
    <col min="14096" max="14096" width="18.140625" style="117" customWidth="1"/>
    <col min="14097" max="14097" width="4.5703125" style="117" customWidth="1"/>
    <col min="14098" max="14098" width="18.140625" style="117" customWidth="1"/>
    <col min="14099" max="14099" width="4.5703125" style="117" bestFit="1" customWidth="1"/>
    <col min="14100" max="14100" width="18.140625" style="117" customWidth="1"/>
    <col min="14101" max="14101" width="5.28515625" style="117" customWidth="1"/>
    <col min="14102" max="14102" width="18.140625" style="117" customWidth="1"/>
    <col min="14103" max="14103" width="3.7109375" style="117" customWidth="1"/>
    <col min="14104" max="14336" width="9.140625" style="117"/>
    <col min="14337" max="14337" width="3.7109375" style="117" customWidth="1"/>
    <col min="14338" max="14338" width="18.140625" style="117" customWidth="1"/>
    <col min="14339" max="14339" width="4.5703125" style="117" bestFit="1" customWidth="1"/>
    <col min="14340" max="14340" width="18.140625" style="117" customWidth="1"/>
    <col min="14341" max="14341" width="4.5703125" style="117" customWidth="1"/>
    <col min="14342" max="14342" width="18.140625" style="117" customWidth="1"/>
    <col min="14343" max="14343" width="4.5703125" style="117" bestFit="1" customWidth="1"/>
    <col min="14344" max="14344" width="18.140625" style="117" customWidth="1"/>
    <col min="14345" max="14345" width="4.5703125" style="117" bestFit="1" customWidth="1"/>
    <col min="14346" max="14346" width="18.140625" style="117" customWidth="1"/>
    <col min="14347" max="14347" width="4.42578125" style="117" customWidth="1"/>
    <col min="14348" max="14348" width="5.7109375" style="117" customWidth="1"/>
    <col min="14349" max="14349" width="4.5703125" style="117" customWidth="1"/>
    <col min="14350" max="14350" width="18.140625" style="117" customWidth="1"/>
    <col min="14351" max="14351" width="4.5703125" style="117" customWidth="1"/>
    <col min="14352" max="14352" width="18.140625" style="117" customWidth="1"/>
    <col min="14353" max="14353" width="4.5703125" style="117" customWidth="1"/>
    <col min="14354" max="14354" width="18.140625" style="117" customWidth="1"/>
    <col min="14355" max="14355" width="4.5703125" style="117" bestFit="1" customWidth="1"/>
    <col min="14356" max="14356" width="18.140625" style="117" customWidth="1"/>
    <col min="14357" max="14357" width="5.28515625" style="117" customWidth="1"/>
    <col min="14358" max="14358" width="18.140625" style="117" customWidth="1"/>
    <col min="14359" max="14359" width="3.7109375" style="117" customWidth="1"/>
    <col min="14360" max="14592" width="9.140625" style="117"/>
    <col min="14593" max="14593" width="3.7109375" style="117" customWidth="1"/>
    <col min="14594" max="14594" width="18.140625" style="117" customWidth="1"/>
    <col min="14595" max="14595" width="4.5703125" style="117" bestFit="1" customWidth="1"/>
    <col min="14596" max="14596" width="18.140625" style="117" customWidth="1"/>
    <col min="14597" max="14597" width="4.5703125" style="117" customWidth="1"/>
    <col min="14598" max="14598" width="18.140625" style="117" customWidth="1"/>
    <col min="14599" max="14599" width="4.5703125" style="117" bestFit="1" customWidth="1"/>
    <col min="14600" max="14600" width="18.140625" style="117" customWidth="1"/>
    <col min="14601" max="14601" width="4.5703125" style="117" bestFit="1" customWidth="1"/>
    <col min="14602" max="14602" width="18.140625" style="117" customWidth="1"/>
    <col min="14603" max="14603" width="4.42578125" style="117" customWidth="1"/>
    <col min="14604" max="14604" width="5.7109375" style="117" customWidth="1"/>
    <col min="14605" max="14605" width="4.5703125" style="117" customWidth="1"/>
    <col min="14606" max="14606" width="18.140625" style="117" customWidth="1"/>
    <col min="14607" max="14607" width="4.5703125" style="117" customWidth="1"/>
    <col min="14608" max="14608" width="18.140625" style="117" customWidth="1"/>
    <col min="14609" max="14609" width="4.5703125" style="117" customWidth="1"/>
    <col min="14610" max="14610" width="18.140625" style="117" customWidth="1"/>
    <col min="14611" max="14611" width="4.5703125" style="117" bestFit="1" customWidth="1"/>
    <col min="14612" max="14612" width="18.140625" style="117" customWidth="1"/>
    <col min="14613" max="14613" width="5.28515625" style="117" customWidth="1"/>
    <col min="14614" max="14614" width="18.140625" style="117" customWidth="1"/>
    <col min="14615" max="14615" width="3.7109375" style="117" customWidth="1"/>
    <col min="14616" max="14848" width="9.140625" style="117"/>
    <col min="14849" max="14849" width="3.7109375" style="117" customWidth="1"/>
    <col min="14850" max="14850" width="18.140625" style="117" customWidth="1"/>
    <col min="14851" max="14851" width="4.5703125" style="117" bestFit="1" customWidth="1"/>
    <col min="14852" max="14852" width="18.140625" style="117" customWidth="1"/>
    <col min="14853" max="14853" width="4.5703125" style="117" customWidth="1"/>
    <col min="14854" max="14854" width="18.140625" style="117" customWidth="1"/>
    <col min="14855" max="14855" width="4.5703125" style="117" bestFit="1" customWidth="1"/>
    <col min="14856" max="14856" width="18.140625" style="117" customWidth="1"/>
    <col min="14857" max="14857" width="4.5703125" style="117" bestFit="1" customWidth="1"/>
    <col min="14858" max="14858" width="18.140625" style="117" customWidth="1"/>
    <col min="14859" max="14859" width="4.42578125" style="117" customWidth="1"/>
    <col min="14860" max="14860" width="5.7109375" style="117" customWidth="1"/>
    <col min="14861" max="14861" width="4.5703125" style="117" customWidth="1"/>
    <col min="14862" max="14862" width="18.140625" style="117" customWidth="1"/>
    <col min="14863" max="14863" width="4.5703125" style="117" customWidth="1"/>
    <col min="14864" max="14864" width="18.140625" style="117" customWidth="1"/>
    <col min="14865" max="14865" width="4.5703125" style="117" customWidth="1"/>
    <col min="14866" max="14866" width="18.140625" style="117" customWidth="1"/>
    <col min="14867" max="14867" width="4.5703125" style="117" bestFit="1" customWidth="1"/>
    <col min="14868" max="14868" width="18.140625" style="117" customWidth="1"/>
    <col min="14869" max="14869" width="5.28515625" style="117" customWidth="1"/>
    <col min="14870" max="14870" width="18.140625" style="117" customWidth="1"/>
    <col min="14871" max="14871" width="3.7109375" style="117" customWidth="1"/>
    <col min="14872" max="15104" width="9.140625" style="117"/>
    <col min="15105" max="15105" width="3.7109375" style="117" customWidth="1"/>
    <col min="15106" max="15106" width="18.140625" style="117" customWidth="1"/>
    <col min="15107" max="15107" width="4.5703125" style="117" bestFit="1" customWidth="1"/>
    <col min="15108" max="15108" width="18.140625" style="117" customWidth="1"/>
    <col min="15109" max="15109" width="4.5703125" style="117" customWidth="1"/>
    <col min="15110" max="15110" width="18.140625" style="117" customWidth="1"/>
    <col min="15111" max="15111" width="4.5703125" style="117" bestFit="1" customWidth="1"/>
    <col min="15112" max="15112" width="18.140625" style="117" customWidth="1"/>
    <col min="15113" max="15113" width="4.5703125" style="117" bestFit="1" customWidth="1"/>
    <col min="15114" max="15114" width="18.140625" style="117" customWidth="1"/>
    <col min="15115" max="15115" width="4.42578125" style="117" customWidth="1"/>
    <col min="15116" max="15116" width="5.7109375" style="117" customWidth="1"/>
    <col min="15117" max="15117" width="4.5703125" style="117" customWidth="1"/>
    <col min="15118" max="15118" width="18.140625" style="117" customWidth="1"/>
    <col min="15119" max="15119" width="4.5703125" style="117" customWidth="1"/>
    <col min="15120" max="15120" width="18.140625" style="117" customWidth="1"/>
    <col min="15121" max="15121" width="4.5703125" style="117" customWidth="1"/>
    <col min="15122" max="15122" width="18.140625" style="117" customWidth="1"/>
    <col min="15123" max="15123" width="4.5703125" style="117" bestFit="1" customWidth="1"/>
    <col min="15124" max="15124" width="18.140625" style="117" customWidth="1"/>
    <col min="15125" max="15125" width="5.28515625" style="117" customWidth="1"/>
    <col min="15126" max="15126" width="18.140625" style="117" customWidth="1"/>
    <col min="15127" max="15127" width="3.7109375" style="117" customWidth="1"/>
    <col min="15128" max="15360" width="9.140625" style="117"/>
    <col min="15361" max="15361" width="3.7109375" style="117" customWidth="1"/>
    <col min="15362" max="15362" width="18.140625" style="117" customWidth="1"/>
    <col min="15363" max="15363" width="4.5703125" style="117" bestFit="1" customWidth="1"/>
    <col min="15364" max="15364" width="18.140625" style="117" customWidth="1"/>
    <col min="15365" max="15365" width="4.5703125" style="117" customWidth="1"/>
    <col min="15366" max="15366" width="18.140625" style="117" customWidth="1"/>
    <col min="15367" max="15367" width="4.5703125" style="117" bestFit="1" customWidth="1"/>
    <col min="15368" max="15368" width="18.140625" style="117" customWidth="1"/>
    <col min="15369" max="15369" width="4.5703125" style="117" bestFit="1" customWidth="1"/>
    <col min="15370" max="15370" width="18.140625" style="117" customWidth="1"/>
    <col min="15371" max="15371" width="4.42578125" style="117" customWidth="1"/>
    <col min="15372" max="15372" width="5.7109375" style="117" customWidth="1"/>
    <col min="15373" max="15373" width="4.5703125" style="117" customWidth="1"/>
    <col min="15374" max="15374" width="18.140625" style="117" customWidth="1"/>
    <col min="15375" max="15375" width="4.5703125" style="117" customWidth="1"/>
    <col min="15376" max="15376" width="18.140625" style="117" customWidth="1"/>
    <col min="15377" max="15377" width="4.5703125" style="117" customWidth="1"/>
    <col min="15378" max="15378" width="18.140625" style="117" customWidth="1"/>
    <col min="15379" max="15379" width="4.5703125" style="117" bestFit="1" customWidth="1"/>
    <col min="15380" max="15380" width="18.140625" style="117" customWidth="1"/>
    <col min="15381" max="15381" width="5.28515625" style="117" customWidth="1"/>
    <col min="15382" max="15382" width="18.140625" style="117" customWidth="1"/>
    <col min="15383" max="15383" width="3.7109375" style="117" customWidth="1"/>
    <col min="15384" max="15616" width="9.140625" style="117"/>
    <col min="15617" max="15617" width="3.7109375" style="117" customWidth="1"/>
    <col min="15618" max="15618" width="18.140625" style="117" customWidth="1"/>
    <col min="15619" max="15619" width="4.5703125" style="117" bestFit="1" customWidth="1"/>
    <col min="15620" max="15620" width="18.140625" style="117" customWidth="1"/>
    <col min="15621" max="15621" width="4.5703125" style="117" customWidth="1"/>
    <col min="15622" max="15622" width="18.140625" style="117" customWidth="1"/>
    <col min="15623" max="15623" width="4.5703125" style="117" bestFit="1" customWidth="1"/>
    <col min="15624" max="15624" width="18.140625" style="117" customWidth="1"/>
    <col min="15625" max="15625" width="4.5703125" style="117" bestFit="1" customWidth="1"/>
    <col min="15626" max="15626" width="18.140625" style="117" customWidth="1"/>
    <col min="15627" max="15627" width="4.42578125" style="117" customWidth="1"/>
    <col min="15628" max="15628" width="5.7109375" style="117" customWidth="1"/>
    <col min="15629" max="15629" width="4.5703125" style="117" customWidth="1"/>
    <col min="15630" max="15630" width="18.140625" style="117" customWidth="1"/>
    <col min="15631" max="15631" width="4.5703125" style="117" customWidth="1"/>
    <col min="15632" max="15632" width="18.140625" style="117" customWidth="1"/>
    <col min="15633" max="15633" width="4.5703125" style="117" customWidth="1"/>
    <col min="15634" max="15634" width="18.140625" style="117" customWidth="1"/>
    <col min="15635" max="15635" width="4.5703125" style="117" bestFit="1" customWidth="1"/>
    <col min="15636" max="15636" width="18.140625" style="117" customWidth="1"/>
    <col min="15637" max="15637" width="5.28515625" style="117" customWidth="1"/>
    <col min="15638" max="15638" width="18.140625" style="117" customWidth="1"/>
    <col min="15639" max="15639" width="3.7109375" style="117" customWidth="1"/>
    <col min="15640" max="15872" width="9.140625" style="117"/>
    <col min="15873" max="15873" width="3.7109375" style="117" customWidth="1"/>
    <col min="15874" max="15874" width="18.140625" style="117" customWidth="1"/>
    <col min="15875" max="15875" width="4.5703125" style="117" bestFit="1" customWidth="1"/>
    <col min="15876" max="15876" width="18.140625" style="117" customWidth="1"/>
    <col min="15877" max="15877" width="4.5703125" style="117" customWidth="1"/>
    <col min="15878" max="15878" width="18.140625" style="117" customWidth="1"/>
    <col min="15879" max="15879" width="4.5703125" style="117" bestFit="1" customWidth="1"/>
    <col min="15880" max="15880" width="18.140625" style="117" customWidth="1"/>
    <col min="15881" max="15881" width="4.5703125" style="117" bestFit="1" customWidth="1"/>
    <col min="15882" max="15882" width="18.140625" style="117" customWidth="1"/>
    <col min="15883" max="15883" width="4.42578125" style="117" customWidth="1"/>
    <col min="15884" max="15884" width="5.7109375" style="117" customWidth="1"/>
    <col min="15885" max="15885" width="4.5703125" style="117" customWidth="1"/>
    <col min="15886" max="15886" width="18.140625" style="117" customWidth="1"/>
    <col min="15887" max="15887" width="4.5703125" style="117" customWidth="1"/>
    <col min="15888" max="15888" width="18.140625" style="117" customWidth="1"/>
    <col min="15889" max="15889" width="4.5703125" style="117" customWidth="1"/>
    <col min="15890" max="15890" width="18.140625" style="117" customWidth="1"/>
    <col min="15891" max="15891" width="4.5703125" style="117" bestFit="1" customWidth="1"/>
    <col min="15892" max="15892" width="18.140625" style="117" customWidth="1"/>
    <col min="15893" max="15893" width="5.28515625" style="117" customWidth="1"/>
    <col min="15894" max="15894" width="18.140625" style="117" customWidth="1"/>
    <col min="15895" max="15895" width="3.7109375" style="117" customWidth="1"/>
    <col min="15896" max="16128" width="9.140625" style="117"/>
    <col min="16129" max="16129" width="3.7109375" style="117" customWidth="1"/>
    <col min="16130" max="16130" width="18.140625" style="117" customWidth="1"/>
    <col min="16131" max="16131" width="4.5703125" style="117" bestFit="1" customWidth="1"/>
    <col min="16132" max="16132" width="18.140625" style="117" customWidth="1"/>
    <col min="16133" max="16133" width="4.5703125" style="117" customWidth="1"/>
    <col min="16134" max="16134" width="18.140625" style="117" customWidth="1"/>
    <col min="16135" max="16135" width="4.5703125" style="117" bestFit="1" customWidth="1"/>
    <col min="16136" max="16136" width="18.140625" style="117" customWidth="1"/>
    <col min="16137" max="16137" width="4.5703125" style="117" bestFit="1" customWidth="1"/>
    <col min="16138" max="16138" width="18.140625" style="117" customWidth="1"/>
    <col min="16139" max="16139" width="4.42578125" style="117" customWidth="1"/>
    <col min="16140" max="16140" width="5.7109375" style="117" customWidth="1"/>
    <col min="16141" max="16141" width="4.5703125" style="117" customWidth="1"/>
    <col min="16142" max="16142" width="18.140625" style="117" customWidth="1"/>
    <col min="16143" max="16143" width="4.5703125" style="117" customWidth="1"/>
    <col min="16144" max="16144" width="18.140625" style="117" customWidth="1"/>
    <col min="16145" max="16145" width="4.5703125" style="117" customWidth="1"/>
    <col min="16146" max="16146" width="18.140625" style="117" customWidth="1"/>
    <col min="16147" max="16147" width="4.5703125" style="117" bestFit="1" customWidth="1"/>
    <col min="16148" max="16148" width="18.140625" style="117" customWidth="1"/>
    <col min="16149" max="16149" width="5.28515625" style="117" customWidth="1"/>
    <col min="16150" max="16150" width="18.140625" style="117" customWidth="1"/>
    <col min="16151" max="16151" width="3.7109375" style="117" customWidth="1"/>
    <col min="16152" max="16384" width="9.140625" style="117"/>
  </cols>
  <sheetData>
    <row r="1" spans="1:23">
      <c r="A1" s="205" t="s">
        <v>63</v>
      </c>
      <c r="B1" s="205"/>
      <c r="C1" s="205"/>
      <c r="D1" s="205" t="s">
        <v>64</v>
      </c>
      <c r="E1" s="205"/>
      <c r="F1" s="205" t="s">
        <v>65</v>
      </c>
      <c r="G1" s="205"/>
      <c r="H1" s="205" t="s">
        <v>66</v>
      </c>
      <c r="I1" s="205"/>
      <c r="J1" s="205" t="s">
        <v>67</v>
      </c>
      <c r="K1" s="205"/>
      <c r="L1" s="205"/>
      <c r="M1" s="205"/>
      <c r="N1" s="205"/>
      <c r="O1" s="205" t="s">
        <v>66</v>
      </c>
      <c r="P1" s="205"/>
      <c r="Q1" s="205" t="s">
        <v>65</v>
      </c>
      <c r="R1" s="205"/>
      <c r="S1" s="205" t="s">
        <v>64</v>
      </c>
      <c r="T1" s="205"/>
      <c r="U1" s="205" t="s">
        <v>63</v>
      </c>
      <c r="V1" s="205"/>
      <c r="W1" s="205"/>
    </row>
    <row r="2" spans="1:23">
      <c r="A2" s="115">
        <v>1</v>
      </c>
      <c r="B2" s="115" t="str">
        <f>'G-Standings'!B2</f>
        <v>Renee Spicuzza</v>
      </c>
      <c r="C2" s="115">
        <v>209</v>
      </c>
      <c r="D2" s="116"/>
      <c r="E2" s="116"/>
      <c r="F2" s="116"/>
      <c r="G2" s="116"/>
      <c r="U2" s="115">
        <v>202</v>
      </c>
      <c r="V2" s="119" t="str">
        <f>'G-Standings'!B3</f>
        <v>Noelle Scheuer</v>
      </c>
      <c r="W2" s="115">
        <v>2</v>
      </c>
    </row>
    <row r="3" spans="1:23">
      <c r="B3" s="117" t="str">
        <f>'G-Standings'!D2</f>
        <v>Sterling Heights Stevenson</v>
      </c>
      <c r="C3" s="120"/>
      <c r="E3" s="116"/>
      <c r="G3" s="116"/>
      <c r="T3" s="121"/>
      <c r="V3" s="118" t="str">
        <f>'G-Standings'!D3</f>
        <v>Richmond</v>
      </c>
    </row>
    <row r="4" spans="1:23">
      <c r="C4" s="122"/>
      <c r="D4" s="115" t="str">
        <f>IF(C6&lt;1," ",(IF(C2&lt;C6,B6,B2)))</f>
        <v>Renee Spicuzza</v>
      </c>
      <c r="E4" s="115">
        <v>233</v>
      </c>
      <c r="G4" s="116"/>
      <c r="S4" s="115">
        <v>256</v>
      </c>
      <c r="T4" s="123" t="str">
        <f>IF(U2&lt;1," ",(IF(U6&gt;U2,V6,V2)))</f>
        <v>Carly Schiner</v>
      </c>
      <c r="V4" s="124"/>
    </row>
    <row r="5" spans="1:23">
      <c r="B5" s="131" t="s">
        <v>68</v>
      </c>
      <c r="C5" s="122"/>
      <c r="D5" s="117" t="str">
        <f>IF(D4=" "," ",(IF(D4=B2,B3,B7)))</f>
        <v>Sterling Heights Stevenson</v>
      </c>
      <c r="E5" s="120"/>
      <c r="R5" s="121"/>
      <c r="T5" s="121" t="str">
        <f>IF(U2&lt;1," ",(IF(T4=V6,V7,V3)))</f>
        <v>Utica Eisenhower</v>
      </c>
      <c r="V5" s="131" t="s">
        <v>74</v>
      </c>
    </row>
    <row r="6" spans="1:23">
      <c r="A6" s="115">
        <v>32</v>
      </c>
      <c r="B6" s="115" t="str">
        <f>'G-Standings'!B33</f>
        <v>Victoria Paquette</v>
      </c>
      <c r="C6" s="125">
        <v>172</v>
      </c>
      <c r="E6" s="122"/>
      <c r="R6" s="121"/>
      <c r="U6" s="126">
        <v>233</v>
      </c>
      <c r="V6" s="119" t="str">
        <f>'G-Standings'!B32</f>
        <v>Carly Schiner</v>
      </c>
      <c r="W6" s="115">
        <v>31</v>
      </c>
    </row>
    <row r="7" spans="1:23">
      <c r="A7" s="116"/>
      <c r="B7" s="116" t="str">
        <f>'G-Standings'!D33</f>
        <v>Romeo</v>
      </c>
      <c r="C7" s="116"/>
      <c r="E7" s="122"/>
      <c r="F7" s="127" t="str">
        <f>IF(E12&lt;1," ",(IF(E4&lt;E12,D12,D4)))</f>
        <v>Beth Cooley</v>
      </c>
      <c r="G7" s="117">
        <v>173</v>
      </c>
      <c r="J7" s="128" t="str">
        <f>IF(M31&lt;1," ",(IF(M31&gt;K31,N31,J31)))</f>
        <v>Payton Dickson</v>
      </c>
      <c r="K7" s="129"/>
      <c r="M7" s="129"/>
      <c r="N7" s="128" t="str">
        <f>IF(M31&lt;1," ",(IF(M31&gt;K31,J31,N31)))</f>
        <v>Samantha Gainor</v>
      </c>
      <c r="Q7" s="117">
        <v>202</v>
      </c>
      <c r="R7" s="121" t="str">
        <f>IF(S4&lt;1," ",(IF(S12&gt;S4,T12,T4)))</f>
        <v>Carly Schiner</v>
      </c>
      <c r="T7" s="124"/>
      <c r="V7" s="118" t="str">
        <f>'G-Standings'!D32</f>
        <v>Utica Eisenhower</v>
      </c>
    </row>
    <row r="8" spans="1:23" ht="3.95" customHeight="1">
      <c r="A8" s="116"/>
      <c r="B8" s="116"/>
      <c r="C8" s="116"/>
      <c r="E8" s="122"/>
      <c r="F8" s="126"/>
      <c r="G8" s="115"/>
      <c r="J8" s="115"/>
      <c r="N8" s="130"/>
      <c r="Q8" s="115"/>
      <c r="R8" s="123"/>
    </row>
    <row r="9" spans="1:23" ht="3.95" customHeight="1">
      <c r="A9" s="116"/>
      <c r="B9" s="116"/>
      <c r="C9" s="116"/>
      <c r="E9" s="122"/>
      <c r="F9" s="116"/>
      <c r="G9" s="120"/>
      <c r="J9" s="116"/>
      <c r="N9" s="128"/>
      <c r="P9" s="121"/>
      <c r="R9" s="121"/>
    </row>
    <row r="10" spans="1:23">
      <c r="A10" s="115">
        <v>16</v>
      </c>
      <c r="B10" s="115" t="str">
        <f>'G-Standings'!B17</f>
        <v>Beth Cooley</v>
      </c>
      <c r="C10" s="115">
        <v>219</v>
      </c>
      <c r="D10" s="131" t="s">
        <v>68</v>
      </c>
      <c r="E10" s="122"/>
      <c r="F10" s="117" t="str">
        <f>IF(F7=" "," ",(IF(F7=D4,D5,D13)))</f>
        <v>St. Clair Shores Lakeview</v>
      </c>
      <c r="G10" s="122"/>
      <c r="J10" s="128" t="str">
        <f>IF(M31&lt;1," ",(IF(J7=N31,N34,J34)))</f>
        <v>Richmond</v>
      </c>
      <c r="N10" s="128" t="str">
        <f>IF(M31&lt;1," ",(IF(N31=N7,N34,J34)))</f>
        <v>Macomb L'Anse Creuse North</v>
      </c>
      <c r="P10" s="121"/>
      <c r="R10" s="121" t="str">
        <f>+IF(S4&lt;1," ",(IF(R7=T12,T13,T5)))</f>
        <v>Utica Eisenhower</v>
      </c>
      <c r="T10" s="131" t="s">
        <v>74</v>
      </c>
      <c r="U10" s="115">
        <v>170</v>
      </c>
      <c r="V10" s="119" t="str">
        <f>'G-Standings'!B16</f>
        <v>Jackie Cardno</v>
      </c>
      <c r="W10" s="115">
        <v>15</v>
      </c>
    </row>
    <row r="11" spans="1:23">
      <c r="B11" s="117" t="str">
        <f>'G-Standings'!D17</f>
        <v>St. Clair Shores Lakeview</v>
      </c>
      <c r="C11" s="120"/>
      <c r="E11" s="122"/>
      <c r="G11" s="122"/>
      <c r="J11" s="128" t="s">
        <v>50</v>
      </c>
      <c r="N11" s="128" t="s">
        <v>51</v>
      </c>
      <c r="P11" s="121"/>
      <c r="R11" s="121"/>
      <c r="T11" s="121"/>
      <c r="V11" s="118" t="str">
        <f>'G-Standings'!D16</f>
        <v>St. Clair Shores South Lake</v>
      </c>
    </row>
    <row r="12" spans="1:23">
      <c r="C12" s="122"/>
      <c r="D12" s="115" t="str">
        <f>IF(C14&lt;1," ",(IF(C10&lt;C14,B14,B10)))</f>
        <v>Beth Cooley</v>
      </c>
      <c r="E12" s="125">
        <v>253</v>
      </c>
      <c r="G12" s="122"/>
      <c r="P12" s="121"/>
      <c r="S12" s="126">
        <v>198</v>
      </c>
      <c r="T12" s="123" t="str">
        <f>IF(U10&lt;1," ",(IF(U14&gt;U10,V14,V10)))</f>
        <v>Jackie Cardno</v>
      </c>
      <c r="V12" s="124"/>
    </row>
    <row r="13" spans="1:23">
      <c r="B13" s="131" t="s">
        <v>68</v>
      </c>
      <c r="C13" s="122"/>
      <c r="D13" s="117" t="str">
        <f>IF(D12=" "," ",(IF(D12=B10,B11,B15)))</f>
        <v>St. Clair Shores Lakeview</v>
      </c>
      <c r="G13" s="122"/>
      <c r="J13" s="130" t="str">
        <f>IF(M52&lt;1," ",(IF(M52&gt;K52,N52,J52)))</f>
        <v>Carly Schiner</v>
      </c>
      <c r="N13" s="130" t="str">
        <f>IF(M52&lt;1," ",(IF(K52&lt;M52,J52,N52)))</f>
        <v>Beth Cooley</v>
      </c>
      <c r="P13" s="121"/>
      <c r="T13" s="121" t="str">
        <f>IF(U10&lt;1," ",(IF(T12=V14,V15,V11)))</f>
        <v>St. Clair Shores South Lake</v>
      </c>
      <c r="V13" s="131" t="s">
        <v>74</v>
      </c>
    </row>
    <row r="14" spans="1:23">
      <c r="A14" s="115">
        <v>17</v>
      </c>
      <c r="B14" s="115" t="str">
        <f>'G-Standings'!B18</f>
        <v>Krysta Peirce</v>
      </c>
      <c r="C14" s="125">
        <v>155</v>
      </c>
      <c r="G14" s="122"/>
      <c r="J14" s="128" t="str">
        <f>IF(M52&lt;1," ",(IF(J13=N52,N53,J53)))</f>
        <v>Utica Eisenhower</v>
      </c>
      <c r="N14" s="128" t="str">
        <f>IF(M52&lt;1," ",(IF(N13=N52,N53,J53)))</f>
        <v>St. Clair Shores Lakeview</v>
      </c>
      <c r="P14" s="121"/>
      <c r="U14" s="126">
        <v>142</v>
      </c>
      <c r="V14" s="119" t="str">
        <f>'G-Standings'!B19</f>
        <v>Merissa Stevens</v>
      </c>
      <c r="W14" s="115">
        <v>18</v>
      </c>
    </row>
    <row r="15" spans="1:23">
      <c r="A15" s="116"/>
      <c r="B15" s="116" t="str">
        <f>'G-Standings'!D18</f>
        <v>St. Clair Shores Lakeview</v>
      </c>
      <c r="C15" s="116"/>
      <c r="G15" s="122"/>
      <c r="H15" s="127" t="str">
        <f>IF(G23&lt;1," ",(IF(G7&lt;G23,F23,F7)))</f>
        <v>Beth Cooley</v>
      </c>
      <c r="I15" s="117">
        <v>169</v>
      </c>
      <c r="J15" s="128" t="s">
        <v>52</v>
      </c>
      <c r="N15" s="128" t="s">
        <v>53</v>
      </c>
      <c r="O15" s="117">
        <v>149</v>
      </c>
      <c r="P15" s="121" t="str">
        <f>IF(Q23&lt;1," ",(IF(Q23&gt;Q7,R23,R7)))</f>
        <v>Carly Schiner</v>
      </c>
      <c r="R15" s="124"/>
      <c r="V15" s="118" t="str">
        <f>'G-Standings'!D19</f>
        <v>Armada</v>
      </c>
    </row>
    <row r="16" spans="1:23" ht="3.95" customHeight="1">
      <c r="G16" s="122"/>
      <c r="H16" s="115"/>
      <c r="I16" s="115"/>
      <c r="O16" s="115"/>
      <c r="P16" s="123"/>
    </row>
    <row r="17" spans="1:23" ht="3.95" customHeight="1">
      <c r="G17" s="122"/>
      <c r="H17" s="116"/>
      <c r="I17" s="120"/>
      <c r="N17" s="121"/>
      <c r="P17" s="121"/>
    </row>
    <row r="18" spans="1:23">
      <c r="A18" s="115">
        <v>9</v>
      </c>
      <c r="B18" s="115" t="str">
        <f>'G-Standings'!B10</f>
        <v>Christina Thomas</v>
      </c>
      <c r="C18" s="115">
        <v>130</v>
      </c>
      <c r="F18" s="131" t="s">
        <v>70</v>
      </c>
      <c r="G18" s="122"/>
      <c r="H18" s="117" t="str">
        <f>IF(H15=" "," ",(IF(H15=F23,F26,F10)))</f>
        <v>St. Clair Shores Lakeview</v>
      </c>
      <c r="I18" s="122"/>
      <c r="N18" s="121"/>
      <c r="P18" s="121" t="str">
        <f>IF(Q23&lt;1," ",(IF(P15=R23,R26,R10)))</f>
        <v>Utica Eisenhower</v>
      </c>
      <c r="R18" s="131" t="s">
        <v>76</v>
      </c>
      <c r="U18" s="115">
        <v>166</v>
      </c>
      <c r="V18" s="119" t="str">
        <f>'G-Standings'!B11</f>
        <v>Jozlyn Ross</v>
      </c>
      <c r="W18" s="115">
        <v>10</v>
      </c>
    </row>
    <row r="19" spans="1:23" ht="12.75" customHeight="1">
      <c r="B19" s="117" t="str">
        <f>'G-Standings'!D10</f>
        <v>St. Clair Shores Lakeview</v>
      </c>
      <c r="C19" s="120"/>
      <c r="G19" s="122"/>
      <c r="I19" s="122"/>
      <c r="N19" s="121"/>
      <c r="P19" s="121"/>
      <c r="T19" s="121"/>
      <c r="V19" s="118" t="str">
        <f>'G-Standings'!D11</f>
        <v>Roseville</v>
      </c>
    </row>
    <row r="20" spans="1:23">
      <c r="C20" s="122"/>
      <c r="D20" s="115" t="str">
        <f>IF(C22&lt;1," ",(IF(C18&lt;C22,B22,B18)))</f>
        <v>Jennifer Carbery</v>
      </c>
      <c r="E20" s="115">
        <v>160</v>
      </c>
      <c r="G20" s="122"/>
      <c r="I20" s="122"/>
      <c r="N20" s="121"/>
      <c r="P20" s="121"/>
      <c r="S20" s="115">
        <v>182</v>
      </c>
      <c r="T20" s="123" t="str">
        <f>IF(U18&lt;1," ",(IF(U22&gt;U18,V22,V18)))</f>
        <v>Catherine Pardington</v>
      </c>
      <c r="V20" s="124"/>
    </row>
    <row r="21" spans="1:23">
      <c r="B21" s="131" t="s">
        <v>69</v>
      </c>
      <c r="C21" s="122"/>
      <c r="D21" s="117" t="str">
        <f>IF(D20=" "," ",(IF(D20=B18,B19,B23)))</f>
        <v>Macomb Dakota</v>
      </c>
      <c r="E21" s="120"/>
      <c r="G21" s="122"/>
      <c r="I21" s="122"/>
      <c r="N21" s="121"/>
      <c r="P21" s="121"/>
      <c r="R21" s="121"/>
      <c r="T21" s="121" t="str">
        <f>IF(U18&lt;1," ",(IF(T20=V22,V23,V19)))</f>
        <v>Sterling Heights Stevenson</v>
      </c>
      <c r="V21" s="131" t="s">
        <v>75</v>
      </c>
    </row>
    <row r="22" spans="1:23">
      <c r="A22" s="115">
        <v>24</v>
      </c>
      <c r="B22" s="115" t="str">
        <f>'G-Standings'!B25</f>
        <v>Jennifer Carbery</v>
      </c>
      <c r="C22" s="125">
        <v>225</v>
      </c>
      <c r="E22" s="122"/>
      <c r="G22" s="122"/>
      <c r="I22" s="122"/>
      <c r="N22" s="121"/>
      <c r="P22" s="121"/>
      <c r="R22" s="121"/>
      <c r="U22" s="126">
        <v>177</v>
      </c>
      <c r="V22" s="119" t="str">
        <f>'G-Standings'!B24</f>
        <v>Catherine Pardington</v>
      </c>
      <c r="W22" s="115">
        <v>23</v>
      </c>
    </row>
    <row r="23" spans="1:23">
      <c r="A23" s="116"/>
      <c r="B23" s="116" t="str">
        <f>'G-Standings'!D25</f>
        <v>Macomb Dakota</v>
      </c>
      <c r="C23" s="116"/>
      <c r="E23" s="122"/>
      <c r="F23" s="127" t="str">
        <f>IF(E28&lt;1," ",(IF(E20&lt;E28,D28,D20)))</f>
        <v>Sierra Stade</v>
      </c>
      <c r="G23" s="122">
        <v>170</v>
      </c>
      <c r="I23" s="122"/>
      <c r="N23" s="121"/>
      <c r="P23" s="121"/>
      <c r="Q23" s="117">
        <v>178</v>
      </c>
      <c r="R23" s="121" t="str">
        <f>IF(S20&lt;1," ",(IF(S28&gt;S20,T28,T20)))</f>
        <v>Catherine Pardington</v>
      </c>
      <c r="T23" s="124"/>
      <c r="V23" s="118" t="str">
        <f>'G-Standings'!D24</f>
        <v>Sterling Heights Stevenson</v>
      </c>
    </row>
    <row r="24" spans="1:23" ht="3.95" customHeight="1">
      <c r="E24" s="122"/>
      <c r="F24" s="126"/>
      <c r="G24" s="125"/>
      <c r="I24" s="122"/>
      <c r="N24" s="121"/>
      <c r="Q24" s="126"/>
      <c r="R24" s="123"/>
    </row>
    <row r="25" spans="1:23" ht="3.95" customHeight="1">
      <c r="E25" s="122"/>
      <c r="F25" s="116"/>
      <c r="G25" s="116"/>
      <c r="I25" s="122"/>
      <c r="N25" s="121"/>
      <c r="R25" s="121"/>
    </row>
    <row r="26" spans="1:23">
      <c r="A26" s="115">
        <v>8</v>
      </c>
      <c r="B26" s="115" t="str">
        <f>'G-Standings'!B9</f>
        <v>Sierra Stade</v>
      </c>
      <c r="C26" s="115">
        <v>224</v>
      </c>
      <c r="D26" s="131" t="s">
        <v>69</v>
      </c>
      <c r="E26" s="122"/>
      <c r="F26" s="117" t="str">
        <f>IF(F23=" "," ",(IF(F23=D20,D21,D29)))</f>
        <v>Macomb Dakota</v>
      </c>
      <c r="I26" s="122"/>
      <c r="N26" s="121"/>
      <c r="R26" s="121" t="str">
        <f>+IF(S20&lt;1," ",(IF(R23=T28,T29,T21)))</f>
        <v>Sterling Heights Stevenson</v>
      </c>
      <c r="T26" s="131" t="s">
        <v>75</v>
      </c>
      <c r="U26" s="115">
        <v>164</v>
      </c>
      <c r="V26" s="119" t="str">
        <f>'G-Standings'!B8</f>
        <v>Danielle Frazho</v>
      </c>
      <c r="W26" s="115">
        <v>7</v>
      </c>
    </row>
    <row r="27" spans="1:23">
      <c r="B27" s="117" t="str">
        <f>'G-Standings'!D9</f>
        <v>Macomb Dakota</v>
      </c>
      <c r="C27" s="120"/>
      <c r="E27" s="122"/>
      <c r="I27" s="122"/>
      <c r="N27" s="121"/>
      <c r="R27" s="121"/>
      <c r="T27" s="121"/>
      <c r="V27" s="118" t="str">
        <f>'G-Standings'!D8</f>
        <v>Warren Mott</v>
      </c>
    </row>
    <row r="28" spans="1:23">
      <c r="C28" s="122"/>
      <c r="D28" s="115" t="str">
        <f>IF(C30&lt;1," ",(IF(C26&lt;C30,B30,B26)))</f>
        <v>Sierra Stade</v>
      </c>
      <c r="E28" s="125">
        <v>233</v>
      </c>
      <c r="I28" s="122"/>
      <c r="N28" s="121"/>
      <c r="S28" s="126">
        <v>181</v>
      </c>
      <c r="T28" s="123" t="str">
        <f>IF(U26&lt;1," ",(IF(U30&gt;U26,V30,V26)))</f>
        <v>Morgan Connor</v>
      </c>
      <c r="V28" s="124"/>
    </row>
    <row r="29" spans="1:23">
      <c r="B29" s="131" t="s">
        <v>69</v>
      </c>
      <c r="C29" s="122"/>
      <c r="D29" s="117" t="str">
        <f>IF(D28=" "," ",(IF(D28=B26,B27,B31)))</f>
        <v>Macomb Dakota</v>
      </c>
      <c r="I29" s="122"/>
      <c r="N29" s="121"/>
      <c r="T29" s="121" t="str">
        <f>IF(U26&lt;1," ",(IF(T28=V30,V31,V27)))</f>
        <v>Richmond</v>
      </c>
      <c r="V29" s="131" t="s">
        <v>75</v>
      </c>
    </row>
    <row r="30" spans="1:23">
      <c r="A30" s="115">
        <v>25</v>
      </c>
      <c r="B30" s="115" t="str">
        <f>'G-Standings'!B26</f>
        <v>Ashley Smith</v>
      </c>
      <c r="C30" s="125">
        <v>165</v>
      </c>
      <c r="I30" s="122"/>
      <c r="N30" s="121"/>
      <c r="U30" s="126">
        <v>186</v>
      </c>
      <c r="V30" s="119" t="str">
        <f>'G-Standings'!B27</f>
        <v>Morgan Connor</v>
      </c>
      <c r="W30" s="115">
        <v>26</v>
      </c>
    </row>
    <row r="31" spans="1:23">
      <c r="A31" s="116"/>
      <c r="B31" s="116" t="str">
        <f>'G-Standings'!D26</f>
        <v>Warren Cousino</v>
      </c>
      <c r="C31" s="116"/>
      <c r="I31" s="122"/>
      <c r="J31" s="127" t="str">
        <f>IF(I47&lt;1," ",(IF(I15&lt;I47,H47,H15)))</f>
        <v>Samantha Gainor</v>
      </c>
      <c r="K31" s="117">
        <v>191</v>
      </c>
      <c r="M31" s="117">
        <v>246</v>
      </c>
      <c r="N31" s="121" t="str">
        <f>IF(O47&lt;1," ",(IF(O47&gt;O15,P47,P15)))</f>
        <v>Payton Dickson</v>
      </c>
      <c r="P31" s="124"/>
      <c r="V31" s="118" t="str">
        <f>'G-Standings'!D27</f>
        <v>Richmond</v>
      </c>
    </row>
    <row r="32" spans="1:23" ht="3.95" customHeight="1">
      <c r="I32" s="122"/>
      <c r="J32" s="115"/>
      <c r="K32" s="115"/>
      <c r="L32" s="116"/>
      <c r="M32" s="115"/>
      <c r="N32" s="123"/>
    </row>
    <row r="33" spans="1:23" ht="3.95" customHeight="1">
      <c r="I33" s="122"/>
      <c r="J33" s="116"/>
      <c r="K33" s="116"/>
      <c r="L33" s="116"/>
      <c r="N33" s="121"/>
    </row>
    <row r="34" spans="1:23">
      <c r="A34" s="115">
        <v>5</v>
      </c>
      <c r="B34" s="115" t="str">
        <f>'G-Standings'!B6</f>
        <v>Jennifer Kelly</v>
      </c>
      <c r="C34" s="115">
        <v>211</v>
      </c>
      <c r="H34" s="131" t="s">
        <v>72</v>
      </c>
      <c r="I34" s="122"/>
      <c r="J34" s="117" t="str">
        <f>IF(J31=" "," ",(IF(J31=H47,H50,H18)))</f>
        <v>Macomb L'Anse Creuse North</v>
      </c>
      <c r="N34" s="121" t="str">
        <f>IF(O47&lt;1," ",(IF(N31=P47,P50,P18)))</f>
        <v>Richmond</v>
      </c>
      <c r="P34" s="131" t="s">
        <v>78</v>
      </c>
      <c r="U34" s="115">
        <v>171</v>
      </c>
      <c r="V34" s="119" t="str">
        <f>'G-Standings'!B7</f>
        <v>Ashley Krywy</v>
      </c>
      <c r="W34" s="115">
        <v>6</v>
      </c>
    </row>
    <row r="35" spans="1:23">
      <c r="B35" s="117" t="str">
        <f>'G-Standings'!D6</f>
        <v>Clinton Township Chippewa Valley</v>
      </c>
      <c r="C35" s="120"/>
      <c r="I35" s="122"/>
      <c r="K35" s="117" t="s">
        <v>73</v>
      </c>
      <c r="N35" s="121"/>
      <c r="T35" s="121"/>
      <c r="V35" s="118" t="str">
        <f>'G-Standings'!D7</f>
        <v>Sterling Heights Stevenson</v>
      </c>
    </row>
    <row r="36" spans="1:23">
      <c r="C36" s="122"/>
      <c r="D36" s="115" t="str">
        <f>IF(C38&lt;1," ",(IF(C34&lt;C38,B38,B34)))</f>
        <v>Heather Bruci</v>
      </c>
      <c r="E36" s="115">
        <v>233</v>
      </c>
      <c r="I36" s="122"/>
      <c r="N36" s="121"/>
      <c r="S36" s="115">
        <v>169</v>
      </c>
      <c r="T36" s="123" t="str">
        <f>IF(U34&lt;1," ",(IF(U38&gt;U34,V38,V34)))</f>
        <v>Ashley Krywy</v>
      </c>
      <c r="V36" s="124"/>
    </row>
    <row r="37" spans="1:23">
      <c r="B37" s="131" t="s">
        <v>70</v>
      </c>
      <c r="C37" s="122"/>
      <c r="D37" s="117" t="str">
        <f>IF(D36=" "," ",(IF(D36=B34,B35,B39)))</f>
        <v>Richmond</v>
      </c>
      <c r="E37" s="120"/>
      <c r="I37" s="122"/>
      <c r="N37" s="121"/>
      <c r="R37" s="121"/>
      <c r="T37" s="121" t="str">
        <f>IF(U34&lt;1," ",(IF(T36=V38,V39,V35)))</f>
        <v>Sterling Heights Stevenson</v>
      </c>
      <c r="V37" s="131" t="s">
        <v>76</v>
      </c>
    </row>
    <row r="38" spans="1:23">
      <c r="A38" s="115">
        <v>28</v>
      </c>
      <c r="B38" s="115" t="str">
        <f>'G-Standings'!B29</f>
        <v>Heather Bruci</v>
      </c>
      <c r="C38" s="125">
        <v>251</v>
      </c>
      <c r="E38" s="122"/>
      <c r="I38" s="122"/>
      <c r="N38" s="121"/>
      <c r="R38" s="121"/>
      <c r="U38" s="126">
        <v>164</v>
      </c>
      <c r="V38" s="119" t="str">
        <f>'G-Standings'!B28</f>
        <v>Samantha Brackett</v>
      </c>
      <c r="W38" s="115">
        <v>27</v>
      </c>
    </row>
    <row r="39" spans="1:23">
      <c r="A39" s="116"/>
      <c r="B39" s="116" t="str">
        <f>'G-Standings'!D29</f>
        <v>Richmond</v>
      </c>
      <c r="C39" s="116"/>
      <c r="E39" s="122"/>
      <c r="F39" s="127" t="str">
        <f>IF(E44&lt;1," ",(IF(E36&lt;E44,D44,D36)))</f>
        <v>Heather Bruci</v>
      </c>
      <c r="G39" s="117">
        <v>172</v>
      </c>
      <c r="I39" s="122"/>
      <c r="N39" s="121"/>
      <c r="Q39" s="117">
        <v>190</v>
      </c>
      <c r="R39" s="121" t="str">
        <f>IF(S36&lt;1," ",(IF(S44&gt;S36,T44,T36)))</f>
        <v>Payton Dickson</v>
      </c>
      <c r="T39" s="124"/>
      <c r="V39" s="118" t="str">
        <f>'G-Standings'!D28</f>
        <v>Roseville</v>
      </c>
    </row>
    <row r="40" spans="1:23" ht="3.95" customHeight="1">
      <c r="E40" s="122"/>
      <c r="F40" s="126"/>
      <c r="G40" s="115"/>
      <c r="I40" s="122"/>
      <c r="N40" s="121"/>
      <c r="Q40" s="115"/>
      <c r="R40" s="123"/>
    </row>
    <row r="41" spans="1:23" ht="3.95" customHeight="1">
      <c r="E41" s="122"/>
      <c r="F41" s="116"/>
      <c r="G41" s="120"/>
      <c r="I41" s="122"/>
      <c r="N41" s="121"/>
      <c r="P41" s="121"/>
      <c r="R41" s="121"/>
    </row>
    <row r="42" spans="1:23">
      <c r="A42" s="115">
        <v>12</v>
      </c>
      <c r="B42" s="115" t="str">
        <f>'G-Standings'!B13</f>
        <v>Sarah Forton</v>
      </c>
      <c r="C42" s="115">
        <v>199</v>
      </c>
      <c r="D42" s="131" t="s">
        <v>70</v>
      </c>
      <c r="E42" s="122"/>
      <c r="F42" s="117" t="str">
        <f>IF(F39=" "," ",(IF(F39=D36,D37,D45)))</f>
        <v>Richmond</v>
      </c>
      <c r="G42" s="122"/>
      <c r="I42" s="122"/>
      <c r="N42" s="121"/>
      <c r="P42" s="121"/>
      <c r="R42" s="121" t="str">
        <f>+IF(S36&lt;1," ",(IF(R39=T44,T45,T37)))</f>
        <v>Richmond</v>
      </c>
      <c r="T42" s="131" t="s">
        <v>76</v>
      </c>
      <c r="U42" s="115">
        <v>226</v>
      </c>
      <c r="V42" s="119" t="str">
        <f>'G-Standings'!B12</f>
        <v>Payton Dickson</v>
      </c>
      <c r="W42" s="115">
        <v>11</v>
      </c>
    </row>
    <row r="43" spans="1:23">
      <c r="B43" s="117" t="str">
        <f>'G-Standings'!D13</f>
        <v>Macomb Dakota</v>
      </c>
      <c r="C43" s="120"/>
      <c r="E43" s="122"/>
      <c r="G43" s="122"/>
      <c r="I43" s="122"/>
      <c r="N43" s="121"/>
      <c r="P43" s="121"/>
      <c r="R43" s="121"/>
      <c r="T43" s="121"/>
      <c r="V43" s="118" t="str">
        <f>'G-Standings'!D12</f>
        <v>Richmond</v>
      </c>
    </row>
    <row r="44" spans="1:23">
      <c r="C44" s="122"/>
      <c r="D44" s="115" t="str">
        <f>IF(C46&lt;1," ",(IF(C42&lt;C46,B46,B42)))</f>
        <v>Kalin McGee</v>
      </c>
      <c r="E44" s="125">
        <v>131</v>
      </c>
      <c r="G44" s="122"/>
      <c r="I44" s="122"/>
      <c r="N44" s="121"/>
      <c r="P44" s="121"/>
      <c r="S44" s="126">
        <v>195</v>
      </c>
      <c r="T44" s="123" t="str">
        <f>IF(U42&lt;1," ",(IF(U46&gt;U42,V46,V42)))</f>
        <v>Payton Dickson</v>
      </c>
      <c r="V44" s="124"/>
    </row>
    <row r="45" spans="1:23">
      <c r="B45" s="131" t="s">
        <v>70</v>
      </c>
      <c r="C45" s="122"/>
      <c r="D45" s="117" t="str">
        <f>IF(D44=" "," ",(IF(D44=B42,B43,B47)))</f>
        <v>Sterling Heights Stevenson</v>
      </c>
      <c r="G45" s="122"/>
      <c r="I45" s="122"/>
      <c r="N45" s="121"/>
      <c r="P45" s="121"/>
      <c r="T45" s="121" t="str">
        <f>IF(U42&lt;1," ",(IF(T44=V46,V47,V43)))</f>
        <v>Richmond</v>
      </c>
      <c r="V45" s="131" t="s">
        <v>76</v>
      </c>
    </row>
    <row r="46" spans="1:23">
      <c r="A46" s="115">
        <v>21</v>
      </c>
      <c r="B46" s="115" t="str">
        <f>'G-Standings'!B22</f>
        <v>Kalin McGee</v>
      </c>
      <c r="C46" s="125">
        <v>211</v>
      </c>
      <c r="G46" s="122"/>
      <c r="I46" s="122"/>
      <c r="N46" s="121"/>
      <c r="P46" s="121"/>
      <c r="U46" s="126">
        <v>182</v>
      </c>
      <c r="V46" s="119" t="str">
        <f>'G-Standings'!B23</f>
        <v>Alyssa Komlenovich</v>
      </c>
      <c r="W46" s="115">
        <v>22</v>
      </c>
    </row>
    <row r="47" spans="1:23">
      <c r="A47" s="116"/>
      <c r="B47" s="116" t="str">
        <f>'G-Standings'!D22</f>
        <v>Sterling Heights Stevenson</v>
      </c>
      <c r="C47" s="116"/>
      <c r="G47" s="122"/>
      <c r="H47" s="127" t="str">
        <f>IF(G55&lt;1," ",(IF(G39&lt;G55,F55,F39)))</f>
        <v>Samantha Gainor</v>
      </c>
      <c r="I47" s="122">
        <v>189</v>
      </c>
      <c r="N47" s="121"/>
      <c r="O47" s="117">
        <v>194</v>
      </c>
      <c r="P47" s="121" t="str">
        <f>IF(Q55&lt;1," ",(IF(Q55&gt;Q39,R55,R39)))</f>
        <v>Payton Dickson</v>
      </c>
      <c r="R47" s="124"/>
      <c r="V47" s="118" t="str">
        <f>'G-Standings'!D23</f>
        <v>East Point East Detroit</v>
      </c>
    </row>
    <row r="48" spans="1:23" ht="3.95" customHeight="1">
      <c r="G48" s="122"/>
      <c r="H48" s="115"/>
      <c r="I48" s="125"/>
      <c r="O48" s="126"/>
      <c r="P48" s="123"/>
    </row>
    <row r="49" spans="1:23" ht="3.95" customHeight="1">
      <c r="G49" s="122"/>
      <c r="H49" s="116"/>
      <c r="I49" s="116"/>
      <c r="P49" s="121"/>
    </row>
    <row r="50" spans="1:23">
      <c r="A50" s="115">
        <v>13</v>
      </c>
      <c r="B50" s="115" t="str">
        <f>'G-Standings'!B14</f>
        <v>Shayde Brecker</v>
      </c>
      <c r="C50" s="115">
        <v>179</v>
      </c>
      <c r="F50" s="131" t="s">
        <v>69</v>
      </c>
      <c r="G50" s="122"/>
      <c r="H50" s="117" t="str">
        <f>IF(H47=" "," ",(IF(H47=F55,F58,F42)))</f>
        <v>Macomb L'Anse Creuse North</v>
      </c>
      <c r="P50" s="121" t="str">
        <f>IF(Q55&lt;1," ",(IF(P47=R55,R58,R42)))</f>
        <v>Richmond</v>
      </c>
      <c r="R50" s="131" t="s">
        <v>75</v>
      </c>
      <c r="U50" s="115">
        <v>201</v>
      </c>
      <c r="V50" s="119" t="str">
        <f>'G-Standings'!B15</f>
        <v>Jenna Nottle</v>
      </c>
      <c r="W50" s="115">
        <v>14</v>
      </c>
    </row>
    <row r="51" spans="1:23">
      <c r="B51" s="117" t="str">
        <f>'G-Standings'!D14</f>
        <v>Centerline</v>
      </c>
      <c r="C51" s="120"/>
      <c r="G51" s="122"/>
      <c r="J51" s="127" t="str">
        <f>IF(I67&lt;1," ",(IF(I35&lt;I67,H67,H35)))</f>
        <v xml:space="preserve"> </v>
      </c>
      <c r="N51" s="121" t="str">
        <f>IF(O67&lt;1," ",(IF(O67&gt;O35,P67,P35)))</f>
        <v xml:space="preserve"> </v>
      </c>
      <c r="P51" s="121"/>
      <c r="T51" s="121"/>
      <c r="V51" s="118" t="str">
        <f>'G-Standings'!D15</f>
        <v>Macomb Dakota</v>
      </c>
    </row>
    <row r="52" spans="1:23">
      <c r="C52" s="122"/>
      <c r="D52" s="115" t="str">
        <f>IF(C54&lt;1," ",(IF(C50&lt;C54,B54,B50)))</f>
        <v>Nicole Mikaelian</v>
      </c>
      <c r="E52" s="115">
        <v>222</v>
      </c>
      <c r="G52" s="122"/>
      <c r="J52" s="236" t="s">
        <v>273</v>
      </c>
      <c r="K52" s="115">
        <v>189</v>
      </c>
      <c r="L52" s="116"/>
      <c r="M52" s="115">
        <v>192</v>
      </c>
      <c r="N52" s="238" t="s">
        <v>251</v>
      </c>
      <c r="P52" s="121"/>
      <c r="S52" s="115">
        <v>247</v>
      </c>
      <c r="T52" s="123" t="str">
        <f>IF(U50&lt;1," ",(IF(U54&gt;U50,V54,V50)))</f>
        <v>Madchen Breen</v>
      </c>
      <c r="V52" s="124"/>
    </row>
    <row r="53" spans="1:23">
      <c r="B53" s="131" t="s">
        <v>71</v>
      </c>
      <c r="C53" s="122"/>
      <c r="D53" s="117" t="str">
        <f>IF(D52=" "," ",(IF(D52=B50,B51,B55)))</f>
        <v>Macomb Dakota</v>
      </c>
      <c r="E53" s="120"/>
      <c r="G53" s="122"/>
      <c r="J53" s="237" t="s">
        <v>170</v>
      </c>
      <c r="K53" s="116"/>
      <c r="L53" s="116"/>
      <c r="N53" s="239" t="s">
        <v>107</v>
      </c>
      <c r="P53" s="121"/>
      <c r="R53" s="121"/>
      <c r="T53" s="121" t="str">
        <f>IF(U50&lt;1," ",(IF(T52=V54,V55,V51)))</f>
        <v>Warren Regina</v>
      </c>
      <c r="V53" s="131" t="s">
        <v>77</v>
      </c>
    </row>
    <row r="54" spans="1:23">
      <c r="A54" s="115">
        <v>20</v>
      </c>
      <c r="B54" s="115" t="str">
        <f>'G-Standings'!B21</f>
        <v>Nicole Mikaelian</v>
      </c>
      <c r="C54" s="125">
        <v>300</v>
      </c>
      <c r="E54" s="122"/>
      <c r="G54" s="122"/>
      <c r="J54" s="117" t="str">
        <f>IF(J51=" "," ",(IF(J51=H67,H70,H38)))</f>
        <v xml:space="preserve"> </v>
      </c>
      <c r="K54" s="235" t="s">
        <v>69</v>
      </c>
      <c r="N54" s="121" t="str">
        <f>IF(O67&lt;1," ",(IF(N51=P67,P70,P38)))</f>
        <v xml:space="preserve"> </v>
      </c>
      <c r="P54" s="121"/>
      <c r="R54" s="121"/>
      <c r="U54" s="126">
        <v>234</v>
      </c>
      <c r="V54" s="119" t="str">
        <f>'G-Standings'!B20</f>
        <v>Madchen Breen</v>
      </c>
      <c r="W54" s="115">
        <v>19</v>
      </c>
    </row>
    <row r="55" spans="1:23">
      <c r="A55" s="116"/>
      <c r="B55" s="116" t="str">
        <f>'G-Standings'!D21</f>
        <v>Macomb Dakota</v>
      </c>
      <c r="C55" s="116"/>
      <c r="E55" s="122"/>
      <c r="F55" s="127" t="str">
        <f>IF(E60&lt;1," ",(IF(E52&lt;E60,D60,D52)))</f>
        <v>Samantha Gainor</v>
      </c>
      <c r="G55" s="122">
        <v>241</v>
      </c>
      <c r="N55" s="121"/>
      <c r="P55" s="121"/>
      <c r="Q55" s="117">
        <v>184</v>
      </c>
      <c r="R55" s="121" t="str">
        <f>IF(S52&lt;1," ",(IF(S60&gt;S52,T60,T52)))</f>
        <v>Madchen Breen</v>
      </c>
      <c r="T55" s="124"/>
      <c r="V55" s="118" t="str">
        <f>'G-Standings'!D20</f>
        <v>Warren Regina</v>
      </c>
    </row>
    <row r="56" spans="1:23" ht="3.95" customHeight="1">
      <c r="E56" s="122"/>
      <c r="F56" s="126"/>
      <c r="G56" s="125"/>
      <c r="Q56" s="126"/>
      <c r="R56" s="123"/>
    </row>
    <row r="57" spans="1:23" ht="3.95" customHeight="1">
      <c r="E57" s="122"/>
      <c r="F57" s="116"/>
      <c r="G57" s="116"/>
      <c r="R57" s="121"/>
    </row>
    <row r="58" spans="1:23">
      <c r="A58" s="115">
        <v>4</v>
      </c>
      <c r="B58" s="115" t="str">
        <f>'G-Standings'!B5</f>
        <v>Samantha Gainor</v>
      </c>
      <c r="C58" s="115">
        <v>188</v>
      </c>
      <c r="D58" s="131" t="s">
        <v>71</v>
      </c>
      <c r="E58" s="122"/>
      <c r="F58" s="117" t="str">
        <f>IF(F55=" "," ",(IF(F55=D52,D53,D61)))</f>
        <v>Macomb L'Anse Creuse North</v>
      </c>
      <c r="R58" s="121" t="str">
        <f>+IF(S52&lt;1," ",(IF(R55=T60,T61,T53)))</f>
        <v>Warren Regina</v>
      </c>
      <c r="T58" s="131" t="s">
        <v>77</v>
      </c>
      <c r="U58" s="115">
        <v>159</v>
      </c>
      <c r="V58" s="119" t="str">
        <f>'G-Standings'!B4</f>
        <v>Maria Osinski</v>
      </c>
      <c r="W58" s="115">
        <v>3</v>
      </c>
    </row>
    <row r="59" spans="1:23">
      <c r="B59" s="117" t="str">
        <f>'G-Standings'!D5</f>
        <v>Macomb L'Anse Creuse North</v>
      </c>
      <c r="C59" s="120"/>
      <c r="E59" s="122"/>
      <c r="R59" s="121"/>
      <c r="T59" s="121"/>
      <c r="V59" s="118" t="str">
        <f>'G-Standings'!D4</f>
        <v>Sterling Heights Stevenson</v>
      </c>
    </row>
    <row r="60" spans="1:23">
      <c r="C60" s="122"/>
      <c r="D60" s="115" t="str">
        <f>IF(C62&lt;1," ",(IF(C58&lt;C62,B62,B58)))</f>
        <v>Samantha Gainor</v>
      </c>
      <c r="E60" s="125">
        <v>224</v>
      </c>
      <c r="S60" s="126">
        <v>178</v>
      </c>
      <c r="T60" s="123" t="str">
        <f>IF(U58&lt;1," ",(IF(U62&gt;U58,V62,V58)))</f>
        <v>Lauren Kroll</v>
      </c>
      <c r="V60" s="124"/>
    </row>
    <row r="61" spans="1:23">
      <c r="B61" s="131" t="s">
        <v>71</v>
      </c>
      <c r="C61" s="122"/>
      <c r="D61" s="117" t="str">
        <f>IF(D60=" "," ",(IF(D60=B58,B59,B63)))</f>
        <v>Macomb L'Anse Creuse North</v>
      </c>
      <c r="T61" s="121" t="str">
        <f>IF(U58&lt;1," ",(IF(T60=V62,V63,V59)))</f>
        <v>Warren Mott</v>
      </c>
      <c r="V61" s="131" t="s">
        <v>77</v>
      </c>
    </row>
    <row r="62" spans="1:23">
      <c r="A62" s="115">
        <v>29</v>
      </c>
      <c r="B62" s="115" t="str">
        <f>'G-Standings'!B30</f>
        <v>Hannah Holeton</v>
      </c>
      <c r="C62" s="125">
        <v>164</v>
      </c>
      <c r="U62" s="126">
        <v>170</v>
      </c>
      <c r="V62" s="119" t="str">
        <f>'G-Standings'!B31</f>
        <v>Lauren Kroll</v>
      </c>
      <c r="W62" s="115">
        <v>30</v>
      </c>
    </row>
    <row r="63" spans="1:23">
      <c r="B63" s="117" t="str">
        <f>'G-Standings'!D30</f>
        <v>Macomb L'Anse Creuse North</v>
      </c>
      <c r="V63" s="118" t="str">
        <f>'G-Standings'!D31</f>
        <v>Warren Mott</v>
      </c>
    </row>
  </sheetData>
  <mergeCells count="9">
    <mergeCell ref="Q1:R1"/>
    <mergeCell ref="S1:T1"/>
    <mergeCell ref="U1:W1"/>
    <mergeCell ref="A1:C1"/>
    <mergeCell ref="D1:E1"/>
    <mergeCell ref="F1:G1"/>
    <mergeCell ref="H1:I1"/>
    <mergeCell ref="J1:N1"/>
    <mergeCell ref="O1:P1"/>
  </mergeCells>
  <printOptions horizontalCentered="1" verticalCentered="1"/>
  <pageMargins left="0.19" right="0.19" top="0.5" bottom="0.5" header="0.5" footer="0.5"/>
  <pageSetup paperSize="5" scale="73" orientation="landscape" horizontalDpi="300" verticalDpi="300" r:id="rId1"/>
  <headerFooter alignWithMargins="0">
    <oddHeader>&amp;L&amp;"Calibri,Bold"&amp;12Sunnybrook Golf &amp; Bowl&amp;C&amp;"Calibri Light,Bold"&amp;14Macomb County Championship
Girl's Finals&amp;R&amp;"Calibri,Bold"&amp;12January 14,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I352"/>
  <sheetViews>
    <sheetView zoomScaleNormal="100" workbookViewId="0">
      <selection sqref="A1:I2"/>
    </sheetView>
  </sheetViews>
  <sheetFormatPr defaultRowHeight="12.75"/>
  <cols>
    <col min="1" max="9" width="9.140625" style="133"/>
    <col min="10" max="16384" width="9.140625" style="98"/>
  </cols>
  <sheetData>
    <row r="1" spans="1:9" ht="12.75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</row>
    <row r="2" spans="1:9" ht="12.75" customHeight="1">
      <c r="A2" s="218"/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09" t="s">
        <v>83</v>
      </c>
      <c r="B3" s="209"/>
      <c r="C3" s="209"/>
      <c r="D3" s="209"/>
      <c r="E3" s="209"/>
      <c r="F3" s="209"/>
      <c r="G3" s="209"/>
      <c r="H3" s="209"/>
      <c r="I3" s="209"/>
    </row>
    <row r="5" spans="1:9" ht="15" customHeight="1">
      <c r="B5" s="208" t="s">
        <v>81</v>
      </c>
      <c r="C5" s="212" t="str">
        <f>'Boys Brack'!B2</f>
        <v>Kevin Craft</v>
      </c>
      <c r="D5" s="213"/>
      <c r="E5" s="214"/>
      <c r="F5" s="207" t="s">
        <v>80</v>
      </c>
      <c r="G5" s="134"/>
      <c r="H5" s="135"/>
    </row>
    <row r="6" spans="1:9">
      <c r="B6" s="208"/>
      <c r="C6" s="215"/>
      <c r="D6" s="216"/>
      <c r="E6" s="217"/>
      <c r="F6" s="207"/>
      <c r="G6" s="136"/>
      <c r="H6" s="137"/>
    </row>
    <row r="8" spans="1:9" ht="15" customHeight="1">
      <c r="D8" s="211" t="str">
        <f>'Boys Brack'!B5</f>
        <v>Lane 3-4</v>
      </c>
      <c r="E8" s="211"/>
      <c r="F8" s="211"/>
    </row>
    <row r="10" spans="1:9">
      <c r="E10" s="114" t="s">
        <v>82</v>
      </c>
    </row>
    <row r="13" spans="1:9" ht="15" customHeight="1">
      <c r="B13" s="208" t="s">
        <v>81</v>
      </c>
      <c r="C13" s="212" t="str">
        <f>'Boys Brack'!B6</f>
        <v>Dan Radcliff</v>
      </c>
      <c r="D13" s="213"/>
      <c r="E13" s="214"/>
      <c r="F13" s="207" t="s">
        <v>80</v>
      </c>
      <c r="G13" s="134"/>
      <c r="H13" s="135"/>
    </row>
    <row r="14" spans="1:9">
      <c r="B14" s="208"/>
      <c r="C14" s="215"/>
      <c r="D14" s="216"/>
      <c r="E14" s="217"/>
      <c r="F14" s="207"/>
      <c r="G14" s="136"/>
      <c r="H14" s="137"/>
    </row>
    <row r="16" spans="1:9">
      <c r="D16" s="139"/>
      <c r="E16" s="140"/>
      <c r="F16" s="140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9" spans="1:9" ht="15.75">
      <c r="B19" s="132"/>
      <c r="C19" s="132"/>
      <c r="D19" s="132"/>
      <c r="E19" s="132"/>
      <c r="F19" s="132"/>
      <c r="G19" s="132"/>
      <c r="H19" s="132"/>
    </row>
    <row r="20" spans="1:9" ht="18">
      <c r="A20" s="206" t="s">
        <v>79</v>
      </c>
      <c r="B20" s="206"/>
      <c r="C20" s="206"/>
      <c r="D20" s="206"/>
      <c r="E20" s="206"/>
      <c r="F20" s="138" t="str">
        <f>'Boys Brack'!D10</f>
        <v>Lane 3-4</v>
      </c>
      <c r="G20" s="138"/>
      <c r="H20" s="138"/>
      <c r="I20" s="138"/>
    </row>
    <row r="21" spans="1:9" ht="15.75">
      <c r="B21" s="132"/>
      <c r="C21" s="132"/>
      <c r="D21" s="132"/>
      <c r="E21" s="132"/>
      <c r="F21" s="132"/>
      <c r="G21" s="132"/>
      <c r="H21" s="132"/>
    </row>
    <row r="22" spans="1:9" ht="18">
      <c r="A22" s="210" t="s">
        <v>84</v>
      </c>
      <c r="B22" s="210"/>
      <c r="C22" s="210"/>
      <c r="D22" s="210"/>
      <c r="E22" s="210"/>
      <c r="F22" s="210"/>
      <c r="G22" s="210"/>
      <c r="H22" s="210"/>
      <c r="I22" s="210"/>
    </row>
    <row r="23" spans="1:9" ht="12.75" customHeight="1">
      <c r="A23" s="218" t="s">
        <v>37</v>
      </c>
      <c r="B23" s="218"/>
      <c r="C23" s="218"/>
      <c r="D23" s="218"/>
      <c r="E23" s="218"/>
      <c r="F23" s="218"/>
      <c r="G23" s="218"/>
      <c r="H23" s="218"/>
      <c r="I23" s="218"/>
    </row>
    <row r="24" spans="1:9" ht="12.75" customHeight="1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ht="20.25">
      <c r="A25" s="209" t="s">
        <v>83</v>
      </c>
      <c r="B25" s="209"/>
      <c r="C25" s="209"/>
      <c r="D25" s="209"/>
      <c r="E25" s="209"/>
      <c r="F25" s="209"/>
      <c r="G25" s="209"/>
      <c r="H25" s="209"/>
      <c r="I25" s="209"/>
    </row>
    <row r="27" spans="1:9" ht="15" customHeight="1">
      <c r="B27" s="208" t="s">
        <v>81</v>
      </c>
      <c r="C27" s="212" t="str">
        <f>'Boys Brack'!B10</f>
        <v>Kyle Hayes</v>
      </c>
      <c r="D27" s="213"/>
      <c r="E27" s="214"/>
      <c r="F27" s="207" t="s">
        <v>80</v>
      </c>
      <c r="G27" s="134"/>
      <c r="H27" s="135"/>
    </row>
    <row r="28" spans="1:9">
      <c r="B28" s="208"/>
      <c r="C28" s="215"/>
      <c r="D28" s="216"/>
      <c r="E28" s="217"/>
      <c r="F28" s="207"/>
      <c r="G28" s="136"/>
      <c r="H28" s="137"/>
    </row>
    <row r="30" spans="1:9">
      <c r="D30" s="211" t="str">
        <f>'Boys Brack'!B13</f>
        <v>Lane 3-4</v>
      </c>
      <c r="E30" s="211"/>
      <c r="F30" s="211"/>
    </row>
    <row r="32" spans="1:9">
      <c r="E32" s="114" t="s">
        <v>82</v>
      </c>
    </row>
    <row r="35" spans="1:9" ht="15" customHeight="1">
      <c r="B35" s="208" t="s">
        <v>81</v>
      </c>
      <c r="C35" s="212" t="str">
        <f>'Boys Brack'!B14</f>
        <v>Kyle Stanczak</v>
      </c>
      <c r="D35" s="213"/>
      <c r="E35" s="214"/>
      <c r="F35" s="207" t="s">
        <v>80</v>
      </c>
      <c r="G35" s="134"/>
      <c r="H35" s="135"/>
    </row>
    <row r="36" spans="1:9">
      <c r="B36" s="208"/>
      <c r="C36" s="215"/>
      <c r="D36" s="216"/>
      <c r="E36" s="217"/>
      <c r="F36" s="207"/>
      <c r="G36" s="136"/>
      <c r="H36" s="137"/>
    </row>
    <row r="38" spans="1:9">
      <c r="D38" s="139"/>
      <c r="E38" s="140"/>
      <c r="F38" s="140"/>
    </row>
    <row r="39" spans="1:9">
      <c r="A39" s="141"/>
      <c r="B39" s="141"/>
      <c r="C39" s="141"/>
      <c r="D39" s="141"/>
      <c r="E39" s="141"/>
      <c r="F39" s="141"/>
      <c r="G39" s="141"/>
      <c r="H39" s="141"/>
      <c r="I39" s="141"/>
    </row>
    <row r="41" spans="1:9" ht="15.75">
      <c r="B41" s="132"/>
      <c r="C41" s="132"/>
      <c r="D41" s="132"/>
      <c r="E41" s="132"/>
      <c r="F41" s="132"/>
      <c r="G41" s="132"/>
      <c r="H41" s="132"/>
    </row>
    <row r="42" spans="1:9" ht="18">
      <c r="A42" s="206" t="s">
        <v>79</v>
      </c>
      <c r="B42" s="206"/>
      <c r="C42" s="206"/>
      <c r="D42" s="206"/>
      <c r="E42" s="206"/>
      <c r="F42" s="138" t="str">
        <f>'Boys Brack'!D10</f>
        <v>Lane 3-4</v>
      </c>
      <c r="G42" s="138"/>
      <c r="H42" s="138"/>
      <c r="I42" s="138"/>
    </row>
    <row r="43" spans="1:9" ht="15.75">
      <c r="B43" s="132"/>
      <c r="C43" s="132"/>
      <c r="D43" s="132"/>
      <c r="E43" s="132"/>
      <c r="F43" s="132"/>
      <c r="G43" s="132"/>
      <c r="H43" s="132"/>
    </row>
    <row r="44" spans="1:9" ht="18">
      <c r="A44" s="210" t="s">
        <v>84</v>
      </c>
      <c r="B44" s="210"/>
      <c r="C44" s="210"/>
      <c r="D44" s="210"/>
      <c r="E44" s="210"/>
      <c r="F44" s="210"/>
      <c r="G44" s="210"/>
      <c r="H44" s="210"/>
      <c r="I44" s="210"/>
    </row>
    <row r="45" spans="1:9" ht="12.75" customHeight="1">
      <c r="A45" s="218" t="s">
        <v>37</v>
      </c>
      <c r="B45" s="218"/>
      <c r="C45" s="218"/>
      <c r="D45" s="218"/>
      <c r="E45" s="218"/>
      <c r="F45" s="218"/>
      <c r="G45" s="218"/>
      <c r="H45" s="218"/>
      <c r="I45" s="218"/>
    </row>
    <row r="46" spans="1:9" ht="12.75" customHeight="1">
      <c r="A46" s="218"/>
      <c r="B46" s="218"/>
      <c r="C46" s="218"/>
      <c r="D46" s="218"/>
      <c r="E46" s="218"/>
      <c r="F46" s="218"/>
      <c r="G46" s="218"/>
      <c r="H46" s="218"/>
      <c r="I46" s="218"/>
    </row>
    <row r="47" spans="1:9" ht="20.25">
      <c r="A47" s="209" t="s">
        <v>83</v>
      </c>
      <c r="B47" s="209"/>
      <c r="C47" s="209"/>
      <c r="D47" s="209"/>
      <c r="E47" s="209"/>
      <c r="F47" s="209"/>
      <c r="G47" s="209"/>
      <c r="H47" s="209"/>
      <c r="I47" s="209"/>
    </row>
    <row r="49" spans="1:9" ht="15" customHeight="1">
      <c r="B49" s="208" t="s">
        <v>81</v>
      </c>
      <c r="C49" s="212" t="str">
        <f>'Boys Brack'!B18</f>
        <v>Brad Delmarle</v>
      </c>
      <c r="D49" s="213"/>
      <c r="E49" s="214"/>
      <c r="F49" s="207" t="s">
        <v>80</v>
      </c>
      <c r="G49" s="134"/>
      <c r="H49" s="135"/>
    </row>
    <row r="50" spans="1:9">
      <c r="B50" s="208"/>
      <c r="C50" s="215"/>
      <c r="D50" s="216"/>
      <c r="E50" s="217"/>
      <c r="F50" s="207"/>
      <c r="G50" s="136"/>
      <c r="H50" s="137"/>
    </row>
    <row r="52" spans="1:9">
      <c r="D52" s="211" t="str">
        <f>'Boys Brack'!B21</f>
        <v>Lane 5-6</v>
      </c>
      <c r="E52" s="211"/>
      <c r="F52" s="211"/>
    </row>
    <row r="54" spans="1:9">
      <c r="E54" s="114" t="s">
        <v>82</v>
      </c>
    </row>
    <row r="57" spans="1:9" ht="15" customHeight="1">
      <c r="B57" s="208" t="s">
        <v>81</v>
      </c>
      <c r="C57" s="212" t="str">
        <f>'Boys Brack'!B22</f>
        <v>Vince Papais</v>
      </c>
      <c r="D57" s="213"/>
      <c r="E57" s="214"/>
      <c r="F57" s="207" t="s">
        <v>80</v>
      </c>
      <c r="G57" s="134"/>
      <c r="H57" s="135"/>
    </row>
    <row r="58" spans="1:9">
      <c r="B58" s="208"/>
      <c r="C58" s="215"/>
      <c r="D58" s="216"/>
      <c r="E58" s="217"/>
      <c r="F58" s="207"/>
      <c r="G58" s="136"/>
      <c r="H58" s="137"/>
    </row>
    <row r="60" spans="1:9">
      <c r="D60" s="139"/>
      <c r="E60" s="140"/>
      <c r="F60" s="140"/>
    </row>
    <row r="61" spans="1:9">
      <c r="A61" s="141"/>
      <c r="B61" s="141"/>
      <c r="C61" s="141"/>
      <c r="D61" s="141"/>
      <c r="E61" s="141"/>
      <c r="F61" s="141"/>
      <c r="G61" s="141"/>
      <c r="H61" s="141"/>
      <c r="I61" s="141"/>
    </row>
    <row r="63" spans="1:9" ht="15.75">
      <c r="B63" s="132"/>
      <c r="C63" s="132"/>
      <c r="D63" s="132"/>
      <c r="E63" s="132"/>
      <c r="F63" s="132"/>
      <c r="G63" s="132"/>
      <c r="H63" s="132"/>
    </row>
    <row r="64" spans="1:9" ht="18">
      <c r="A64" s="206" t="s">
        <v>79</v>
      </c>
      <c r="B64" s="206"/>
      <c r="C64" s="206"/>
      <c r="D64" s="206"/>
      <c r="E64" s="206"/>
      <c r="F64" s="138" t="str">
        <f>'Boys Brack'!D26</f>
        <v>Lane 5-6</v>
      </c>
      <c r="G64" s="138"/>
      <c r="H64" s="138"/>
      <c r="I64" s="138"/>
    </row>
    <row r="65" spans="1:9" ht="15.75">
      <c r="B65" s="132"/>
      <c r="C65" s="132"/>
      <c r="D65" s="132"/>
      <c r="E65" s="132"/>
      <c r="F65" s="132"/>
      <c r="G65" s="132"/>
      <c r="H65" s="132"/>
    </row>
    <row r="66" spans="1:9" ht="18">
      <c r="A66" s="210" t="s">
        <v>84</v>
      </c>
      <c r="B66" s="210"/>
      <c r="C66" s="210"/>
      <c r="D66" s="210"/>
      <c r="E66" s="210"/>
      <c r="F66" s="210"/>
      <c r="G66" s="210"/>
      <c r="H66" s="210"/>
      <c r="I66" s="210"/>
    </row>
    <row r="67" spans="1:9" ht="12.75" customHeight="1">
      <c r="A67" s="218" t="s">
        <v>37</v>
      </c>
      <c r="B67" s="218"/>
      <c r="C67" s="218"/>
      <c r="D67" s="218"/>
      <c r="E67" s="218"/>
      <c r="F67" s="218"/>
      <c r="G67" s="218"/>
      <c r="H67" s="218"/>
      <c r="I67" s="218"/>
    </row>
    <row r="68" spans="1:9" ht="12.75" customHeight="1">
      <c r="A68" s="218"/>
      <c r="B68" s="218"/>
      <c r="C68" s="218"/>
      <c r="D68" s="218"/>
      <c r="E68" s="218"/>
      <c r="F68" s="218"/>
      <c r="G68" s="218"/>
      <c r="H68" s="218"/>
      <c r="I68" s="218"/>
    </row>
    <row r="69" spans="1:9" ht="20.25">
      <c r="A69" s="209" t="s">
        <v>83</v>
      </c>
      <c r="B69" s="209"/>
      <c r="C69" s="209"/>
      <c r="D69" s="209"/>
      <c r="E69" s="209"/>
      <c r="F69" s="209"/>
      <c r="G69" s="209"/>
      <c r="H69" s="209"/>
      <c r="I69" s="209"/>
    </row>
    <row r="71" spans="1:9" ht="15" customHeight="1">
      <c r="B71" s="208" t="s">
        <v>81</v>
      </c>
      <c r="C71" s="212" t="str">
        <f>'Boys Brack'!B26</f>
        <v>Nick Guillemette</v>
      </c>
      <c r="D71" s="213"/>
      <c r="E71" s="214"/>
      <c r="F71" s="207" t="s">
        <v>80</v>
      </c>
      <c r="G71" s="134"/>
      <c r="H71" s="135"/>
    </row>
    <row r="72" spans="1:9">
      <c r="B72" s="208"/>
      <c r="C72" s="215"/>
      <c r="D72" s="216"/>
      <c r="E72" s="217"/>
      <c r="F72" s="207"/>
      <c r="G72" s="136"/>
      <c r="H72" s="137"/>
    </row>
    <row r="74" spans="1:9">
      <c r="D74" s="211" t="str">
        <f>'Boys Brack'!B29</f>
        <v>Lane 5-6</v>
      </c>
      <c r="E74" s="211"/>
      <c r="F74" s="211"/>
    </row>
    <row r="76" spans="1:9">
      <c r="E76" s="114" t="s">
        <v>82</v>
      </c>
    </row>
    <row r="79" spans="1:9" ht="15" customHeight="1">
      <c r="B79" s="208" t="s">
        <v>81</v>
      </c>
      <c r="C79" s="212" t="str">
        <f>'Boys Brack'!B30</f>
        <v>Brad Thomas</v>
      </c>
      <c r="D79" s="213"/>
      <c r="E79" s="214"/>
      <c r="F79" s="207" t="s">
        <v>80</v>
      </c>
      <c r="G79" s="134"/>
      <c r="H79" s="135"/>
    </row>
    <row r="80" spans="1:9">
      <c r="B80" s="208"/>
      <c r="C80" s="215"/>
      <c r="D80" s="216"/>
      <c r="E80" s="217"/>
      <c r="F80" s="207"/>
      <c r="G80" s="136"/>
      <c r="H80" s="137"/>
    </row>
    <row r="82" spans="1:9">
      <c r="D82" s="139"/>
      <c r="E82" s="140"/>
      <c r="F82" s="140"/>
    </row>
    <row r="83" spans="1:9">
      <c r="A83" s="141"/>
      <c r="B83" s="141"/>
      <c r="C83" s="141"/>
      <c r="D83" s="141"/>
      <c r="E83" s="141"/>
      <c r="F83" s="141"/>
      <c r="G83" s="141"/>
      <c r="H83" s="141"/>
      <c r="I83" s="141"/>
    </row>
    <row r="85" spans="1:9" ht="15.75">
      <c r="B85" s="132"/>
      <c r="C85" s="132"/>
      <c r="D85" s="132"/>
      <c r="E85" s="132"/>
      <c r="F85" s="132"/>
      <c r="G85" s="132"/>
      <c r="H85" s="132"/>
    </row>
    <row r="86" spans="1:9" ht="18">
      <c r="A86" s="206" t="s">
        <v>79</v>
      </c>
      <c r="B86" s="206"/>
      <c r="C86" s="206"/>
      <c r="D86" s="206"/>
      <c r="E86" s="206"/>
      <c r="F86" s="138" t="str">
        <f>'Boys Brack'!D26</f>
        <v>Lane 5-6</v>
      </c>
      <c r="G86" s="138"/>
      <c r="H86" s="138"/>
      <c r="I86" s="138"/>
    </row>
    <row r="87" spans="1:9" ht="15.75">
      <c r="B87" s="132"/>
      <c r="C87" s="132"/>
      <c r="D87" s="132"/>
      <c r="E87" s="132"/>
      <c r="F87" s="132"/>
      <c r="G87" s="132"/>
      <c r="H87" s="132"/>
    </row>
    <row r="88" spans="1:9" ht="18">
      <c r="A88" s="210" t="s">
        <v>84</v>
      </c>
      <c r="B88" s="210"/>
      <c r="C88" s="210"/>
      <c r="D88" s="210"/>
      <c r="E88" s="210"/>
      <c r="F88" s="210"/>
      <c r="G88" s="210"/>
      <c r="H88" s="210"/>
      <c r="I88" s="210"/>
    </row>
    <row r="89" spans="1:9" ht="12.75" customHeight="1">
      <c r="A89" s="218" t="s">
        <v>37</v>
      </c>
      <c r="B89" s="218"/>
      <c r="C89" s="218"/>
      <c r="D89" s="218"/>
      <c r="E89" s="218"/>
      <c r="F89" s="218"/>
      <c r="G89" s="218"/>
      <c r="H89" s="218"/>
      <c r="I89" s="218"/>
    </row>
    <row r="90" spans="1:9" ht="12.75" customHeight="1">
      <c r="A90" s="218"/>
      <c r="B90" s="218"/>
      <c r="C90" s="218"/>
      <c r="D90" s="218"/>
      <c r="E90" s="218"/>
      <c r="F90" s="218"/>
      <c r="G90" s="218"/>
      <c r="H90" s="218"/>
      <c r="I90" s="218"/>
    </row>
    <row r="91" spans="1:9" ht="20.25">
      <c r="A91" s="209" t="s">
        <v>83</v>
      </c>
      <c r="B91" s="209"/>
      <c r="C91" s="209"/>
      <c r="D91" s="209"/>
      <c r="E91" s="209"/>
      <c r="F91" s="209"/>
      <c r="G91" s="209"/>
      <c r="H91" s="209"/>
      <c r="I91" s="209"/>
    </row>
    <row r="93" spans="1:9" ht="15" customHeight="1">
      <c r="B93" s="208" t="s">
        <v>81</v>
      </c>
      <c r="C93" s="212" t="str">
        <f>'Boys Brack'!B34</f>
        <v>Kyle Blaszczyk</v>
      </c>
      <c r="D93" s="213"/>
      <c r="E93" s="214"/>
      <c r="F93" s="207" t="s">
        <v>80</v>
      </c>
      <c r="G93" s="134"/>
      <c r="H93" s="135"/>
    </row>
    <row r="94" spans="1:9">
      <c r="B94" s="208"/>
      <c r="C94" s="215"/>
      <c r="D94" s="216"/>
      <c r="E94" s="217"/>
      <c r="F94" s="207"/>
      <c r="G94" s="136"/>
      <c r="H94" s="137"/>
    </row>
    <row r="96" spans="1:9">
      <c r="D96" s="211" t="str">
        <f>'Boys Brack'!B29</f>
        <v>Lane 5-6</v>
      </c>
      <c r="E96" s="211"/>
      <c r="F96" s="211"/>
    </row>
    <row r="98" spans="1:9">
      <c r="E98" s="114" t="s">
        <v>82</v>
      </c>
    </row>
    <row r="101" spans="1:9" ht="15" customHeight="1">
      <c r="B101" s="208" t="s">
        <v>81</v>
      </c>
      <c r="C101" s="212" t="str">
        <f>'Boys Brack'!B38</f>
        <v>Kyle Sherrell</v>
      </c>
      <c r="D101" s="213"/>
      <c r="E101" s="214"/>
      <c r="F101" s="207" t="s">
        <v>80</v>
      </c>
      <c r="G101" s="134"/>
      <c r="H101" s="135"/>
    </row>
    <row r="102" spans="1:9">
      <c r="B102" s="208"/>
      <c r="C102" s="215"/>
      <c r="D102" s="216"/>
      <c r="E102" s="217"/>
      <c r="F102" s="207"/>
      <c r="G102" s="136"/>
      <c r="H102" s="137"/>
    </row>
    <row r="104" spans="1:9">
      <c r="D104" s="139"/>
      <c r="E104" s="140"/>
      <c r="F104" s="140"/>
    </row>
    <row r="105" spans="1:9">
      <c r="A105" s="141"/>
      <c r="B105" s="141"/>
      <c r="C105" s="141"/>
      <c r="D105" s="141"/>
      <c r="E105" s="141"/>
      <c r="F105" s="141"/>
      <c r="G105" s="141"/>
      <c r="H105" s="141"/>
      <c r="I105" s="141"/>
    </row>
    <row r="107" spans="1:9" ht="15.75">
      <c r="B107" s="132"/>
      <c r="C107" s="132"/>
      <c r="D107" s="132"/>
      <c r="E107" s="132"/>
      <c r="F107" s="132"/>
      <c r="G107" s="132"/>
      <c r="H107" s="132"/>
    </row>
    <row r="108" spans="1:9" ht="18">
      <c r="A108" s="206" t="s">
        <v>79</v>
      </c>
      <c r="B108" s="206"/>
      <c r="C108" s="206"/>
      <c r="D108" s="206"/>
      <c r="E108" s="206"/>
      <c r="F108" s="138" t="str">
        <f>'Boys Brack'!D42</f>
        <v>Lane 9-10</v>
      </c>
      <c r="G108" s="138"/>
      <c r="H108" s="138"/>
      <c r="I108" s="138"/>
    </row>
    <row r="109" spans="1:9" ht="15.75">
      <c r="B109" s="132"/>
      <c r="C109" s="132"/>
      <c r="D109" s="132"/>
      <c r="E109" s="132"/>
      <c r="F109" s="132"/>
      <c r="G109" s="132"/>
      <c r="H109" s="132"/>
    </row>
    <row r="110" spans="1:9" ht="18">
      <c r="A110" s="210" t="s">
        <v>84</v>
      </c>
      <c r="B110" s="210"/>
      <c r="C110" s="210"/>
      <c r="D110" s="210"/>
      <c r="E110" s="210"/>
      <c r="F110" s="210"/>
      <c r="G110" s="210"/>
      <c r="H110" s="210"/>
      <c r="I110" s="210"/>
    </row>
    <row r="111" spans="1:9" ht="12.75" customHeight="1">
      <c r="A111" s="218" t="s">
        <v>37</v>
      </c>
      <c r="B111" s="218"/>
      <c r="C111" s="218"/>
      <c r="D111" s="218"/>
      <c r="E111" s="218"/>
      <c r="F111" s="218"/>
      <c r="G111" s="218"/>
      <c r="H111" s="218"/>
      <c r="I111" s="218"/>
    </row>
    <row r="112" spans="1:9" ht="12.75" customHeight="1">
      <c r="A112" s="218"/>
      <c r="B112" s="218"/>
      <c r="C112" s="218"/>
      <c r="D112" s="218"/>
      <c r="E112" s="218"/>
      <c r="F112" s="218"/>
      <c r="G112" s="218"/>
      <c r="H112" s="218"/>
      <c r="I112" s="218"/>
    </row>
    <row r="113" spans="1:9" ht="20.25">
      <c r="A113" s="209" t="s">
        <v>83</v>
      </c>
      <c r="B113" s="209"/>
      <c r="C113" s="209"/>
      <c r="D113" s="209"/>
      <c r="E113" s="209"/>
      <c r="F113" s="209"/>
      <c r="G113" s="209"/>
      <c r="H113" s="209"/>
      <c r="I113" s="209"/>
    </row>
    <row r="115" spans="1:9" ht="15" customHeight="1">
      <c r="B115" s="208" t="s">
        <v>81</v>
      </c>
      <c r="C115" s="212" t="str">
        <f>'Boys Brack'!B42</f>
        <v>Brandon Alexander</v>
      </c>
      <c r="D115" s="213"/>
      <c r="E115" s="214"/>
      <c r="F115" s="207" t="s">
        <v>80</v>
      </c>
      <c r="G115" s="134"/>
      <c r="H115" s="135"/>
    </row>
    <row r="116" spans="1:9">
      <c r="B116" s="208"/>
      <c r="C116" s="215"/>
      <c r="D116" s="216"/>
      <c r="E116" s="217"/>
      <c r="F116" s="207"/>
      <c r="G116" s="136"/>
      <c r="H116" s="137"/>
    </row>
    <row r="118" spans="1:9">
      <c r="D118" s="211" t="str">
        <f>'Boys Brack'!B45</f>
        <v>Lane 9-10</v>
      </c>
      <c r="E118" s="211"/>
      <c r="F118" s="211"/>
    </row>
    <row r="120" spans="1:9">
      <c r="E120" s="114" t="s">
        <v>82</v>
      </c>
    </row>
    <row r="123" spans="1:9" ht="15" customHeight="1">
      <c r="B123" s="208" t="s">
        <v>81</v>
      </c>
      <c r="C123" s="212" t="str">
        <f>'Boys Brack'!B46</f>
        <v>Ryan Rypkowski</v>
      </c>
      <c r="D123" s="213"/>
      <c r="E123" s="214"/>
      <c r="F123" s="207" t="s">
        <v>80</v>
      </c>
      <c r="G123" s="134"/>
      <c r="H123" s="135"/>
    </row>
    <row r="124" spans="1:9">
      <c r="B124" s="208"/>
      <c r="C124" s="215"/>
      <c r="D124" s="216"/>
      <c r="E124" s="217"/>
      <c r="F124" s="207"/>
      <c r="G124" s="136"/>
      <c r="H124" s="137"/>
    </row>
    <row r="126" spans="1:9">
      <c r="D126" s="139"/>
      <c r="E126" s="140"/>
      <c r="F126" s="140"/>
    </row>
    <row r="127" spans="1:9">
      <c r="A127" s="141"/>
      <c r="B127" s="141"/>
      <c r="C127" s="141"/>
      <c r="D127" s="141"/>
      <c r="E127" s="141"/>
      <c r="F127" s="141"/>
      <c r="G127" s="141"/>
      <c r="H127" s="141"/>
      <c r="I127" s="141"/>
    </row>
    <row r="129" spans="1:9" ht="15.75">
      <c r="B129" s="132"/>
      <c r="C129" s="132"/>
      <c r="D129" s="132"/>
      <c r="E129" s="132"/>
      <c r="F129" s="132"/>
      <c r="G129" s="132"/>
      <c r="H129" s="132"/>
    </row>
    <row r="130" spans="1:9" ht="18">
      <c r="A130" s="206" t="s">
        <v>79</v>
      </c>
      <c r="B130" s="206"/>
      <c r="C130" s="206"/>
      <c r="D130" s="206"/>
      <c r="E130" s="206"/>
      <c r="F130" s="138" t="str">
        <f>'Boys Brack'!D42</f>
        <v>Lane 9-10</v>
      </c>
      <c r="G130" s="138"/>
      <c r="H130" s="138"/>
      <c r="I130" s="138"/>
    </row>
    <row r="131" spans="1:9" ht="15.75">
      <c r="B131" s="132"/>
      <c r="C131" s="132"/>
      <c r="D131" s="132"/>
      <c r="E131" s="132"/>
      <c r="F131" s="132"/>
      <c r="G131" s="132"/>
      <c r="H131" s="132"/>
    </row>
    <row r="132" spans="1:9" ht="18">
      <c r="A132" s="210" t="s">
        <v>84</v>
      </c>
      <c r="B132" s="210"/>
      <c r="C132" s="210"/>
      <c r="D132" s="210"/>
      <c r="E132" s="210"/>
      <c r="F132" s="210"/>
      <c r="G132" s="210"/>
      <c r="H132" s="210"/>
      <c r="I132" s="210"/>
    </row>
    <row r="133" spans="1:9" ht="12.75" customHeight="1">
      <c r="A133" s="218" t="s">
        <v>37</v>
      </c>
      <c r="B133" s="218"/>
      <c r="C133" s="218"/>
      <c r="D133" s="218"/>
      <c r="E133" s="218"/>
      <c r="F133" s="218"/>
      <c r="G133" s="218"/>
      <c r="H133" s="218"/>
      <c r="I133" s="218"/>
    </row>
    <row r="134" spans="1:9" ht="12.75" customHeight="1">
      <c r="A134" s="218"/>
      <c r="B134" s="218"/>
      <c r="C134" s="218"/>
      <c r="D134" s="218"/>
      <c r="E134" s="218"/>
      <c r="F134" s="218"/>
      <c r="G134" s="218"/>
      <c r="H134" s="218"/>
      <c r="I134" s="218"/>
    </row>
    <row r="135" spans="1:9" ht="20.25">
      <c r="A135" s="209" t="s">
        <v>83</v>
      </c>
      <c r="B135" s="209"/>
      <c r="C135" s="209"/>
      <c r="D135" s="209"/>
      <c r="E135" s="209"/>
      <c r="F135" s="209"/>
      <c r="G135" s="209"/>
      <c r="H135" s="209"/>
      <c r="I135" s="209"/>
    </row>
    <row r="137" spans="1:9" ht="15" customHeight="1">
      <c r="B137" s="208" t="s">
        <v>81</v>
      </c>
      <c r="C137" s="212" t="str">
        <f>'Boys Brack'!B50</f>
        <v>Johnathon Zatorski</v>
      </c>
      <c r="D137" s="213"/>
      <c r="E137" s="214"/>
      <c r="F137" s="207" t="s">
        <v>80</v>
      </c>
      <c r="G137" s="134"/>
      <c r="H137" s="135"/>
    </row>
    <row r="138" spans="1:9">
      <c r="B138" s="208"/>
      <c r="C138" s="215"/>
      <c r="D138" s="216"/>
      <c r="E138" s="217"/>
      <c r="F138" s="207"/>
      <c r="G138" s="136"/>
      <c r="H138" s="137"/>
    </row>
    <row r="140" spans="1:9">
      <c r="D140" s="211" t="str">
        <f>'Boys Brack'!B53</f>
        <v>Lane 11-12</v>
      </c>
      <c r="E140" s="211"/>
      <c r="F140" s="211"/>
    </row>
    <row r="142" spans="1:9">
      <c r="E142" s="114" t="s">
        <v>82</v>
      </c>
    </row>
    <row r="145" spans="1:9" ht="15" customHeight="1">
      <c r="B145" s="208" t="s">
        <v>81</v>
      </c>
      <c r="C145" s="212" t="str">
        <f>'Boys Brack'!B54</f>
        <v>Garrett Bork</v>
      </c>
      <c r="D145" s="213"/>
      <c r="E145" s="214"/>
      <c r="F145" s="207" t="s">
        <v>80</v>
      </c>
      <c r="G145" s="134"/>
      <c r="H145" s="135"/>
    </row>
    <row r="146" spans="1:9">
      <c r="B146" s="208"/>
      <c r="C146" s="215"/>
      <c r="D146" s="216"/>
      <c r="E146" s="217"/>
      <c r="F146" s="207"/>
      <c r="G146" s="136"/>
      <c r="H146" s="137"/>
    </row>
    <row r="148" spans="1:9">
      <c r="D148" s="139"/>
      <c r="E148" s="140"/>
      <c r="F148" s="140"/>
    </row>
    <row r="149" spans="1:9">
      <c r="A149" s="141"/>
      <c r="B149" s="141"/>
      <c r="C149" s="141"/>
      <c r="D149" s="141"/>
      <c r="E149" s="141"/>
      <c r="F149" s="141"/>
      <c r="G149" s="141"/>
      <c r="H149" s="141"/>
      <c r="I149" s="141"/>
    </row>
    <row r="151" spans="1:9" ht="15.75">
      <c r="B151" s="132"/>
      <c r="C151" s="132"/>
      <c r="D151" s="132"/>
      <c r="E151" s="132"/>
      <c r="F151" s="132"/>
      <c r="G151" s="132"/>
      <c r="H151" s="132"/>
    </row>
    <row r="152" spans="1:9" ht="18">
      <c r="A152" s="206" t="s">
        <v>79</v>
      </c>
      <c r="B152" s="206"/>
      <c r="C152" s="206"/>
      <c r="D152" s="206"/>
      <c r="E152" s="206"/>
      <c r="F152" s="138" t="str">
        <f>'Boys Brack'!D58</f>
        <v>Lane 11-12</v>
      </c>
      <c r="G152" s="138"/>
      <c r="H152" s="138"/>
      <c r="I152" s="138"/>
    </row>
    <row r="153" spans="1:9" ht="15.75">
      <c r="B153" s="132"/>
      <c r="C153" s="132"/>
      <c r="D153" s="132"/>
      <c r="E153" s="132"/>
      <c r="F153" s="132"/>
      <c r="G153" s="132"/>
      <c r="H153" s="132"/>
    </row>
    <row r="154" spans="1:9" ht="18">
      <c r="A154" s="210" t="s">
        <v>84</v>
      </c>
      <c r="B154" s="210"/>
      <c r="C154" s="210"/>
      <c r="D154" s="210"/>
      <c r="E154" s="210"/>
      <c r="F154" s="210"/>
      <c r="G154" s="210"/>
      <c r="H154" s="210"/>
      <c r="I154" s="210"/>
    </row>
    <row r="155" spans="1:9" ht="12.75" customHeight="1">
      <c r="A155" s="218" t="s">
        <v>37</v>
      </c>
      <c r="B155" s="218"/>
      <c r="C155" s="218"/>
      <c r="D155" s="218"/>
      <c r="E155" s="218"/>
      <c r="F155" s="218"/>
      <c r="G155" s="218"/>
      <c r="H155" s="218"/>
      <c r="I155" s="218"/>
    </row>
    <row r="156" spans="1:9" ht="12.75" customHeight="1">
      <c r="A156" s="218"/>
      <c r="B156" s="218"/>
      <c r="C156" s="218"/>
      <c r="D156" s="218"/>
      <c r="E156" s="218"/>
      <c r="F156" s="218"/>
      <c r="G156" s="218"/>
      <c r="H156" s="218"/>
      <c r="I156" s="218"/>
    </row>
    <row r="157" spans="1:9" ht="20.25">
      <c r="A157" s="209" t="s">
        <v>83</v>
      </c>
      <c r="B157" s="209"/>
      <c r="C157" s="209"/>
      <c r="D157" s="209"/>
      <c r="E157" s="209"/>
      <c r="F157" s="209"/>
      <c r="G157" s="209"/>
      <c r="H157" s="209"/>
      <c r="I157" s="209"/>
    </row>
    <row r="159" spans="1:9">
      <c r="B159" s="208" t="s">
        <v>81</v>
      </c>
      <c r="C159" s="212" t="str">
        <f>'Boys Brack'!B58</f>
        <v>Alex Finn</v>
      </c>
      <c r="D159" s="213"/>
      <c r="E159" s="214"/>
      <c r="G159" s="134"/>
      <c r="H159" s="135"/>
    </row>
    <row r="160" spans="1:9">
      <c r="B160" s="208"/>
      <c r="C160" s="215"/>
      <c r="D160" s="216"/>
      <c r="E160" s="217"/>
      <c r="F160" s="139" t="s">
        <v>80</v>
      </c>
      <c r="G160" s="136"/>
      <c r="H160" s="137"/>
    </row>
    <row r="162" spans="1:9">
      <c r="D162" s="211" t="str">
        <f>'Boys Brack'!B61</f>
        <v>Lane 11-12</v>
      </c>
      <c r="E162" s="211"/>
      <c r="F162" s="211"/>
    </row>
    <row r="164" spans="1:9">
      <c r="E164" s="114" t="s">
        <v>82</v>
      </c>
    </row>
    <row r="167" spans="1:9">
      <c r="C167" s="212" t="str">
        <f>'Boys Brack'!B62</f>
        <v>Trevor Mackowiak</v>
      </c>
      <c r="D167" s="213"/>
      <c r="E167" s="214"/>
      <c r="G167" s="134"/>
      <c r="H167" s="135"/>
    </row>
    <row r="168" spans="1:9">
      <c r="B168" s="139" t="s">
        <v>81</v>
      </c>
      <c r="C168" s="215"/>
      <c r="D168" s="216"/>
      <c r="E168" s="217"/>
      <c r="F168" s="139" t="s">
        <v>80</v>
      </c>
      <c r="G168" s="136"/>
      <c r="H168" s="137"/>
    </row>
    <row r="170" spans="1:9">
      <c r="D170" s="139"/>
      <c r="E170" s="140"/>
      <c r="F170" s="140"/>
    </row>
    <row r="171" spans="1:9">
      <c r="A171" s="141"/>
      <c r="B171" s="141"/>
      <c r="C171" s="141"/>
      <c r="D171" s="141"/>
      <c r="E171" s="141"/>
      <c r="F171" s="141"/>
      <c r="G171" s="141"/>
      <c r="H171" s="141"/>
      <c r="I171" s="141"/>
    </row>
    <row r="173" spans="1:9" ht="15.75">
      <c r="B173" s="132"/>
      <c r="C173" s="132"/>
      <c r="D173" s="132"/>
      <c r="E173" s="132"/>
      <c r="F173" s="132"/>
      <c r="G173" s="132"/>
      <c r="H173" s="132"/>
    </row>
    <row r="174" spans="1:9" ht="18">
      <c r="A174" s="206" t="s">
        <v>79</v>
      </c>
      <c r="B174" s="206"/>
      <c r="C174" s="206"/>
      <c r="D174" s="206"/>
      <c r="E174" s="206"/>
      <c r="F174" s="138" t="str">
        <f>'Boys Brack'!D58</f>
        <v>Lane 11-12</v>
      </c>
      <c r="G174" s="138"/>
      <c r="H174" s="138"/>
      <c r="I174" s="138"/>
    </row>
    <row r="175" spans="1:9" ht="15.75">
      <c r="B175" s="132"/>
      <c r="C175" s="132"/>
      <c r="D175" s="132"/>
      <c r="E175" s="132"/>
      <c r="F175" s="132"/>
      <c r="G175" s="132"/>
      <c r="H175" s="132"/>
    </row>
    <row r="176" spans="1:9" ht="18">
      <c r="A176" s="210" t="s">
        <v>84</v>
      </c>
      <c r="B176" s="210"/>
      <c r="C176" s="210"/>
      <c r="D176" s="210"/>
      <c r="E176" s="210"/>
      <c r="F176" s="210"/>
      <c r="G176" s="210"/>
      <c r="H176" s="210"/>
      <c r="I176" s="210"/>
    </row>
    <row r="177" spans="1:9" ht="12.75" customHeight="1">
      <c r="A177" s="218" t="s">
        <v>37</v>
      </c>
      <c r="B177" s="218"/>
      <c r="C177" s="218"/>
      <c r="D177" s="218"/>
      <c r="E177" s="218"/>
      <c r="F177" s="218"/>
      <c r="G177" s="218"/>
      <c r="H177" s="218"/>
      <c r="I177" s="218"/>
    </row>
    <row r="178" spans="1:9" ht="12.75" customHeight="1">
      <c r="A178" s="218"/>
      <c r="B178" s="218"/>
      <c r="C178" s="218"/>
      <c r="D178" s="218"/>
      <c r="E178" s="218"/>
      <c r="F178" s="218"/>
      <c r="G178" s="218"/>
      <c r="H178" s="218"/>
      <c r="I178" s="218"/>
    </row>
    <row r="179" spans="1:9" ht="20.25">
      <c r="A179" s="209" t="s">
        <v>83</v>
      </c>
      <c r="B179" s="209"/>
      <c r="C179" s="209"/>
      <c r="D179" s="209"/>
      <c r="E179" s="209"/>
      <c r="F179" s="209"/>
      <c r="G179" s="209"/>
      <c r="H179" s="209"/>
      <c r="I179" s="209"/>
    </row>
    <row r="181" spans="1:9" ht="15" customHeight="1">
      <c r="B181" s="208" t="s">
        <v>81</v>
      </c>
      <c r="C181" s="212" t="str">
        <f>'Boys Brack'!V2</f>
        <v>Nathan Weaver</v>
      </c>
      <c r="D181" s="213"/>
      <c r="E181" s="214"/>
      <c r="F181" s="207" t="s">
        <v>80</v>
      </c>
      <c r="G181" s="134"/>
      <c r="H181" s="135"/>
    </row>
    <row r="182" spans="1:9">
      <c r="B182" s="208"/>
      <c r="C182" s="215"/>
      <c r="D182" s="216"/>
      <c r="E182" s="217"/>
      <c r="F182" s="207"/>
      <c r="G182" s="136"/>
      <c r="H182" s="137"/>
    </row>
    <row r="184" spans="1:9">
      <c r="D184" s="211" t="str">
        <f>'Boys Brack'!V5</f>
        <v>Lane 15-16</v>
      </c>
      <c r="E184" s="211"/>
      <c r="F184" s="211"/>
    </row>
    <row r="186" spans="1:9">
      <c r="E186" s="114" t="s">
        <v>82</v>
      </c>
    </row>
    <row r="189" spans="1:9" ht="15" customHeight="1">
      <c r="B189" s="208" t="s">
        <v>81</v>
      </c>
      <c r="C189" s="212" t="str">
        <f>'Boys Brack'!V6</f>
        <v>Josh Spano</v>
      </c>
      <c r="D189" s="213"/>
      <c r="E189" s="214"/>
      <c r="F189" s="207" t="s">
        <v>80</v>
      </c>
      <c r="G189" s="134"/>
      <c r="H189" s="135"/>
    </row>
    <row r="190" spans="1:9">
      <c r="B190" s="208"/>
      <c r="C190" s="215"/>
      <c r="D190" s="216"/>
      <c r="E190" s="217"/>
      <c r="F190" s="207"/>
      <c r="G190" s="136"/>
      <c r="H190" s="137"/>
    </row>
    <row r="192" spans="1:9">
      <c r="D192" s="139"/>
      <c r="E192" s="140"/>
      <c r="F192" s="140"/>
    </row>
    <row r="193" spans="1:9">
      <c r="A193" s="141"/>
      <c r="B193" s="141"/>
      <c r="C193" s="141"/>
      <c r="D193" s="141"/>
      <c r="E193" s="141"/>
      <c r="F193" s="141"/>
      <c r="G193" s="141"/>
      <c r="H193" s="141"/>
      <c r="I193" s="141"/>
    </row>
    <row r="195" spans="1:9" ht="15.75">
      <c r="B195" s="132"/>
      <c r="C195" s="132"/>
      <c r="D195" s="132"/>
      <c r="E195" s="132"/>
      <c r="F195" s="132"/>
      <c r="G195" s="132"/>
      <c r="H195" s="132"/>
    </row>
    <row r="196" spans="1:9" ht="18">
      <c r="A196" s="206" t="s">
        <v>79</v>
      </c>
      <c r="B196" s="206"/>
      <c r="C196" s="206"/>
      <c r="D196" s="206"/>
      <c r="E196" s="206"/>
      <c r="F196" s="138" t="str">
        <f>'Boys Brack'!T10</f>
        <v>Lane 15-16</v>
      </c>
      <c r="G196" s="138"/>
      <c r="H196" s="138"/>
      <c r="I196" s="138"/>
    </row>
    <row r="197" spans="1:9" ht="15.75">
      <c r="B197" s="132"/>
      <c r="C197" s="132"/>
      <c r="D197" s="132"/>
      <c r="E197" s="132"/>
      <c r="F197" s="132"/>
      <c r="G197" s="132"/>
      <c r="H197" s="132"/>
    </row>
    <row r="198" spans="1:9" ht="18">
      <c r="A198" s="210" t="s">
        <v>84</v>
      </c>
      <c r="B198" s="210"/>
      <c r="C198" s="210"/>
      <c r="D198" s="210"/>
      <c r="E198" s="210"/>
      <c r="F198" s="210"/>
      <c r="G198" s="210"/>
      <c r="H198" s="210"/>
      <c r="I198" s="210"/>
    </row>
    <row r="199" spans="1:9" ht="12.75" customHeight="1">
      <c r="A199" s="218" t="s">
        <v>37</v>
      </c>
      <c r="B199" s="218"/>
      <c r="C199" s="218"/>
      <c r="D199" s="218"/>
      <c r="E199" s="218"/>
      <c r="F199" s="218"/>
      <c r="G199" s="218"/>
      <c r="H199" s="218"/>
      <c r="I199" s="218"/>
    </row>
    <row r="200" spans="1:9" ht="12.75" customHeight="1">
      <c r="A200" s="218"/>
      <c r="B200" s="218"/>
      <c r="C200" s="218"/>
      <c r="D200" s="218"/>
      <c r="E200" s="218"/>
      <c r="F200" s="218"/>
      <c r="G200" s="218"/>
      <c r="H200" s="218"/>
      <c r="I200" s="218"/>
    </row>
    <row r="201" spans="1:9" ht="20.25">
      <c r="A201" s="209" t="s">
        <v>83</v>
      </c>
      <c r="B201" s="209"/>
      <c r="C201" s="209"/>
      <c r="D201" s="209"/>
      <c r="E201" s="209"/>
      <c r="F201" s="209"/>
      <c r="G201" s="209"/>
      <c r="H201" s="209"/>
      <c r="I201" s="209"/>
    </row>
    <row r="203" spans="1:9">
      <c r="B203" s="208" t="s">
        <v>81</v>
      </c>
      <c r="C203" s="212" t="str">
        <f>'Boys Brack'!V10</f>
        <v>Ryan Long</v>
      </c>
      <c r="D203" s="213"/>
      <c r="E203" s="214"/>
      <c r="G203" s="134"/>
      <c r="H203" s="135"/>
    </row>
    <row r="204" spans="1:9">
      <c r="B204" s="208"/>
      <c r="C204" s="215"/>
      <c r="D204" s="216"/>
      <c r="E204" s="217"/>
      <c r="F204" s="139" t="s">
        <v>80</v>
      </c>
      <c r="G204" s="136"/>
      <c r="H204" s="137"/>
    </row>
    <row r="206" spans="1:9">
      <c r="D206" s="211" t="str">
        <f>'Boys Brack'!V13</f>
        <v>Lane 15-16</v>
      </c>
      <c r="E206" s="211"/>
      <c r="F206" s="211"/>
    </row>
    <row r="208" spans="1:9">
      <c r="E208" s="114" t="s">
        <v>82</v>
      </c>
    </row>
    <row r="211" spans="1:9">
      <c r="C211" s="212" t="str">
        <f>'Boys Brack'!V14</f>
        <v>Brendan St. Onge</v>
      </c>
      <c r="D211" s="213"/>
      <c r="E211" s="214"/>
      <c r="G211" s="134"/>
      <c r="H211" s="135"/>
    </row>
    <row r="212" spans="1:9">
      <c r="B212" s="139" t="s">
        <v>81</v>
      </c>
      <c r="C212" s="215"/>
      <c r="D212" s="216"/>
      <c r="E212" s="217"/>
      <c r="F212" s="139" t="s">
        <v>80</v>
      </c>
      <c r="G212" s="136"/>
      <c r="H212" s="137"/>
    </row>
    <row r="214" spans="1:9">
      <c r="D214" s="139"/>
      <c r="E214" s="140"/>
      <c r="F214" s="140"/>
    </row>
    <row r="215" spans="1:9">
      <c r="A215" s="141"/>
      <c r="B215" s="141"/>
      <c r="C215" s="141"/>
      <c r="D215" s="141"/>
      <c r="E215" s="141"/>
      <c r="F215" s="141"/>
      <c r="G215" s="141"/>
      <c r="H215" s="141"/>
      <c r="I215" s="141"/>
    </row>
    <row r="217" spans="1:9" ht="15.75">
      <c r="B217" s="132"/>
      <c r="C217" s="132"/>
      <c r="D217" s="132"/>
      <c r="E217" s="132"/>
      <c r="F217" s="132"/>
      <c r="G217" s="132"/>
      <c r="H217" s="132"/>
    </row>
    <row r="218" spans="1:9" ht="18">
      <c r="A218" s="206" t="s">
        <v>79</v>
      </c>
      <c r="B218" s="206"/>
      <c r="C218" s="206"/>
      <c r="D218" s="206"/>
      <c r="E218" s="206"/>
      <c r="F218" s="138" t="str">
        <f>'Boys Brack'!T10</f>
        <v>Lane 15-16</v>
      </c>
      <c r="G218" s="138"/>
      <c r="H218" s="138"/>
      <c r="I218" s="138"/>
    </row>
    <row r="219" spans="1:9" ht="15.75">
      <c r="B219" s="132"/>
      <c r="C219" s="132"/>
      <c r="D219" s="132"/>
      <c r="E219" s="132"/>
      <c r="F219" s="132"/>
      <c r="G219" s="132"/>
      <c r="H219" s="132"/>
    </row>
    <row r="220" spans="1:9" ht="18">
      <c r="A220" s="210" t="s">
        <v>84</v>
      </c>
      <c r="B220" s="210"/>
      <c r="C220" s="210"/>
      <c r="D220" s="210"/>
      <c r="E220" s="210"/>
      <c r="F220" s="210"/>
      <c r="G220" s="210"/>
      <c r="H220" s="210"/>
      <c r="I220" s="210"/>
    </row>
    <row r="221" spans="1:9" ht="12.75" customHeight="1">
      <c r="A221" s="218" t="s">
        <v>37</v>
      </c>
      <c r="B221" s="218"/>
      <c r="C221" s="218"/>
      <c r="D221" s="218"/>
      <c r="E221" s="218"/>
      <c r="F221" s="218"/>
      <c r="G221" s="218"/>
      <c r="H221" s="218"/>
      <c r="I221" s="218"/>
    </row>
    <row r="222" spans="1:9" ht="12.75" customHeight="1">
      <c r="A222" s="218"/>
      <c r="B222" s="218"/>
      <c r="C222" s="218"/>
      <c r="D222" s="218"/>
      <c r="E222" s="218"/>
      <c r="F222" s="218"/>
      <c r="G222" s="218"/>
      <c r="H222" s="218"/>
      <c r="I222" s="218"/>
    </row>
    <row r="223" spans="1:9" ht="20.25">
      <c r="A223" s="209" t="s">
        <v>83</v>
      </c>
      <c r="B223" s="209"/>
      <c r="C223" s="209"/>
      <c r="D223" s="209"/>
      <c r="E223" s="209"/>
      <c r="F223" s="209"/>
      <c r="G223" s="209"/>
      <c r="H223" s="209"/>
      <c r="I223" s="209"/>
    </row>
    <row r="225" spans="1:9" ht="15" customHeight="1">
      <c r="B225" s="208" t="s">
        <v>81</v>
      </c>
      <c r="C225" s="212" t="str">
        <f>'Boys Brack'!V18</f>
        <v>Alec Nunn</v>
      </c>
      <c r="D225" s="213"/>
      <c r="E225" s="214"/>
      <c r="F225" s="207" t="s">
        <v>80</v>
      </c>
      <c r="G225" s="134"/>
      <c r="H225" s="135"/>
    </row>
    <row r="226" spans="1:9">
      <c r="B226" s="208"/>
      <c r="C226" s="215"/>
      <c r="D226" s="216"/>
      <c r="E226" s="217"/>
      <c r="F226" s="207"/>
      <c r="G226" s="136"/>
      <c r="H226" s="137"/>
    </row>
    <row r="228" spans="1:9">
      <c r="D228" s="211" t="str">
        <f>'Boys Brack'!V21</f>
        <v>Lane 17-18</v>
      </c>
      <c r="E228" s="211"/>
      <c r="F228" s="211"/>
    </row>
    <row r="230" spans="1:9">
      <c r="E230" s="114" t="s">
        <v>82</v>
      </c>
    </row>
    <row r="233" spans="1:9" ht="15" customHeight="1">
      <c r="B233" s="208" t="s">
        <v>81</v>
      </c>
      <c r="C233" s="212" t="str">
        <f>'Boys Brack'!V22</f>
        <v>Alex Luckas</v>
      </c>
      <c r="D233" s="213"/>
      <c r="E233" s="214"/>
      <c r="F233" s="207" t="s">
        <v>80</v>
      </c>
      <c r="G233" s="134"/>
      <c r="H233" s="135"/>
    </row>
    <row r="234" spans="1:9">
      <c r="B234" s="208"/>
      <c r="C234" s="215"/>
      <c r="D234" s="216"/>
      <c r="E234" s="217"/>
      <c r="F234" s="207"/>
      <c r="G234" s="136"/>
      <c r="H234" s="137"/>
    </row>
    <row r="236" spans="1:9">
      <c r="D236" s="139"/>
      <c r="E236" s="140"/>
      <c r="F236" s="140"/>
    </row>
    <row r="237" spans="1:9">
      <c r="A237" s="141"/>
      <c r="B237" s="141"/>
      <c r="C237" s="141"/>
      <c r="D237" s="141"/>
      <c r="E237" s="141"/>
      <c r="F237" s="141"/>
      <c r="G237" s="141"/>
      <c r="H237" s="141"/>
      <c r="I237" s="141"/>
    </row>
    <row r="239" spans="1:9" ht="15.75">
      <c r="B239" s="132"/>
      <c r="C239" s="132"/>
      <c r="D239" s="132"/>
      <c r="E239" s="132"/>
      <c r="F239" s="132"/>
      <c r="G239" s="132"/>
      <c r="H239" s="132"/>
    </row>
    <row r="240" spans="1:9" ht="18">
      <c r="A240" s="206" t="s">
        <v>79</v>
      </c>
      <c r="B240" s="206"/>
      <c r="C240" s="206"/>
      <c r="D240" s="206"/>
      <c r="E240" s="206"/>
      <c r="F240" s="138" t="str">
        <f>'Boys Brack'!T26</f>
        <v>Lane 17-18</v>
      </c>
      <c r="G240" s="138"/>
      <c r="H240" s="138"/>
      <c r="I240" s="138"/>
    </row>
    <row r="241" spans="1:9" ht="15.75">
      <c r="B241" s="132"/>
      <c r="C241" s="132"/>
      <c r="D241" s="132"/>
      <c r="E241" s="132"/>
      <c r="F241" s="132"/>
      <c r="G241" s="132"/>
      <c r="H241" s="132"/>
    </row>
    <row r="242" spans="1:9" ht="18">
      <c r="A242" s="210" t="s">
        <v>84</v>
      </c>
      <c r="B242" s="210"/>
      <c r="C242" s="210"/>
      <c r="D242" s="210"/>
      <c r="E242" s="210"/>
      <c r="F242" s="210"/>
      <c r="G242" s="210"/>
      <c r="H242" s="210"/>
      <c r="I242" s="210"/>
    </row>
    <row r="243" spans="1:9" ht="12.75" customHeight="1">
      <c r="A243" s="218" t="s">
        <v>37</v>
      </c>
      <c r="B243" s="218"/>
      <c r="C243" s="218"/>
      <c r="D243" s="218"/>
      <c r="E243" s="218"/>
      <c r="F243" s="218"/>
      <c r="G243" s="218"/>
      <c r="H243" s="218"/>
      <c r="I243" s="218"/>
    </row>
    <row r="244" spans="1:9" ht="12.75" customHeight="1">
      <c r="A244" s="218"/>
      <c r="B244" s="218"/>
      <c r="C244" s="218"/>
      <c r="D244" s="218"/>
      <c r="E244" s="218"/>
      <c r="F244" s="218"/>
      <c r="G244" s="218"/>
      <c r="H244" s="218"/>
      <c r="I244" s="218"/>
    </row>
    <row r="245" spans="1:9" ht="20.25">
      <c r="A245" s="209" t="s">
        <v>83</v>
      </c>
      <c r="B245" s="209"/>
      <c r="C245" s="209"/>
      <c r="D245" s="209"/>
      <c r="E245" s="209"/>
      <c r="F245" s="209"/>
      <c r="G245" s="209"/>
      <c r="H245" s="209"/>
      <c r="I245" s="209"/>
    </row>
    <row r="247" spans="1:9" ht="15" customHeight="1">
      <c r="B247" s="208" t="s">
        <v>81</v>
      </c>
      <c r="C247" s="212" t="str">
        <f>'Boys Brack'!V26</f>
        <v>Austin Bless</v>
      </c>
      <c r="D247" s="213"/>
      <c r="E247" s="214"/>
      <c r="F247" s="207" t="s">
        <v>80</v>
      </c>
      <c r="G247" s="134"/>
      <c r="H247" s="135"/>
    </row>
    <row r="248" spans="1:9">
      <c r="B248" s="208"/>
      <c r="C248" s="215"/>
      <c r="D248" s="216"/>
      <c r="E248" s="217"/>
      <c r="F248" s="207"/>
      <c r="G248" s="136"/>
      <c r="H248" s="137"/>
    </row>
    <row r="250" spans="1:9">
      <c r="D250" s="211" t="str">
        <f>'Boys Brack'!V29</f>
        <v>Lane 17-18</v>
      </c>
      <c r="E250" s="211"/>
      <c r="F250" s="211"/>
    </row>
    <row r="252" spans="1:9">
      <c r="E252" s="114" t="s">
        <v>82</v>
      </c>
    </row>
    <row r="255" spans="1:9" ht="15" customHeight="1">
      <c r="B255" s="208" t="s">
        <v>81</v>
      </c>
      <c r="C255" s="212" t="str">
        <f>'Boys Brack'!V30</f>
        <v>Gabriel Genord</v>
      </c>
      <c r="D255" s="213"/>
      <c r="E255" s="214"/>
      <c r="F255" s="207" t="s">
        <v>80</v>
      </c>
      <c r="G255" s="134"/>
      <c r="H255" s="135"/>
    </row>
    <row r="256" spans="1:9">
      <c r="B256" s="208"/>
      <c r="C256" s="215"/>
      <c r="D256" s="216"/>
      <c r="E256" s="217"/>
      <c r="F256" s="207"/>
      <c r="G256" s="136"/>
      <c r="H256" s="137"/>
    </row>
    <row r="258" spans="1:9">
      <c r="D258" s="139"/>
      <c r="E258" s="140"/>
      <c r="F258" s="140"/>
    </row>
    <row r="259" spans="1:9">
      <c r="A259" s="141"/>
      <c r="B259" s="141"/>
      <c r="C259" s="141"/>
      <c r="D259" s="141"/>
      <c r="E259" s="141"/>
      <c r="F259" s="141"/>
      <c r="G259" s="141"/>
      <c r="H259" s="141"/>
      <c r="I259" s="141"/>
    </row>
    <row r="261" spans="1:9" ht="15.75">
      <c r="B261" s="132"/>
      <c r="C261" s="132"/>
      <c r="D261" s="132"/>
      <c r="E261" s="132"/>
      <c r="F261" s="132"/>
      <c r="G261" s="132"/>
      <c r="H261" s="132"/>
    </row>
    <row r="262" spans="1:9" ht="18">
      <c r="A262" s="206" t="s">
        <v>79</v>
      </c>
      <c r="B262" s="206"/>
      <c r="C262" s="206"/>
      <c r="D262" s="206"/>
      <c r="E262" s="206"/>
      <c r="F262" s="138" t="str">
        <f>'Boys Brack'!T26</f>
        <v>Lane 17-18</v>
      </c>
      <c r="G262" s="138"/>
      <c r="H262" s="138"/>
      <c r="I262" s="138"/>
    </row>
    <row r="263" spans="1:9" ht="15.75">
      <c r="B263" s="132"/>
      <c r="C263" s="132"/>
      <c r="D263" s="132"/>
      <c r="E263" s="132"/>
      <c r="F263" s="132"/>
      <c r="G263" s="132"/>
      <c r="H263" s="132"/>
    </row>
    <row r="264" spans="1:9" ht="18">
      <c r="A264" s="210" t="s">
        <v>84</v>
      </c>
      <c r="B264" s="210"/>
      <c r="C264" s="210"/>
      <c r="D264" s="210"/>
      <c r="E264" s="210"/>
      <c r="F264" s="210"/>
      <c r="G264" s="210"/>
      <c r="H264" s="210"/>
      <c r="I264" s="210"/>
    </row>
    <row r="265" spans="1:9" ht="12.75" customHeight="1">
      <c r="A265" s="218" t="s">
        <v>37</v>
      </c>
      <c r="B265" s="218"/>
      <c r="C265" s="218"/>
      <c r="D265" s="218"/>
      <c r="E265" s="218"/>
      <c r="F265" s="218"/>
      <c r="G265" s="218"/>
      <c r="H265" s="218"/>
      <c r="I265" s="218"/>
    </row>
    <row r="266" spans="1:9" ht="12.75" customHeight="1">
      <c r="A266" s="218"/>
      <c r="B266" s="218"/>
      <c r="C266" s="218"/>
      <c r="D266" s="218"/>
      <c r="E266" s="218"/>
      <c r="F266" s="218"/>
      <c r="G266" s="218"/>
      <c r="H266" s="218"/>
      <c r="I266" s="218"/>
    </row>
    <row r="267" spans="1:9" ht="20.25">
      <c r="A267" s="209" t="s">
        <v>83</v>
      </c>
      <c r="B267" s="209"/>
      <c r="C267" s="209"/>
      <c r="D267" s="209"/>
      <c r="E267" s="209"/>
      <c r="F267" s="209"/>
      <c r="G267" s="209"/>
      <c r="H267" s="209"/>
      <c r="I267" s="209"/>
    </row>
    <row r="269" spans="1:9" ht="15" customHeight="1">
      <c r="B269" s="208" t="s">
        <v>81</v>
      </c>
      <c r="C269" s="212" t="str">
        <f>'Boys Brack'!V34</f>
        <v>Davis Keena</v>
      </c>
      <c r="D269" s="213"/>
      <c r="E269" s="214"/>
      <c r="F269" s="207" t="s">
        <v>80</v>
      </c>
      <c r="G269" s="134"/>
      <c r="H269" s="135"/>
    </row>
    <row r="270" spans="1:9">
      <c r="B270" s="208"/>
      <c r="C270" s="215"/>
      <c r="D270" s="216"/>
      <c r="E270" s="217"/>
      <c r="F270" s="207"/>
      <c r="G270" s="136"/>
      <c r="H270" s="137"/>
    </row>
    <row r="272" spans="1:9">
      <c r="D272" s="211" t="str">
        <f>'Boys Brack'!V37</f>
        <v>Lane 21-22</v>
      </c>
      <c r="E272" s="211"/>
      <c r="F272" s="211"/>
    </row>
    <row r="274" spans="1:9">
      <c r="E274" s="114" t="s">
        <v>82</v>
      </c>
    </row>
    <row r="277" spans="1:9" ht="15" customHeight="1">
      <c r="B277" s="208" t="s">
        <v>81</v>
      </c>
      <c r="C277" s="212" t="str">
        <f>'Boys Brack'!V38</f>
        <v>Taran Heersma</v>
      </c>
      <c r="D277" s="213"/>
      <c r="E277" s="214"/>
      <c r="F277" s="207" t="s">
        <v>80</v>
      </c>
      <c r="G277" s="134"/>
      <c r="H277" s="135"/>
    </row>
    <row r="278" spans="1:9">
      <c r="B278" s="208"/>
      <c r="C278" s="215"/>
      <c r="D278" s="216"/>
      <c r="E278" s="217"/>
      <c r="F278" s="207"/>
      <c r="G278" s="136"/>
      <c r="H278" s="137"/>
    </row>
    <row r="280" spans="1:9">
      <c r="D280" s="139"/>
      <c r="E280" s="140"/>
      <c r="F280" s="140"/>
    </row>
    <row r="281" spans="1:9">
      <c r="A281" s="141"/>
      <c r="B281" s="141"/>
      <c r="C281" s="141"/>
      <c r="D281" s="141"/>
      <c r="E281" s="141"/>
      <c r="F281" s="141"/>
      <c r="G281" s="141"/>
      <c r="H281" s="141"/>
      <c r="I281" s="141"/>
    </row>
    <row r="283" spans="1:9" ht="15.75">
      <c r="B283" s="132"/>
      <c r="C283" s="132"/>
      <c r="D283" s="132"/>
      <c r="E283" s="132"/>
      <c r="F283" s="132"/>
      <c r="G283" s="132"/>
      <c r="H283" s="132"/>
    </row>
    <row r="284" spans="1:9" ht="18">
      <c r="A284" s="206" t="s">
        <v>79</v>
      </c>
      <c r="B284" s="206"/>
      <c r="C284" s="206"/>
      <c r="D284" s="206"/>
      <c r="E284" s="206"/>
      <c r="F284" s="138" t="str">
        <f>'Boys Brack'!T42</f>
        <v>Lane 21-22</v>
      </c>
      <c r="G284" s="138"/>
      <c r="H284" s="138"/>
      <c r="I284" s="138"/>
    </row>
    <row r="285" spans="1:9" ht="15.75">
      <c r="B285" s="132"/>
      <c r="C285" s="132"/>
      <c r="D285" s="132"/>
      <c r="E285" s="132"/>
      <c r="F285" s="132"/>
      <c r="G285" s="132"/>
      <c r="H285" s="132"/>
    </row>
    <row r="286" spans="1:9" ht="18">
      <c r="A286" s="210" t="s">
        <v>84</v>
      </c>
      <c r="B286" s="210"/>
      <c r="C286" s="210"/>
      <c r="D286" s="210"/>
      <c r="E286" s="210"/>
      <c r="F286" s="210"/>
      <c r="G286" s="210"/>
      <c r="H286" s="210"/>
      <c r="I286" s="210"/>
    </row>
    <row r="287" spans="1:9" ht="12.75" customHeight="1">
      <c r="A287" s="218" t="s">
        <v>37</v>
      </c>
      <c r="B287" s="218"/>
      <c r="C287" s="218"/>
      <c r="D287" s="218"/>
      <c r="E287" s="218"/>
      <c r="F287" s="218"/>
      <c r="G287" s="218"/>
      <c r="H287" s="218"/>
      <c r="I287" s="218"/>
    </row>
    <row r="288" spans="1:9" ht="12.75" customHeight="1">
      <c r="A288" s="218"/>
      <c r="B288" s="218"/>
      <c r="C288" s="218"/>
      <c r="D288" s="218"/>
      <c r="E288" s="218"/>
      <c r="F288" s="218"/>
      <c r="G288" s="218"/>
      <c r="H288" s="218"/>
      <c r="I288" s="218"/>
    </row>
    <row r="289" spans="1:9" ht="20.25">
      <c r="A289" s="209" t="s">
        <v>83</v>
      </c>
      <c r="B289" s="209"/>
      <c r="C289" s="209"/>
      <c r="D289" s="209"/>
      <c r="E289" s="209"/>
      <c r="F289" s="209"/>
      <c r="G289" s="209"/>
      <c r="H289" s="209"/>
      <c r="I289" s="209"/>
    </row>
    <row r="291" spans="1:9" ht="15" customHeight="1">
      <c r="B291" s="208" t="s">
        <v>81</v>
      </c>
      <c r="C291" s="212" t="str">
        <f>'Boys Brack'!V42</f>
        <v>Joe Mazza</v>
      </c>
      <c r="D291" s="213"/>
      <c r="E291" s="214"/>
      <c r="F291" s="207" t="s">
        <v>80</v>
      </c>
      <c r="G291" s="134"/>
      <c r="H291" s="135"/>
    </row>
    <row r="292" spans="1:9">
      <c r="B292" s="208"/>
      <c r="C292" s="215"/>
      <c r="D292" s="216"/>
      <c r="E292" s="217"/>
      <c r="F292" s="207"/>
      <c r="G292" s="136"/>
      <c r="H292" s="137"/>
    </row>
    <row r="294" spans="1:9">
      <c r="D294" s="211" t="str">
        <f>'Boys Brack'!V45</f>
        <v>Lane 21-22</v>
      </c>
      <c r="E294" s="211"/>
      <c r="F294" s="211"/>
    </row>
    <row r="296" spans="1:9">
      <c r="E296" s="114" t="s">
        <v>82</v>
      </c>
    </row>
    <row r="299" spans="1:9" ht="15" customHeight="1">
      <c r="B299" s="208" t="s">
        <v>81</v>
      </c>
      <c r="C299" s="212" t="str">
        <f>'Boys Brack'!V46</f>
        <v>Joe Borowski</v>
      </c>
      <c r="D299" s="213"/>
      <c r="E299" s="214"/>
      <c r="F299" s="207" t="s">
        <v>80</v>
      </c>
      <c r="G299" s="134"/>
      <c r="H299" s="135"/>
    </row>
    <row r="300" spans="1:9">
      <c r="B300" s="208"/>
      <c r="C300" s="215"/>
      <c r="D300" s="216"/>
      <c r="E300" s="217"/>
      <c r="F300" s="207"/>
      <c r="G300" s="136"/>
      <c r="H300" s="137"/>
    </row>
    <row r="302" spans="1:9">
      <c r="D302" s="139"/>
      <c r="E302" s="140"/>
      <c r="F302" s="140"/>
    </row>
    <row r="303" spans="1:9">
      <c r="A303" s="141"/>
      <c r="B303" s="141"/>
      <c r="C303" s="141"/>
      <c r="D303" s="141"/>
      <c r="E303" s="141"/>
      <c r="F303" s="141"/>
      <c r="G303" s="141"/>
      <c r="H303" s="141"/>
      <c r="I303" s="141"/>
    </row>
    <row r="305" spans="1:9" ht="15.75">
      <c r="B305" s="132"/>
      <c r="C305" s="132"/>
      <c r="D305" s="132"/>
      <c r="E305" s="132"/>
      <c r="F305" s="132"/>
      <c r="G305" s="132"/>
      <c r="H305" s="132"/>
    </row>
    <row r="306" spans="1:9" ht="18">
      <c r="A306" s="206" t="s">
        <v>79</v>
      </c>
      <c r="B306" s="206"/>
      <c r="C306" s="206"/>
      <c r="D306" s="206"/>
      <c r="E306" s="206"/>
      <c r="F306" s="138" t="str">
        <f>'Boys Brack'!T42</f>
        <v>Lane 21-22</v>
      </c>
      <c r="G306" s="138"/>
      <c r="H306" s="138"/>
      <c r="I306" s="138"/>
    </row>
    <row r="307" spans="1:9" ht="15.75">
      <c r="B307" s="132"/>
      <c r="C307" s="132"/>
      <c r="D307" s="132"/>
      <c r="E307" s="132"/>
      <c r="F307" s="132"/>
      <c r="G307" s="132"/>
      <c r="H307" s="132"/>
    </row>
    <row r="308" spans="1:9" ht="18">
      <c r="A308" s="210" t="s">
        <v>84</v>
      </c>
      <c r="B308" s="210"/>
      <c r="C308" s="210"/>
      <c r="D308" s="210"/>
      <c r="E308" s="210"/>
      <c r="F308" s="210"/>
      <c r="G308" s="210"/>
      <c r="H308" s="210"/>
      <c r="I308" s="210"/>
    </row>
    <row r="309" spans="1:9" ht="12.75" customHeight="1">
      <c r="A309" s="218" t="s">
        <v>37</v>
      </c>
      <c r="B309" s="218"/>
      <c r="C309" s="218"/>
      <c r="D309" s="218"/>
      <c r="E309" s="218"/>
      <c r="F309" s="218"/>
      <c r="G309" s="218"/>
      <c r="H309" s="218"/>
      <c r="I309" s="218"/>
    </row>
    <row r="310" spans="1:9" ht="12.75" customHeight="1">
      <c r="A310" s="218"/>
      <c r="B310" s="218"/>
      <c r="C310" s="218"/>
      <c r="D310" s="218"/>
      <c r="E310" s="218"/>
      <c r="F310" s="218"/>
      <c r="G310" s="218"/>
      <c r="H310" s="218"/>
      <c r="I310" s="218"/>
    </row>
    <row r="311" spans="1:9" ht="20.25">
      <c r="A311" s="209" t="s">
        <v>83</v>
      </c>
      <c r="B311" s="209"/>
      <c r="C311" s="209"/>
      <c r="D311" s="209"/>
      <c r="E311" s="209"/>
      <c r="F311" s="209"/>
      <c r="G311" s="209"/>
      <c r="H311" s="209"/>
      <c r="I311" s="209"/>
    </row>
    <row r="313" spans="1:9" ht="15" customHeight="1">
      <c r="B313" s="208" t="s">
        <v>81</v>
      </c>
      <c r="C313" s="212" t="str">
        <f>'Boys Brack'!V50</f>
        <v>Dylan Stokes</v>
      </c>
      <c r="D313" s="213"/>
      <c r="E313" s="214"/>
      <c r="F313" s="207" t="s">
        <v>80</v>
      </c>
      <c r="G313" s="134"/>
      <c r="H313" s="135"/>
    </row>
    <row r="314" spans="1:9">
      <c r="B314" s="208"/>
      <c r="C314" s="215"/>
      <c r="D314" s="216"/>
      <c r="E314" s="217"/>
      <c r="F314" s="207"/>
      <c r="G314" s="136"/>
      <c r="H314" s="137"/>
    </row>
    <row r="316" spans="1:9">
      <c r="D316" s="211" t="str">
        <f>'Boys Brack'!V53</f>
        <v>Lane 23-24</v>
      </c>
      <c r="E316" s="211"/>
      <c r="F316" s="211"/>
    </row>
    <row r="318" spans="1:9">
      <c r="E318" s="114" t="s">
        <v>82</v>
      </c>
    </row>
    <row r="321" spans="1:9" ht="15" customHeight="1">
      <c r="B321" s="208" t="s">
        <v>81</v>
      </c>
      <c r="C321" s="212" t="str">
        <f>'Boys Brack'!V54</f>
        <v>Jeremy Long</v>
      </c>
      <c r="D321" s="213"/>
      <c r="E321" s="214"/>
      <c r="F321" s="207" t="s">
        <v>80</v>
      </c>
      <c r="G321" s="134"/>
      <c r="H321" s="135"/>
    </row>
    <row r="322" spans="1:9">
      <c r="B322" s="208"/>
      <c r="C322" s="215"/>
      <c r="D322" s="216"/>
      <c r="E322" s="217"/>
      <c r="F322" s="207"/>
      <c r="G322" s="136"/>
      <c r="H322" s="137"/>
    </row>
    <row r="324" spans="1:9">
      <c r="D324" s="139"/>
      <c r="E324" s="140"/>
      <c r="F324" s="140"/>
    </row>
    <row r="325" spans="1:9">
      <c r="A325" s="141"/>
      <c r="B325" s="141"/>
      <c r="C325" s="141"/>
      <c r="D325" s="141"/>
      <c r="E325" s="141"/>
      <c r="F325" s="141"/>
      <c r="G325" s="141"/>
      <c r="H325" s="141"/>
      <c r="I325" s="141"/>
    </row>
    <row r="327" spans="1:9" ht="15.75">
      <c r="B327" s="132"/>
      <c r="C327" s="132"/>
      <c r="D327" s="132"/>
      <c r="E327" s="132"/>
      <c r="F327" s="132"/>
      <c r="G327" s="132"/>
      <c r="H327" s="132"/>
    </row>
    <row r="328" spans="1:9" ht="18">
      <c r="A328" s="206" t="s">
        <v>79</v>
      </c>
      <c r="B328" s="206"/>
      <c r="C328" s="206"/>
      <c r="D328" s="206"/>
      <c r="E328" s="206"/>
      <c r="F328" s="138" t="str">
        <f>'Boys Brack'!T58</f>
        <v>Lane 23-24</v>
      </c>
      <c r="G328" s="138"/>
      <c r="H328" s="138"/>
      <c r="I328" s="138"/>
    </row>
    <row r="329" spans="1:9" ht="15.75">
      <c r="B329" s="132"/>
      <c r="C329" s="132"/>
      <c r="D329" s="132"/>
      <c r="E329" s="132"/>
      <c r="F329" s="132"/>
      <c r="G329" s="132"/>
      <c r="H329" s="132"/>
    </row>
    <row r="330" spans="1:9" ht="18">
      <c r="A330" s="210" t="s">
        <v>84</v>
      </c>
      <c r="B330" s="210"/>
      <c r="C330" s="210"/>
      <c r="D330" s="210"/>
      <c r="E330" s="210"/>
      <c r="F330" s="210"/>
      <c r="G330" s="210"/>
      <c r="H330" s="210"/>
      <c r="I330" s="210"/>
    </row>
    <row r="331" spans="1:9" ht="12.75" customHeight="1">
      <c r="A331" s="218" t="s">
        <v>37</v>
      </c>
      <c r="B331" s="218"/>
      <c r="C331" s="218"/>
      <c r="D331" s="218"/>
      <c r="E331" s="218"/>
      <c r="F331" s="218"/>
      <c r="G331" s="218"/>
      <c r="H331" s="218"/>
      <c r="I331" s="218"/>
    </row>
    <row r="332" spans="1:9" ht="12.75" customHeight="1">
      <c r="A332" s="218"/>
      <c r="B332" s="218"/>
      <c r="C332" s="218"/>
      <c r="D332" s="218"/>
      <c r="E332" s="218"/>
      <c r="F332" s="218"/>
      <c r="G332" s="218"/>
      <c r="H332" s="218"/>
      <c r="I332" s="218"/>
    </row>
    <row r="333" spans="1:9" ht="20.25">
      <c r="A333" s="209" t="s">
        <v>83</v>
      </c>
      <c r="B333" s="209"/>
      <c r="C333" s="209"/>
      <c r="D333" s="209"/>
      <c r="E333" s="209"/>
      <c r="F333" s="209"/>
      <c r="G333" s="209"/>
      <c r="H333" s="209"/>
      <c r="I333" s="209"/>
    </row>
    <row r="335" spans="1:9" ht="15" customHeight="1">
      <c r="B335" s="208" t="s">
        <v>81</v>
      </c>
      <c r="C335" s="212" t="str">
        <f>'Boys Brack'!V58</f>
        <v>Joseph Seefried</v>
      </c>
      <c r="D335" s="213"/>
      <c r="E335" s="214"/>
      <c r="F335" s="207" t="s">
        <v>80</v>
      </c>
      <c r="G335" s="134"/>
      <c r="H335" s="135"/>
    </row>
    <row r="336" spans="1:9">
      <c r="B336" s="208"/>
      <c r="C336" s="215"/>
      <c r="D336" s="216"/>
      <c r="E336" s="217"/>
      <c r="F336" s="207"/>
      <c r="G336" s="136"/>
      <c r="H336" s="137"/>
    </row>
    <row r="338" spans="1:9">
      <c r="D338" s="211" t="str">
        <f>'Boys Brack'!V61</f>
        <v>Lane 23-24</v>
      </c>
      <c r="E338" s="211"/>
      <c r="F338" s="211"/>
    </row>
    <row r="340" spans="1:9">
      <c r="E340" s="114" t="s">
        <v>82</v>
      </c>
    </row>
    <row r="343" spans="1:9" ht="15" customHeight="1">
      <c r="B343" s="208" t="s">
        <v>81</v>
      </c>
      <c r="C343" s="212" t="str">
        <f>'Boys Brack'!V62</f>
        <v>Mike Maguran</v>
      </c>
      <c r="D343" s="213"/>
      <c r="E343" s="214"/>
      <c r="F343" s="207" t="s">
        <v>80</v>
      </c>
      <c r="G343" s="134"/>
      <c r="H343" s="135"/>
    </row>
    <row r="344" spans="1:9">
      <c r="B344" s="208"/>
      <c r="C344" s="215"/>
      <c r="D344" s="216"/>
      <c r="E344" s="217"/>
      <c r="F344" s="207"/>
      <c r="G344" s="136"/>
      <c r="H344" s="137"/>
    </row>
    <row r="346" spans="1:9">
      <c r="D346" s="139"/>
      <c r="E346" s="140"/>
      <c r="F346" s="140"/>
    </row>
    <row r="347" spans="1:9">
      <c r="A347" s="141"/>
      <c r="B347" s="141"/>
      <c r="C347" s="141"/>
      <c r="D347" s="141"/>
      <c r="E347" s="141"/>
      <c r="F347" s="141"/>
      <c r="G347" s="141"/>
      <c r="H347" s="141"/>
      <c r="I347" s="141"/>
    </row>
    <row r="349" spans="1:9" ht="15.75">
      <c r="B349" s="132"/>
      <c r="C349" s="132"/>
      <c r="D349" s="132"/>
      <c r="E349" s="132"/>
      <c r="F349" s="132"/>
      <c r="G349" s="132"/>
      <c r="H349" s="132"/>
    </row>
    <row r="350" spans="1:9" ht="18">
      <c r="A350" s="206" t="s">
        <v>79</v>
      </c>
      <c r="B350" s="206"/>
      <c r="C350" s="206"/>
      <c r="D350" s="206"/>
      <c r="E350" s="206"/>
      <c r="F350" s="138" t="str">
        <f>'Boys Brack'!T58</f>
        <v>Lane 23-24</v>
      </c>
      <c r="G350" s="138"/>
      <c r="H350" s="138"/>
      <c r="I350" s="138"/>
    </row>
    <row r="351" spans="1:9" ht="15.75">
      <c r="B351" s="132"/>
      <c r="C351" s="132"/>
      <c r="D351" s="132"/>
      <c r="E351" s="132"/>
      <c r="F351" s="132"/>
      <c r="G351" s="132"/>
      <c r="H351" s="132"/>
    </row>
    <row r="352" spans="1:9" ht="18">
      <c r="A352" s="210" t="s">
        <v>84</v>
      </c>
      <c r="B352" s="210"/>
      <c r="C352" s="210"/>
      <c r="D352" s="210"/>
      <c r="E352" s="210"/>
      <c r="F352" s="210"/>
      <c r="G352" s="210"/>
      <c r="H352" s="210"/>
      <c r="I352" s="210"/>
    </row>
  </sheetData>
  <mergeCells count="170">
    <mergeCell ref="C343:E344"/>
    <mergeCell ref="A352:I352"/>
    <mergeCell ref="C247:E248"/>
    <mergeCell ref="C255:E256"/>
    <mergeCell ref="C313:E314"/>
    <mergeCell ref="C269:E270"/>
    <mergeCell ref="C277:E278"/>
    <mergeCell ref="C291:E292"/>
    <mergeCell ref="C299:E300"/>
    <mergeCell ref="A308:I308"/>
    <mergeCell ref="B299:B300"/>
    <mergeCell ref="F299:F300"/>
    <mergeCell ref="A311:I311"/>
    <mergeCell ref="A331:I332"/>
    <mergeCell ref="A333:I333"/>
    <mergeCell ref="B313:B314"/>
    <mergeCell ref="D316:F316"/>
    <mergeCell ref="A330:I330"/>
    <mergeCell ref="B335:B336"/>
    <mergeCell ref="D338:F338"/>
    <mergeCell ref="C321:E322"/>
    <mergeCell ref="C335:E336"/>
    <mergeCell ref="B343:B344"/>
    <mergeCell ref="F343:F344"/>
    <mergeCell ref="D8:F8"/>
    <mergeCell ref="A1:I2"/>
    <mergeCell ref="A3:I3"/>
    <mergeCell ref="A23:I24"/>
    <mergeCell ref="A25:I25"/>
    <mergeCell ref="A45:I46"/>
    <mergeCell ref="B13:B14"/>
    <mergeCell ref="F5:F6"/>
    <mergeCell ref="F13:F14"/>
    <mergeCell ref="F27:F28"/>
    <mergeCell ref="C5:E6"/>
    <mergeCell ref="C13:E14"/>
    <mergeCell ref="C27:E28"/>
    <mergeCell ref="C35:E36"/>
    <mergeCell ref="A22:I22"/>
    <mergeCell ref="B5:B6"/>
    <mergeCell ref="B27:B28"/>
    <mergeCell ref="D30:F30"/>
    <mergeCell ref="A44:I44"/>
    <mergeCell ref="A20:E20"/>
    <mergeCell ref="A42:E42"/>
    <mergeCell ref="F35:F36"/>
    <mergeCell ref="B35:B36"/>
    <mergeCell ref="A47:I47"/>
    <mergeCell ref="A67:I68"/>
    <mergeCell ref="A69:I69"/>
    <mergeCell ref="A89:I90"/>
    <mergeCell ref="A91:I91"/>
    <mergeCell ref="A111:I112"/>
    <mergeCell ref="B49:B50"/>
    <mergeCell ref="D52:F52"/>
    <mergeCell ref="A66:I66"/>
    <mergeCell ref="C49:E50"/>
    <mergeCell ref="C101:E102"/>
    <mergeCell ref="C57:E58"/>
    <mergeCell ref="C71:E72"/>
    <mergeCell ref="C79:E80"/>
    <mergeCell ref="C93:E94"/>
    <mergeCell ref="F79:F80"/>
    <mergeCell ref="F93:F94"/>
    <mergeCell ref="A110:I110"/>
    <mergeCell ref="B101:B102"/>
    <mergeCell ref="F101:F102"/>
    <mergeCell ref="A108:E108"/>
    <mergeCell ref="A86:E86"/>
    <mergeCell ref="F49:F50"/>
    <mergeCell ref="B57:B58"/>
    <mergeCell ref="A243:I244"/>
    <mergeCell ref="A198:I198"/>
    <mergeCell ref="B203:B204"/>
    <mergeCell ref="D206:F206"/>
    <mergeCell ref="A113:I113"/>
    <mergeCell ref="A133:I134"/>
    <mergeCell ref="A135:I135"/>
    <mergeCell ref="A155:I156"/>
    <mergeCell ref="A157:I157"/>
    <mergeCell ref="A177:I178"/>
    <mergeCell ref="B137:B138"/>
    <mergeCell ref="D140:F140"/>
    <mergeCell ref="A154:I154"/>
    <mergeCell ref="C115:E116"/>
    <mergeCell ref="C123:E124"/>
    <mergeCell ref="C137:E138"/>
    <mergeCell ref="C145:E146"/>
    <mergeCell ref="A152:E152"/>
    <mergeCell ref="F137:F138"/>
    <mergeCell ref="B145:B146"/>
    <mergeCell ref="F145:F146"/>
    <mergeCell ref="C203:E204"/>
    <mergeCell ref="C211:E212"/>
    <mergeCell ref="C159:E160"/>
    <mergeCell ref="A245:I245"/>
    <mergeCell ref="A265:I266"/>
    <mergeCell ref="A267:I267"/>
    <mergeCell ref="A287:I288"/>
    <mergeCell ref="A289:I289"/>
    <mergeCell ref="A309:I310"/>
    <mergeCell ref="B247:B248"/>
    <mergeCell ref="D250:F250"/>
    <mergeCell ref="A264:I264"/>
    <mergeCell ref="B269:B270"/>
    <mergeCell ref="D272:F272"/>
    <mergeCell ref="A286:I286"/>
    <mergeCell ref="B291:B292"/>
    <mergeCell ref="D294:F294"/>
    <mergeCell ref="F291:F292"/>
    <mergeCell ref="B159:B160"/>
    <mergeCell ref="D162:F162"/>
    <mergeCell ref="A176:I176"/>
    <mergeCell ref="B181:B182"/>
    <mergeCell ref="D184:F184"/>
    <mergeCell ref="A174:E174"/>
    <mergeCell ref="C189:E190"/>
    <mergeCell ref="C225:E226"/>
    <mergeCell ref="C233:E234"/>
    <mergeCell ref="F225:F226"/>
    <mergeCell ref="B233:B234"/>
    <mergeCell ref="F233:F234"/>
    <mergeCell ref="F57:F58"/>
    <mergeCell ref="F71:F72"/>
    <mergeCell ref="A220:I220"/>
    <mergeCell ref="B225:B226"/>
    <mergeCell ref="D228:F228"/>
    <mergeCell ref="B71:B72"/>
    <mergeCell ref="D74:F74"/>
    <mergeCell ref="A88:I88"/>
    <mergeCell ref="B93:B94"/>
    <mergeCell ref="D96:F96"/>
    <mergeCell ref="B79:B80"/>
    <mergeCell ref="B115:B116"/>
    <mergeCell ref="D118:F118"/>
    <mergeCell ref="A132:I132"/>
    <mergeCell ref="A130:E130"/>
    <mergeCell ref="F115:F116"/>
    <mergeCell ref="B123:B124"/>
    <mergeCell ref="F123:F124"/>
    <mergeCell ref="C167:E168"/>
    <mergeCell ref="C181:E182"/>
    <mergeCell ref="A179:I179"/>
    <mergeCell ref="A199:I200"/>
    <mergeCell ref="A201:I201"/>
    <mergeCell ref="A221:I222"/>
    <mergeCell ref="A350:E350"/>
    <mergeCell ref="A64:E64"/>
    <mergeCell ref="A306:E306"/>
    <mergeCell ref="F313:F314"/>
    <mergeCell ref="B321:B322"/>
    <mergeCell ref="F321:F322"/>
    <mergeCell ref="A328:E328"/>
    <mergeCell ref="F335:F336"/>
    <mergeCell ref="F247:F248"/>
    <mergeCell ref="B255:B256"/>
    <mergeCell ref="F255:F256"/>
    <mergeCell ref="A262:E262"/>
    <mergeCell ref="A284:E284"/>
    <mergeCell ref="F269:F270"/>
    <mergeCell ref="B277:B278"/>
    <mergeCell ref="F277:F278"/>
    <mergeCell ref="A196:E196"/>
    <mergeCell ref="F181:F182"/>
    <mergeCell ref="B189:B190"/>
    <mergeCell ref="F189:F190"/>
    <mergeCell ref="A218:E218"/>
    <mergeCell ref="A240:E240"/>
    <mergeCell ref="A223:I223"/>
    <mergeCell ref="A242:I242"/>
  </mergeCells>
  <printOptions horizontalCentered="1" verticalCentered="1"/>
  <pageMargins left="0.75" right="0.75" top="1" bottom="1" header="0.5" footer="0.5"/>
  <pageSetup orientation="landscape" horizontalDpi="4294967295" verticalDpi="1200" r:id="rId1"/>
  <headerFooter alignWithMargins="0">
    <oddFooter xml:space="preserve">&amp;R&amp;A  &amp;P </oddFooter>
  </headerFooter>
  <rowBreaks count="15" manualBreakCount="15">
    <brk id="22" max="16383" man="1"/>
    <brk id="44" max="16383" man="1"/>
    <brk id="66" max="16383" man="1"/>
    <brk id="88" max="16383" man="1"/>
    <brk id="110" max="16383" man="1"/>
    <brk id="132" max="16383" man="1"/>
    <brk id="154" max="16383" man="1"/>
    <brk id="176" max="16383" man="1"/>
    <brk id="198" max="16383" man="1"/>
    <brk id="220" max="16383" man="1"/>
    <brk id="242" max="16383" man="1"/>
    <brk id="264" max="16383" man="1"/>
    <brk id="286" max="16383" man="1"/>
    <brk id="308" max="16383" man="1"/>
    <brk id="3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10</vt:i4>
      </vt:variant>
    </vt:vector>
  </HeadingPairs>
  <TitlesOfParts>
    <vt:vector size="29" baseType="lpstr">
      <vt:lpstr>Start</vt:lpstr>
      <vt:lpstr>Boy's</vt:lpstr>
      <vt:lpstr>Girl's</vt:lpstr>
      <vt:lpstr>Input</vt:lpstr>
      <vt:lpstr>B-Standings</vt:lpstr>
      <vt:lpstr>G-Standings</vt:lpstr>
      <vt:lpstr>Boys Brack</vt:lpstr>
      <vt:lpstr>Girls Brack</vt:lpstr>
      <vt:lpstr>B Rd 1</vt:lpstr>
      <vt:lpstr>G Rd 1</vt:lpstr>
      <vt:lpstr>B Rd 2</vt:lpstr>
      <vt:lpstr>G Rd 2</vt:lpstr>
      <vt:lpstr>B Rd 3</vt:lpstr>
      <vt:lpstr>G Rd 3</vt:lpstr>
      <vt:lpstr>B Rd 4</vt:lpstr>
      <vt:lpstr>G Rd 4</vt:lpstr>
      <vt:lpstr>B Champ</vt:lpstr>
      <vt:lpstr>G Champ</vt:lpstr>
      <vt:lpstr>Score Cards</vt:lpstr>
      <vt:lpstr>'B Rd 1'!Print_Area</vt:lpstr>
      <vt:lpstr>'B Rd 2'!Print_Area</vt:lpstr>
      <vt:lpstr>'G Rd 1'!Print_Area</vt:lpstr>
      <vt:lpstr>'G Rd 2'!Print_Area</vt:lpstr>
      <vt:lpstr>'Girls Brack'!Print_Area</vt:lpstr>
      <vt:lpstr>'G-Standings'!Print_Area</vt:lpstr>
      <vt:lpstr>'Boy''s'!Print_Titles</vt:lpstr>
      <vt:lpstr>'B-Standings'!Print_Titles</vt:lpstr>
      <vt:lpstr>'Girl''s'!Print_Titles</vt:lpstr>
      <vt:lpstr>'G-Standings'!Print_Titles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Dunlap</dc:creator>
  <cp:lastModifiedBy>Tom Stockton</cp:lastModifiedBy>
  <cp:lastPrinted>2014-01-18T20:31:51Z</cp:lastPrinted>
  <dcterms:created xsi:type="dcterms:W3CDTF">2013-12-12T19:45:09Z</dcterms:created>
  <dcterms:modified xsi:type="dcterms:W3CDTF">2014-01-18T20:32:23Z</dcterms:modified>
</cp:coreProperties>
</file>