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activeTab="5"/>
  </bookViews>
  <sheets>
    <sheet name="Lanes" sheetId="1" r:id="rId1"/>
    <sheet name="Sign In" sheetId="2" r:id="rId2"/>
    <sheet name="Input" sheetId="4" r:id="rId3"/>
    <sheet name="Standings" sheetId="9" r:id="rId4"/>
    <sheet name="Boy's Bracket" sheetId="5" r:id="rId5"/>
    <sheet name="Girl's Bracket" sheetId="10" r:id="rId6"/>
    <sheet name="Score Sheets" sheetId="8" r:id="rId7"/>
    <sheet name="Match Sheets" sheetId="11" r:id="rId8"/>
  </sheets>
  <definedNames>
    <definedName name="_xlnm.Print_Area" localSheetId="4">'Boy''s Bracket'!$A$1:$AE$48</definedName>
    <definedName name="_xlnm.Print_Area" localSheetId="5">'Girl''s Bracket'!$A$1:$AE$48</definedName>
    <definedName name="_xlnm.Print_Area" localSheetId="3">Standings!$R$1:$AH$26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/>
  <c r="B29"/>
  <c r="B30"/>
  <c r="B31"/>
  <c r="B32"/>
  <c r="B33"/>
  <c r="B34"/>
  <c r="B35"/>
  <c r="B36"/>
  <c r="B37"/>
  <c r="B5"/>
  <c r="B17"/>
  <c r="B14"/>
  <c r="B26"/>
  <c r="B8"/>
  <c r="B6"/>
  <c r="B10"/>
  <c r="B11"/>
  <c r="B21"/>
  <c r="B24"/>
  <c r="B18"/>
  <c r="B4"/>
  <c r="B13"/>
  <c r="B20"/>
  <c r="B22"/>
  <c r="B12"/>
  <c r="B9"/>
  <c r="B23"/>
  <c r="B25"/>
  <c r="B7"/>
  <c r="B15"/>
  <c r="B27"/>
  <c r="B19"/>
  <c r="B16"/>
  <c r="L1194" i="8"/>
  <c r="D1194"/>
  <c r="L1158"/>
  <c r="D1158"/>
  <c r="L1122"/>
  <c r="D1122"/>
  <c r="L1086"/>
  <c r="D1086"/>
  <c r="L1050"/>
  <c r="D1050"/>
  <c r="L1014"/>
  <c r="D1014"/>
  <c r="L978"/>
  <c r="D978"/>
  <c r="L942"/>
  <c r="D942"/>
  <c r="L906"/>
  <c r="D906"/>
  <c r="L870"/>
  <c r="D870"/>
  <c r="L834"/>
  <c r="D834"/>
  <c r="L798"/>
  <c r="D798"/>
  <c r="L762"/>
  <c r="D762"/>
  <c r="L726"/>
  <c r="D726"/>
  <c r="L690"/>
  <c r="D690"/>
  <c r="L654"/>
  <c r="D654"/>
  <c r="L618"/>
  <c r="D618"/>
  <c r="L582"/>
  <c r="D582"/>
  <c r="L546"/>
  <c r="D546"/>
  <c r="L510"/>
  <c r="D510"/>
  <c r="L474"/>
  <c r="D474"/>
  <c r="L438"/>
  <c r="D438"/>
  <c r="L402"/>
  <c r="D402"/>
  <c r="L366"/>
  <c r="D366"/>
  <c r="L330"/>
  <c r="D330"/>
  <c r="L294"/>
  <c r="D294"/>
  <c r="L258"/>
  <c r="D258"/>
  <c r="L222"/>
  <c r="D222"/>
  <c r="L186"/>
  <c r="D186"/>
  <c r="L42"/>
  <c r="D42"/>
  <c r="K1199" l="1"/>
  <c r="C1199"/>
  <c r="K1163"/>
  <c r="C1163"/>
  <c r="K1127"/>
  <c r="C1127"/>
  <c r="K1091"/>
  <c r="C1091"/>
  <c r="K1055"/>
  <c r="C1055"/>
  <c r="K1019"/>
  <c r="C1019"/>
  <c r="K983"/>
  <c r="C983"/>
  <c r="K947"/>
  <c r="C947"/>
  <c r="K911"/>
  <c r="C911"/>
  <c r="K875"/>
  <c r="C875"/>
  <c r="K839"/>
  <c r="C839"/>
  <c r="K803"/>
  <c r="C803"/>
  <c r="K767"/>
  <c r="C767"/>
  <c r="K731"/>
  <c r="C731"/>
  <c r="K695"/>
  <c r="C695"/>
  <c r="K659"/>
  <c r="C659"/>
  <c r="K623"/>
  <c r="C623"/>
  <c r="K587"/>
  <c r="C587"/>
  <c r="K551"/>
  <c r="C551"/>
  <c r="K515"/>
  <c r="C515"/>
  <c r="K479"/>
  <c r="C479"/>
  <c r="K443"/>
  <c r="C443"/>
  <c r="K407"/>
  <c r="C407"/>
  <c r="K371"/>
  <c r="C371"/>
  <c r="K335"/>
  <c r="C335"/>
  <c r="K299"/>
  <c r="C299"/>
  <c r="K263"/>
  <c r="C263"/>
  <c r="K227"/>
  <c r="C227"/>
  <c r="L150"/>
  <c r="D150"/>
  <c r="L114"/>
  <c r="D114"/>
  <c r="L78"/>
  <c r="D78"/>
  <c r="K191"/>
  <c r="C191"/>
  <c r="K155"/>
  <c r="C155"/>
  <c r="K119"/>
  <c r="C119"/>
  <c r="K83"/>
  <c r="C83"/>
  <c r="K47"/>
  <c r="C47"/>
  <c r="K11"/>
  <c r="C11" l="1"/>
  <c r="G14" i="1" l="1"/>
  <c r="C14"/>
  <c r="S7" i="9" l="1"/>
  <c r="S11"/>
  <c r="S6"/>
  <c r="S4"/>
  <c r="S12"/>
  <c r="S17"/>
  <c r="S19"/>
  <c r="S16"/>
  <c r="S21"/>
  <c r="S20"/>
  <c r="S13"/>
  <c r="S15"/>
  <c r="S10"/>
  <c r="S23"/>
  <c r="S24"/>
  <c r="S14"/>
  <c r="S9"/>
  <c r="S26"/>
  <c r="S25"/>
  <c r="S8"/>
  <c r="S18"/>
  <c r="S22"/>
  <c r="S27"/>
  <c r="S28"/>
  <c r="S29"/>
  <c r="S30"/>
  <c r="S31"/>
  <c r="S32"/>
  <c r="S33"/>
  <c r="S34"/>
  <c r="S35"/>
  <c r="S36"/>
  <c r="S37"/>
  <c r="S5"/>
  <c r="I10" i="2"/>
  <c r="I16"/>
  <c r="I21"/>
  <c r="I18"/>
  <c r="I5"/>
  <c r="I8"/>
  <c r="I13"/>
  <c r="I19"/>
  <c r="I26"/>
  <c r="I6"/>
  <c r="I12"/>
  <c r="I25"/>
  <c r="I24"/>
  <c r="I22"/>
  <c r="I11"/>
  <c r="I17"/>
  <c r="I4"/>
  <c r="I9"/>
  <c r="I23"/>
  <c r="I14"/>
  <c r="I20"/>
  <c r="I15"/>
  <c r="I27"/>
  <c r="I28"/>
  <c r="I29"/>
  <c r="I30"/>
  <c r="I31"/>
  <c r="I32"/>
  <c r="I33"/>
  <c r="I34"/>
  <c r="I35"/>
  <c r="I36"/>
  <c r="I37"/>
  <c r="I7"/>
  <c r="AH5" i="4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4"/>
  <c r="B18" i="2" l="1"/>
  <c r="B17"/>
  <c r="B8"/>
  <c r="B26"/>
  <c r="B20"/>
  <c r="B10"/>
  <c r="B5"/>
  <c r="B7"/>
  <c r="B19"/>
  <c r="B11"/>
  <c r="B6"/>
  <c r="B9"/>
  <c r="B14"/>
  <c r="B25"/>
  <c r="B24"/>
  <c r="B13"/>
  <c r="B4"/>
  <c r="B27"/>
  <c r="B23"/>
  <c r="B22"/>
  <c r="B15"/>
  <c r="B16"/>
  <c r="B21"/>
  <c r="B28"/>
  <c r="B29"/>
  <c r="B30"/>
  <c r="B31"/>
  <c r="B32"/>
  <c r="B33"/>
  <c r="B34"/>
  <c r="B35"/>
  <c r="B36"/>
  <c r="B37"/>
  <c r="B12"/>
  <c r="G8" i="1"/>
  <c r="C8"/>
  <c r="A4" i="4" s="1"/>
  <c r="C18" i="8" s="1"/>
  <c r="B47" i="10"/>
  <c r="B43"/>
  <c r="B41"/>
  <c r="B37"/>
  <c r="B35"/>
  <c r="B31"/>
  <c r="B29"/>
  <c r="B25"/>
  <c r="B23"/>
  <c r="B19"/>
  <c r="B17"/>
  <c r="B13"/>
  <c r="B11"/>
  <c r="B7"/>
  <c r="B5"/>
  <c r="B1"/>
  <c r="Y48"/>
  <c r="G48"/>
  <c r="M46"/>
  <c r="Y44"/>
  <c r="G44"/>
  <c r="S43"/>
  <c r="G42"/>
  <c r="M40"/>
  <c r="G38"/>
  <c r="Y37"/>
  <c r="G36"/>
  <c r="M34"/>
  <c r="H33"/>
  <c r="G32"/>
  <c r="S31"/>
  <c r="G30"/>
  <c r="M28"/>
  <c r="G26"/>
  <c r="G24"/>
  <c r="M22"/>
  <c r="G20"/>
  <c r="S19"/>
  <c r="G18"/>
  <c r="M16"/>
  <c r="G14"/>
  <c r="Y13"/>
  <c r="G12"/>
  <c r="M10"/>
  <c r="G8"/>
  <c r="S7"/>
  <c r="G6"/>
  <c r="M4"/>
  <c r="G2"/>
  <c r="G6" i="5"/>
  <c r="M10"/>
  <c r="G12"/>
  <c r="G18"/>
  <c r="S19"/>
  <c r="M22"/>
  <c r="G24"/>
  <c r="M34"/>
  <c r="G30"/>
  <c r="G36"/>
  <c r="G42"/>
  <c r="G48"/>
  <c r="M46"/>
  <c r="S43"/>
  <c r="Y37"/>
  <c r="Y48"/>
  <c r="Y44"/>
  <c r="Y13"/>
  <c r="S7"/>
  <c r="S31"/>
  <c r="M40"/>
  <c r="M28"/>
  <c r="M16"/>
  <c r="M4"/>
  <c r="G44"/>
  <c r="G38"/>
  <c r="G32"/>
  <c r="G26"/>
  <c r="G20"/>
  <c r="G14"/>
  <c r="G8"/>
  <c r="G2"/>
  <c r="T7" i="9"/>
  <c r="U7"/>
  <c r="V7"/>
  <c r="W7"/>
  <c r="X7"/>
  <c r="Y7"/>
  <c r="Z7"/>
  <c r="AA7"/>
  <c r="AB7"/>
  <c r="AC7"/>
  <c r="AD7"/>
  <c r="AE7"/>
  <c r="AF7"/>
  <c r="AG7"/>
  <c r="T11"/>
  <c r="U11"/>
  <c r="V11"/>
  <c r="W11"/>
  <c r="X11"/>
  <c r="Y11"/>
  <c r="Z11"/>
  <c r="AA11"/>
  <c r="AB11"/>
  <c r="AC11"/>
  <c r="AD11"/>
  <c r="AE11"/>
  <c r="AF11"/>
  <c r="AG11"/>
  <c r="T6"/>
  <c r="U6"/>
  <c r="V6"/>
  <c r="W6"/>
  <c r="X6"/>
  <c r="Y6"/>
  <c r="Z6"/>
  <c r="AA6"/>
  <c r="AB6"/>
  <c r="AC6"/>
  <c r="AD6"/>
  <c r="AE6"/>
  <c r="AF6"/>
  <c r="AG6"/>
  <c r="T4"/>
  <c r="U4"/>
  <c r="V4"/>
  <c r="W4"/>
  <c r="X4"/>
  <c r="Y4"/>
  <c r="Z4"/>
  <c r="AA4"/>
  <c r="AB4"/>
  <c r="AC4"/>
  <c r="AD4"/>
  <c r="AE4"/>
  <c r="AF4"/>
  <c r="AG4"/>
  <c r="T12"/>
  <c r="U12"/>
  <c r="V12"/>
  <c r="W12"/>
  <c r="X12"/>
  <c r="Y12"/>
  <c r="Z12"/>
  <c r="AA12"/>
  <c r="AB12"/>
  <c r="AC12"/>
  <c r="AD12"/>
  <c r="AE12"/>
  <c r="AF12"/>
  <c r="AG12"/>
  <c r="T17"/>
  <c r="U17"/>
  <c r="V17"/>
  <c r="W17"/>
  <c r="X17"/>
  <c r="Y17"/>
  <c r="Z17"/>
  <c r="AA17"/>
  <c r="AB17"/>
  <c r="AC17"/>
  <c r="AD17"/>
  <c r="AE17"/>
  <c r="AF17"/>
  <c r="AG17"/>
  <c r="T19"/>
  <c r="U19"/>
  <c r="V19"/>
  <c r="W19"/>
  <c r="X19"/>
  <c r="Y19"/>
  <c r="Z19"/>
  <c r="AA19"/>
  <c r="AB19"/>
  <c r="AC19"/>
  <c r="AD19"/>
  <c r="AE19"/>
  <c r="AF19"/>
  <c r="AG19"/>
  <c r="T16"/>
  <c r="U16"/>
  <c r="V16"/>
  <c r="W16"/>
  <c r="X16"/>
  <c r="Y16"/>
  <c r="Z16"/>
  <c r="AA16"/>
  <c r="AB16"/>
  <c r="AC16"/>
  <c r="AD16"/>
  <c r="AE16"/>
  <c r="AF16"/>
  <c r="AG16"/>
  <c r="T21"/>
  <c r="U21"/>
  <c r="V21"/>
  <c r="W21"/>
  <c r="X21"/>
  <c r="Y21"/>
  <c r="Z21"/>
  <c r="AA21"/>
  <c r="AB21"/>
  <c r="AC21"/>
  <c r="AD21"/>
  <c r="AE21"/>
  <c r="AF21"/>
  <c r="AG21"/>
  <c r="T20"/>
  <c r="U20"/>
  <c r="V20"/>
  <c r="W20"/>
  <c r="X20"/>
  <c r="Y20"/>
  <c r="Z20"/>
  <c r="AA20"/>
  <c r="AB20"/>
  <c r="AC20"/>
  <c r="AD20"/>
  <c r="AE20"/>
  <c r="AF20"/>
  <c r="AG20"/>
  <c r="T13"/>
  <c r="U13"/>
  <c r="V13"/>
  <c r="W13"/>
  <c r="X13"/>
  <c r="Y13"/>
  <c r="Z13"/>
  <c r="AA13"/>
  <c r="AB13"/>
  <c r="AC13"/>
  <c r="AD13"/>
  <c r="AE13"/>
  <c r="AF13"/>
  <c r="AG13"/>
  <c r="T15"/>
  <c r="U15"/>
  <c r="V15"/>
  <c r="W15"/>
  <c r="X15"/>
  <c r="Y15"/>
  <c r="Z15"/>
  <c r="AA15"/>
  <c r="AB15"/>
  <c r="AC15"/>
  <c r="AD15"/>
  <c r="AE15"/>
  <c r="AF15"/>
  <c r="AG15"/>
  <c r="T10"/>
  <c r="U10"/>
  <c r="V10"/>
  <c r="W10"/>
  <c r="X10"/>
  <c r="Y10"/>
  <c r="Z10"/>
  <c r="AA10"/>
  <c r="AB10"/>
  <c r="AC10"/>
  <c r="AD10"/>
  <c r="AE10"/>
  <c r="AF10"/>
  <c r="AG10"/>
  <c r="T23"/>
  <c r="U23"/>
  <c r="V23"/>
  <c r="W23"/>
  <c r="X23"/>
  <c r="Y23"/>
  <c r="Z23"/>
  <c r="AA23"/>
  <c r="AB23"/>
  <c r="AC23"/>
  <c r="AD23"/>
  <c r="AE23"/>
  <c r="AF23"/>
  <c r="AG23"/>
  <c r="T24"/>
  <c r="U24"/>
  <c r="V24"/>
  <c r="W24"/>
  <c r="X24"/>
  <c r="Y24"/>
  <c r="Z24"/>
  <c r="AA24"/>
  <c r="AB24"/>
  <c r="AC24"/>
  <c r="AD24"/>
  <c r="AE24"/>
  <c r="AF24"/>
  <c r="AG24"/>
  <c r="T14"/>
  <c r="U14"/>
  <c r="V14"/>
  <c r="W14"/>
  <c r="X14"/>
  <c r="Y14"/>
  <c r="Z14"/>
  <c r="AA14"/>
  <c r="AB14"/>
  <c r="AC14"/>
  <c r="AD14"/>
  <c r="AE14"/>
  <c r="AF14"/>
  <c r="AG14"/>
  <c r="T9"/>
  <c r="U9"/>
  <c r="V9"/>
  <c r="W9"/>
  <c r="X9"/>
  <c r="Y9"/>
  <c r="Z9"/>
  <c r="AA9"/>
  <c r="AB9"/>
  <c r="AC9"/>
  <c r="AD9"/>
  <c r="AE9"/>
  <c r="AF9"/>
  <c r="AG9"/>
  <c r="T26"/>
  <c r="U26"/>
  <c r="V26"/>
  <c r="W26"/>
  <c r="X26"/>
  <c r="Y26"/>
  <c r="Z26"/>
  <c r="AA26"/>
  <c r="AB26"/>
  <c r="AC26"/>
  <c r="AD26"/>
  <c r="AE26"/>
  <c r="AF26"/>
  <c r="AG26"/>
  <c r="T25"/>
  <c r="U25"/>
  <c r="V25"/>
  <c r="W25"/>
  <c r="X25"/>
  <c r="Y25"/>
  <c r="Z25"/>
  <c r="AA25"/>
  <c r="AB25"/>
  <c r="AC25"/>
  <c r="AD25"/>
  <c r="AE25"/>
  <c r="AF25"/>
  <c r="AG25"/>
  <c r="T8"/>
  <c r="U8"/>
  <c r="V8"/>
  <c r="W8"/>
  <c r="X8"/>
  <c r="Y8"/>
  <c r="Z8"/>
  <c r="AA8"/>
  <c r="AB8"/>
  <c r="AC8"/>
  <c r="AD8"/>
  <c r="AE8"/>
  <c r="AF8"/>
  <c r="AG8"/>
  <c r="T18"/>
  <c r="U18"/>
  <c r="V18"/>
  <c r="W18"/>
  <c r="X18"/>
  <c r="Y18"/>
  <c r="Z18"/>
  <c r="AA18"/>
  <c r="AB18"/>
  <c r="AC18"/>
  <c r="AD18"/>
  <c r="AE18"/>
  <c r="AF18"/>
  <c r="AG18"/>
  <c r="T22"/>
  <c r="U22"/>
  <c r="V22"/>
  <c r="W22"/>
  <c r="X22"/>
  <c r="Y22"/>
  <c r="Z22"/>
  <c r="AA22"/>
  <c r="AB22"/>
  <c r="AC22"/>
  <c r="AD22"/>
  <c r="AE22"/>
  <c r="AF22"/>
  <c r="AG22"/>
  <c r="T27"/>
  <c r="U27"/>
  <c r="V27"/>
  <c r="W27"/>
  <c r="X27"/>
  <c r="Y27"/>
  <c r="Z27"/>
  <c r="AA27"/>
  <c r="AB27"/>
  <c r="AC27"/>
  <c r="AD27"/>
  <c r="AE27"/>
  <c r="AF27"/>
  <c r="AG27"/>
  <c r="T28"/>
  <c r="U28"/>
  <c r="V28"/>
  <c r="W28"/>
  <c r="X28"/>
  <c r="Y28"/>
  <c r="Z28"/>
  <c r="AA28"/>
  <c r="AB28"/>
  <c r="AC28"/>
  <c r="AD28"/>
  <c r="AE28"/>
  <c r="AF28"/>
  <c r="AG28"/>
  <c r="T29"/>
  <c r="U29"/>
  <c r="V29"/>
  <c r="W29"/>
  <c r="X29"/>
  <c r="Y29"/>
  <c r="Z29"/>
  <c r="AA29"/>
  <c r="AB29"/>
  <c r="AC29"/>
  <c r="AD29"/>
  <c r="AE29"/>
  <c r="AF29"/>
  <c r="AG29"/>
  <c r="T30"/>
  <c r="U30"/>
  <c r="V30"/>
  <c r="W30"/>
  <c r="X30"/>
  <c r="Y30"/>
  <c r="Z30"/>
  <c r="AA30"/>
  <c r="AB30"/>
  <c r="AC30"/>
  <c r="AD30"/>
  <c r="AE30"/>
  <c r="AF30"/>
  <c r="AG30"/>
  <c r="T31"/>
  <c r="U31"/>
  <c r="V31"/>
  <c r="W31"/>
  <c r="X31"/>
  <c r="Y31"/>
  <c r="Z31"/>
  <c r="AA31"/>
  <c r="AB31"/>
  <c r="AC31"/>
  <c r="AD31"/>
  <c r="AE31"/>
  <c r="AF31"/>
  <c r="AG31"/>
  <c r="T32"/>
  <c r="U32"/>
  <c r="V32"/>
  <c r="W32"/>
  <c r="X32"/>
  <c r="Y32"/>
  <c r="Z32"/>
  <c r="AA32"/>
  <c r="AB32"/>
  <c r="AC32"/>
  <c r="AD32"/>
  <c r="AE32"/>
  <c r="AF32"/>
  <c r="AG32"/>
  <c r="T33"/>
  <c r="U33"/>
  <c r="V33"/>
  <c r="W33"/>
  <c r="X33"/>
  <c r="Y33"/>
  <c r="Z33"/>
  <c r="AA33"/>
  <c r="AB33"/>
  <c r="AC33"/>
  <c r="AD33"/>
  <c r="AE33"/>
  <c r="AF33"/>
  <c r="AG33"/>
  <c r="T34"/>
  <c r="U34"/>
  <c r="V34"/>
  <c r="W34"/>
  <c r="X34"/>
  <c r="Y34"/>
  <c r="Z34"/>
  <c r="AA34"/>
  <c r="AB34"/>
  <c r="AC34"/>
  <c r="AD34"/>
  <c r="AE34"/>
  <c r="AF34"/>
  <c r="AG34"/>
  <c r="T35"/>
  <c r="U35"/>
  <c r="V35"/>
  <c r="W35"/>
  <c r="X35"/>
  <c r="Y35"/>
  <c r="Z35"/>
  <c r="AA35"/>
  <c r="AB35"/>
  <c r="AC35"/>
  <c r="AD35"/>
  <c r="AE35"/>
  <c r="AF35"/>
  <c r="AG35"/>
  <c r="T36"/>
  <c r="U36"/>
  <c r="V36"/>
  <c r="W36"/>
  <c r="X36"/>
  <c r="Y36"/>
  <c r="Z36"/>
  <c r="AA36"/>
  <c r="AB36"/>
  <c r="AC36"/>
  <c r="AD36"/>
  <c r="AE36"/>
  <c r="AF36"/>
  <c r="AG36"/>
  <c r="T37"/>
  <c r="U37"/>
  <c r="V37"/>
  <c r="W37"/>
  <c r="X37"/>
  <c r="Y37"/>
  <c r="Z37"/>
  <c r="AA37"/>
  <c r="AB37"/>
  <c r="AC37"/>
  <c r="AD37"/>
  <c r="AE37"/>
  <c r="AF37"/>
  <c r="AG37"/>
  <c r="T5"/>
  <c r="U5"/>
  <c r="V5"/>
  <c r="W5"/>
  <c r="X5"/>
  <c r="Y5"/>
  <c r="Z5"/>
  <c r="AA5"/>
  <c r="AB5"/>
  <c r="AC5"/>
  <c r="AD5"/>
  <c r="AE5"/>
  <c r="AF5"/>
  <c r="AG5"/>
  <c r="B43" i="5"/>
  <c r="C8" i="9"/>
  <c r="D8"/>
  <c r="E8"/>
  <c r="F8"/>
  <c r="G8"/>
  <c r="H8"/>
  <c r="I8"/>
  <c r="J8"/>
  <c r="K8"/>
  <c r="L8"/>
  <c r="M8"/>
  <c r="N8"/>
  <c r="O8"/>
  <c r="P8"/>
  <c r="B25" i="5"/>
  <c r="C6" i="9"/>
  <c r="D6"/>
  <c r="E6"/>
  <c r="F6"/>
  <c r="G6"/>
  <c r="H6"/>
  <c r="I6"/>
  <c r="J6"/>
  <c r="K6"/>
  <c r="L6"/>
  <c r="M6"/>
  <c r="N6"/>
  <c r="O6"/>
  <c r="P6"/>
  <c r="B19" i="5"/>
  <c r="C10" i="9"/>
  <c r="D10"/>
  <c r="E10"/>
  <c r="F10"/>
  <c r="G10"/>
  <c r="H10"/>
  <c r="I10"/>
  <c r="J10"/>
  <c r="K10"/>
  <c r="L10"/>
  <c r="M10"/>
  <c r="N10"/>
  <c r="O10"/>
  <c r="P10"/>
  <c r="B13" i="5"/>
  <c r="C11" i="9"/>
  <c r="D11"/>
  <c r="E11"/>
  <c r="F11"/>
  <c r="G11"/>
  <c r="H11"/>
  <c r="I11"/>
  <c r="J11"/>
  <c r="K11"/>
  <c r="L11"/>
  <c r="M11"/>
  <c r="N11"/>
  <c r="O11"/>
  <c r="P11"/>
  <c r="B31" i="5"/>
  <c r="C21" i="9"/>
  <c r="D21"/>
  <c r="E21"/>
  <c r="F21"/>
  <c r="G21"/>
  <c r="H21"/>
  <c r="I21"/>
  <c r="J21"/>
  <c r="K21"/>
  <c r="L21"/>
  <c r="M21"/>
  <c r="N21"/>
  <c r="O21"/>
  <c r="P21"/>
  <c r="B37" i="5"/>
  <c r="C24" i="9"/>
  <c r="D24"/>
  <c r="E24"/>
  <c r="F24"/>
  <c r="G24"/>
  <c r="H24"/>
  <c r="I24"/>
  <c r="J24"/>
  <c r="K24"/>
  <c r="L24"/>
  <c r="M24"/>
  <c r="N24"/>
  <c r="O24"/>
  <c r="P24"/>
  <c r="B7" i="5"/>
  <c r="C18" i="9"/>
  <c r="D18"/>
  <c r="E18"/>
  <c r="F18"/>
  <c r="G18"/>
  <c r="H18"/>
  <c r="I18"/>
  <c r="J18"/>
  <c r="K18"/>
  <c r="L18"/>
  <c r="M18"/>
  <c r="N18"/>
  <c r="O18"/>
  <c r="P18"/>
  <c r="B11" i="5"/>
  <c r="H9" s="1"/>
  <c r="C4" i="9"/>
  <c r="D4"/>
  <c r="E4"/>
  <c r="F4"/>
  <c r="G4"/>
  <c r="H4"/>
  <c r="I4"/>
  <c r="J4"/>
  <c r="K4"/>
  <c r="L4"/>
  <c r="M4"/>
  <c r="N4"/>
  <c r="O4"/>
  <c r="P4"/>
  <c r="B41" i="5"/>
  <c r="C13" i="9"/>
  <c r="D13"/>
  <c r="E13"/>
  <c r="F13"/>
  <c r="G13"/>
  <c r="H13"/>
  <c r="I13"/>
  <c r="J13"/>
  <c r="K13"/>
  <c r="L13"/>
  <c r="M13"/>
  <c r="N13"/>
  <c r="O13"/>
  <c r="P13"/>
  <c r="B35" i="5"/>
  <c r="C20" i="9"/>
  <c r="D20"/>
  <c r="E20"/>
  <c r="F20"/>
  <c r="G20"/>
  <c r="H20"/>
  <c r="I20"/>
  <c r="J20"/>
  <c r="K20"/>
  <c r="L20"/>
  <c r="M20"/>
  <c r="N20"/>
  <c r="O20"/>
  <c r="P20"/>
  <c r="B17" i="5"/>
  <c r="C22" i="9"/>
  <c r="D22"/>
  <c r="E22"/>
  <c r="F22"/>
  <c r="G22"/>
  <c r="H22"/>
  <c r="I22"/>
  <c r="J22"/>
  <c r="K22"/>
  <c r="L22"/>
  <c r="M22"/>
  <c r="N22"/>
  <c r="O22"/>
  <c r="P22"/>
  <c r="B23" i="5"/>
  <c r="H21" s="1"/>
  <c r="N18" s="1"/>
  <c r="C12" i="9"/>
  <c r="D12"/>
  <c r="E12"/>
  <c r="F12"/>
  <c r="G12"/>
  <c r="H12"/>
  <c r="I12"/>
  <c r="J12"/>
  <c r="K12"/>
  <c r="L12"/>
  <c r="M12"/>
  <c r="N12"/>
  <c r="O12"/>
  <c r="P12"/>
  <c r="B29" i="5"/>
  <c r="H27" s="1"/>
  <c r="C9" i="9"/>
  <c r="D9"/>
  <c r="E9"/>
  <c r="F9"/>
  <c r="G9"/>
  <c r="H9"/>
  <c r="I9"/>
  <c r="J9"/>
  <c r="K9"/>
  <c r="L9"/>
  <c r="M9"/>
  <c r="N9"/>
  <c r="O9"/>
  <c r="P9"/>
  <c r="B47" i="5"/>
  <c r="H45" s="1"/>
  <c r="N42" s="1"/>
  <c r="C23" i="9"/>
  <c r="D23"/>
  <c r="E23"/>
  <c r="F23"/>
  <c r="G23"/>
  <c r="H23"/>
  <c r="I23"/>
  <c r="J23"/>
  <c r="K23"/>
  <c r="L23"/>
  <c r="M23"/>
  <c r="N23"/>
  <c r="O23"/>
  <c r="P23"/>
  <c r="B5" i="5"/>
  <c r="C25" i="9"/>
  <c r="D25"/>
  <c r="E25"/>
  <c r="F25"/>
  <c r="G25"/>
  <c r="H25"/>
  <c r="I25"/>
  <c r="J25"/>
  <c r="K25"/>
  <c r="L25"/>
  <c r="M25"/>
  <c r="N25"/>
  <c r="O25"/>
  <c r="P25"/>
  <c r="C7"/>
  <c r="D7"/>
  <c r="E7"/>
  <c r="F7"/>
  <c r="G7"/>
  <c r="H7"/>
  <c r="I7"/>
  <c r="J7"/>
  <c r="K7"/>
  <c r="L7"/>
  <c r="M7"/>
  <c r="N7"/>
  <c r="O7"/>
  <c r="P7"/>
  <c r="C15"/>
  <c r="D15"/>
  <c r="E15"/>
  <c r="F15"/>
  <c r="G15"/>
  <c r="H15"/>
  <c r="I15"/>
  <c r="J15"/>
  <c r="K15"/>
  <c r="L15"/>
  <c r="M15"/>
  <c r="N15"/>
  <c r="O15"/>
  <c r="P15"/>
  <c r="C27"/>
  <c r="D27"/>
  <c r="E27"/>
  <c r="F27"/>
  <c r="G27"/>
  <c r="H27"/>
  <c r="I27"/>
  <c r="J27"/>
  <c r="K27"/>
  <c r="L27"/>
  <c r="M27"/>
  <c r="N27"/>
  <c r="O27"/>
  <c r="P27"/>
  <c r="C19"/>
  <c r="D19"/>
  <c r="E19"/>
  <c r="F19"/>
  <c r="G19"/>
  <c r="H19"/>
  <c r="I19"/>
  <c r="J19"/>
  <c r="K19"/>
  <c r="L19"/>
  <c r="M19"/>
  <c r="N19"/>
  <c r="O19"/>
  <c r="P19"/>
  <c r="C5"/>
  <c r="D5"/>
  <c r="E5"/>
  <c r="F5"/>
  <c r="G5"/>
  <c r="H5"/>
  <c r="I5"/>
  <c r="J5"/>
  <c r="K5"/>
  <c r="L5"/>
  <c r="M5"/>
  <c r="N5"/>
  <c r="O5"/>
  <c r="P5"/>
  <c r="C17"/>
  <c r="D17"/>
  <c r="E17"/>
  <c r="F17"/>
  <c r="G17"/>
  <c r="H17"/>
  <c r="I17"/>
  <c r="J17"/>
  <c r="K17"/>
  <c r="L17"/>
  <c r="M17"/>
  <c r="N17"/>
  <c r="O17"/>
  <c r="P17"/>
  <c r="C14"/>
  <c r="D14"/>
  <c r="E14"/>
  <c r="F14"/>
  <c r="G14"/>
  <c r="H14"/>
  <c r="I14"/>
  <c r="J14"/>
  <c r="K14"/>
  <c r="L14"/>
  <c r="M14"/>
  <c r="N14"/>
  <c r="O14"/>
  <c r="P14"/>
  <c r="C26"/>
  <c r="D26"/>
  <c r="E26"/>
  <c r="F26"/>
  <c r="G26"/>
  <c r="H26"/>
  <c r="I26"/>
  <c r="J26"/>
  <c r="K26"/>
  <c r="L26"/>
  <c r="M26"/>
  <c r="N26"/>
  <c r="O26"/>
  <c r="P26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C30"/>
  <c r="D30"/>
  <c r="E30"/>
  <c r="F30"/>
  <c r="G30"/>
  <c r="H30"/>
  <c r="I30"/>
  <c r="J30"/>
  <c r="K30"/>
  <c r="L30"/>
  <c r="M30"/>
  <c r="N30"/>
  <c r="O30"/>
  <c r="P30"/>
  <c r="C31"/>
  <c r="D31"/>
  <c r="E31"/>
  <c r="F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C33"/>
  <c r="D33"/>
  <c r="E33"/>
  <c r="F33"/>
  <c r="G33"/>
  <c r="H33"/>
  <c r="I33"/>
  <c r="J33"/>
  <c r="K33"/>
  <c r="L33"/>
  <c r="M33"/>
  <c r="N33"/>
  <c r="O33"/>
  <c r="P33"/>
  <c r="C34"/>
  <c r="D34"/>
  <c r="E34"/>
  <c r="F34"/>
  <c r="G34"/>
  <c r="H34"/>
  <c r="I34"/>
  <c r="J34"/>
  <c r="K34"/>
  <c r="L34"/>
  <c r="M34"/>
  <c r="N34"/>
  <c r="O34"/>
  <c r="P34"/>
  <c r="C35"/>
  <c r="D35"/>
  <c r="E35"/>
  <c r="F35"/>
  <c r="G35"/>
  <c r="H35"/>
  <c r="I35"/>
  <c r="J35"/>
  <c r="K35"/>
  <c r="L35"/>
  <c r="M35"/>
  <c r="N35"/>
  <c r="O35"/>
  <c r="P35"/>
  <c r="C36"/>
  <c r="D36"/>
  <c r="E36"/>
  <c r="F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16"/>
  <c r="D16"/>
  <c r="E16"/>
  <c r="F16"/>
  <c r="G16"/>
  <c r="H16"/>
  <c r="I16"/>
  <c r="J16"/>
  <c r="K16"/>
  <c r="L16"/>
  <c r="M16"/>
  <c r="N16"/>
  <c r="O16"/>
  <c r="P16"/>
  <c r="B1" i="5"/>
  <c r="H21" i="10" l="1"/>
  <c r="N18" s="1"/>
  <c r="H45"/>
  <c r="C54" i="8"/>
  <c r="AH37" i="9"/>
  <c r="N30" i="10"/>
  <c r="N42"/>
  <c r="T36" s="1"/>
  <c r="H15"/>
  <c r="H3"/>
  <c r="H9"/>
  <c r="AH7" i="9"/>
  <c r="AH24"/>
  <c r="G17" i="1"/>
  <c r="G18" s="1"/>
  <c r="G19" s="1"/>
  <c r="R4" i="4"/>
  <c r="K18" i="8" s="1"/>
  <c r="C18" i="2"/>
  <c r="H39" i="5"/>
  <c r="H33"/>
  <c r="N30" s="1"/>
  <c r="T47" s="1"/>
  <c r="AA39" s="1"/>
  <c r="H15"/>
  <c r="G11" i="1"/>
  <c r="G20" s="1"/>
  <c r="C17"/>
  <c r="C11"/>
  <c r="AH26" i="9"/>
  <c r="AH33"/>
  <c r="AH29"/>
  <c r="AH13"/>
  <c r="AH19"/>
  <c r="AH5"/>
  <c r="AH30"/>
  <c r="AH28"/>
  <c r="AH16"/>
  <c r="AH17"/>
  <c r="AH35"/>
  <c r="AH22"/>
  <c r="AH8"/>
  <c r="AH10"/>
  <c r="AH4"/>
  <c r="AH36"/>
  <c r="AH31"/>
  <c r="AH14"/>
  <c r="AH23"/>
  <c r="AH21"/>
  <c r="AH34"/>
  <c r="AH32"/>
  <c r="AH27"/>
  <c r="AH25"/>
  <c r="AH15"/>
  <c r="AH20"/>
  <c r="AH12"/>
  <c r="AH11"/>
  <c r="AH9"/>
  <c r="T12" i="5"/>
  <c r="AH18" i="9"/>
  <c r="AH6"/>
  <c r="H3" i="5"/>
  <c r="N6" s="1"/>
  <c r="T43" s="1"/>
  <c r="T36"/>
  <c r="AA29" s="1"/>
  <c r="H27" i="10"/>
  <c r="H39"/>
  <c r="T43"/>
  <c r="T12"/>
  <c r="Q16" i="9"/>
  <c r="Q34"/>
  <c r="Q30"/>
  <c r="Q14"/>
  <c r="Q27"/>
  <c r="Q23"/>
  <c r="Q20"/>
  <c r="Q24"/>
  <c r="Q6"/>
  <c r="Q35"/>
  <c r="Q31"/>
  <c r="Q26"/>
  <c r="Q19"/>
  <c r="Q25"/>
  <c r="Q22"/>
  <c r="Q18"/>
  <c r="Q10"/>
  <c r="Q36"/>
  <c r="Q32"/>
  <c r="Q28"/>
  <c r="Q5"/>
  <c r="Q7"/>
  <c r="Q12"/>
  <c r="Q4"/>
  <c r="Q11"/>
  <c r="Q37"/>
  <c r="Q33"/>
  <c r="Q29"/>
  <c r="Q17"/>
  <c r="Q15"/>
  <c r="Q9"/>
  <c r="Q13"/>
  <c r="Q21"/>
  <c r="Q8"/>
  <c r="L6" i="8"/>
  <c r="D6"/>
  <c r="T47" i="10" l="1"/>
  <c r="AA39" s="1"/>
  <c r="N6"/>
  <c r="C90" i="8"/>
  <c r="F54"/>
  <c r="C61" s="1"/>
  <c r="F61" s="1"/>
  <c r="C68" s="1"/>
  <c r="N18"/>
  <c r="K7" i="2" s="1"/>
  <c r="K54" i="8"/>
  <c r="K25"/>
  <c r="Z24" i="10"/>
  <c r="AA29"/>
  <c r="AA34" i="5"/>
  <c r="R4" i="9"/>
  <c r="R13"/>
  <c r="R15"/>
  <c r="R17"/>
  <c r="R5" i="4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J7" i="2"/>
  <c r="C17"/>
  <c r="Z24" i="5"/>
  <c r="C18" i="1"/>
  <c r="C20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R9" i="9"/>
  <c r="R26"/>
  <c r="R30"/>
  <c r="R35"/>
  <c r="R25"/>
  <c r="R19"/>
  <c r="R10"/>
  <c r="R6"/>
  <c r="R36"/>
  <c r="R11"/>
  <c r="R37"/>
  <c r="R31"/>
  <c r="R18"/>
  <c r="R21"/>
  <c r="R23"/>
  <c r="R7"/>
  <c r="R8"/>
  <c r="R32"/>
  <c r="R29"/>
  <c r="R27"/>
  <c r="R22"/>
  <c r="R5"/>
  <c r="R12"/>
  <c r="R20"/>
  <c r="R24"/>
  <c r="R28"/>
  <c r="R14"/>
  <c r="R16"/>
  <c r="R33"/>
  <c r="R34"/>
  <c r="A13"/>
  <c r="A29"/>
  <c r="A4"/>
  <c r="A18"/>
  <c r="A24"/>
  <c r="A33"/>
  <c r="A32"/>
  <c r="A22"/>
  <c r="A20"/>
  <c r="A30"/>
  <c r="A8"/>
  <c r="A15"/>
  <c r="A37"/>
  <c r="A7"/>
  <c r="A36"/>
  <c r="A25"/>
  <c r="A35"/>
  <c r="A23"/>
  <c r="A34"/>
  <c r="A28"/>
  <c r="A26"/>
  <c r="A14"/>
  <c r="A9"/>
  <c r="A12"/>
  <c r="A31"/>
  <c r="A21"/>
  <c r="A17"/>
  <c r="A11"/>
  <c r="A5"/>
  <c r="A10"/>
  <c r="A19"/>
  <c r="A6"/>
  <c r="A27"/>
  <c r="A16"/>
  <c r="AA34" i="10" l="1"/>
  <c r="F90" i="8"/>
  <c r="C97" s="1"/>
  <c r="F97" s="1"/>
  <c r="C104" s="1"/>
  <c r="C126"/>
  <c r="K90"/>
  <c r="N54"/>
  <c r="K61" s="1"/>
  <c r="N61" s="1"/>
  <c r="K68" s="1"/>
  <c r="J10" i="2"/>
  <c r="N25" i="8"/>
  <c r="L7" i="2"/>
  <c r="C8"/>
  <c r="C19" i="1"/>
  <c r="C12" i="2"/>
  <c r="D8" i="1"/>
  <c r="D9"/>
  <c r="F126" i="8" l="1"/>
  <c r="C162"/>
  <c r="C133"/>
  <c r="F133" s="1"/>
  <c r="C140" s="1"/>
  <c r="K10" i="2"/>
  <c r="K126" i="8"/>
  <c r="N90"/>
  <c r="K97"/>
  <c r="N97" s="1"/>
  <c r="K104" s="1"/>
  <c r="K32"/>
  <c r="N7" i="2" s="1"/>
  <c r="M7"/>
  <c r="J16"/>
  <c r="L10"/>
  <c r="C26"/>
  <c r="F18" i="8"/>
  <c r="C25" s="1"/>
  <c r="D12" i="1"/>
  <c r="D11"/>
  <c r="F162" i="8" l="1"/>
  <c r="C198"/>
  <c r="C169"/>
  <c r="F169" s="1"/>
  <c r="C176" s="1"/>
  <c r="K162"/>
  <c r="N126"/>
  <c r="K133" s="1"/>
  <c r="N133" s="1"/>
  <c r="K140" s="1"/>
  <c r="K16" i="2"/>
  <c r="J21"/>
  <c r="N10"/>
  <c r="M10"/>
  <c r="D17"/>
  <c r="D18"/>
  <c r="D8"/>
  <c r="C20"/>
  <c r="D26"/>
  <c r="D12"/>
  <c r="F198" i="8" l="1"/>
  <c r="D20" i="2" s="1"/>
  <c r="C234" i="8"/>
  <c r="C205"/>
  <c r="F205" s="1"/>
  <c r="C212" s="1"/>
  <c r="K198"/>
  <c r="N162"/>
  <c r="K21" i="2"/>
  <c r="J18"/>
  <c r="L16"/>
  <c r="E26"/>
  <c r="F25" i="8"/>
  <c r="E12" i="2"/>
  <c r="C10"/>
  <c r="E8"/>
  <c r="E18"/>
  <c r="E17"/>
  <c r="F234" i="8" l="1"/>
  <c r="C270"/>
  <c r="C241"/>
  <c r="F241" s="1"/>
  <c r="C248" s="1"/>
  <c r="E20" i="2"/>
  <c r="K169" i="8"/>
  <c r="N169" s="1"/>
  <c r="K176" s="1"/>
  <c r="K234"/>
  <c r="N198"/>
  <c r="K205" s="1"/>
  <c r="K18" i="2"/>
  <c r="J5"/>
  <c r="N16"/>
  <c r="M16"/>
  <c r="L21"/>
  <c r="G18"/>
  <c r="F18"/>
  <c r="C5"/>
  <c r="G20"/>
  <c r="F20"/>
  <c r="G17"/>
  <c r="F17"/>
  <c r="G8"/>
  <c r="F8"/>
  <c r="D10"/>
  <c r="C32" i="8"/>
  <c r="G12" i="2" s="1"/>
  <c r="F12"/>
  <c r="G26"/>
  <c r="F26"/>
  <c r="F270" i="8" l="1"/>
  <c r="C306"/>
  <c r="C277"/>
  <c r="F277" s="1"/>
  <c r="C284" s="1"/>
  <c r="K270"/>
  <c r="N234"/>
  <c r="K241" s="1"/>
  <c r="N241" s="1"/>
  <c r="K248" s="1"/>
  <c r="N205"/>
  <c r="K212" s="1"/>
  <c r="N21" i="2"/>
  <c r="M21"/>
  <c r="J8"/>
  <c r="K5"/>
  <c r="L18"/>
  <c r="E10"/>
  <c r="C7"/>
  <c r="D5"/>
  <c r="F306" i="8" l="1"/>
  <c r="C313" s="1"/>
  <c r="F313" s="1"/>
  <c r="C320" s="1"/>
  <c r="C342"/>
  <c r="K306"/>
  <c r="N270"/>
  <c r="K277" s="1"/>
  <c r="N277" s="1"/>
  <c r="K284" s="1"/>
  <c r="K8" i="2"/>
  <c r="N18"/>
  <c r="M18"/>
  <c r="J13"/>
  <c r="L5"/>
  <c r="D7"/>
  <c r="C19"/>
  <c r="E5"/>
  <c r="G10"/>
  <c r="F10"/>
  <c r="F342" i="8" l="1"/>
  <c r="C378"/>
  <c r="C349"/>
  <c r="F349" s="1"/>
  <c r="C356" s="1"/>
  <c r="K342"/>
  <c r="N306"/>
  <c r="K313" s="1"/>
  <c r="N313" s="1"/>
  <c r="K320" s="1"/>
  <c r="N5" i="2"/>
  <c r="M5"/>
  <c r="K13"/>
  <c r="J19"/>
  <c r="L8"/>
  <c r="D19"/>
  <c r="C11"/>
  <c r="G5"/>
  <c r="F5"/>
  <c r="E7"/>
  <c r="F378" i="8" l="1"/>
  <c r="C385" s="1"/>
  <c r="F385" s="1"/>
  <c r="C392" s="1"/>
  <c r="C414"/>
  <c r="K378"/>
  <c r="N342"/>
  <c r="K349" s="1"/>
  <c r="N349" s="1"/>
  <c r="K356" s="1"/>
  <c r="L13" i="2"/>
  <c r="N8"/>
  <c r="M8"/>
  <c r="K19"/>
  <c r="J26"/>
  <c r="D11"/>
  <c r="G7"/>
  <c r="F7"/>
  <c r="C6"/>
  <c r="E19"/>
  <c r="F414" i="8" l="1"/>
  <c r="D6" i="2" s="1"/>
  <c r="C450" i="8"/>
  <c r="C421"/>
  <c r="F421" s="1"/>
  <c r="C428" s="1"/>
  <c r="K414"/>
  <c r="N378"/>
  <c r="K385" s="1"/>
  <c r="N385" s="1"/>
  <c r="K392" s="1"/>
  <c r="K26" i="2"/>
  <c r="L19"/>
  <c r="J6"/>
  <c r="N13"/>
  <c r="M13"/>
  <c r="G19"/>
  <c r="F19"/>
  <c r="C9"/>
  <c r="E11"/>
  <c r="C486" i="8" l="1"/>
  <c r="F450"/>
  <c r="D9" i="2" s="1"/>
  <c r="K450" i="8"/>
  <c r="N414"/>
  <c r="K421" s="1"/>
  <c r="N421" s="1"/>
  <c r="K428" s="1"/>
  <c r="L26" i="2"/>
  <c r="K6"/>
  <c r="N19"/>
  <c r="M19"/>
  <c r="J12"/>
  <c r="G11"/>
  <c r="F11"/>
  <c r="E6"/>
  <c r="C14"/>
  <c r="F486" i="8" l="1"/>
  <c r="D14" i="2" s="1"/>
  <c r="C522" i="8"/>
  <c r="C493"/>
  <c r="F493" s="1"/>
  <c r="C500" s="1"/>
  <c r="C457"/>
  <c r="F457" s="1"/>
  <c r="C464" s="1"/>
  <c r="N450"/>
  <c r="K486"/>
  <c r="K457"/>
  <c r="N457" s="1"/>
  <c r="K464" s="1"/>
  <c r="L6" i="2"/>
  <c r="K12"/>
  <c r="J25"/>
  <c r="N26"/>
  <c r="M26"/>
  <c r="E9"/>
  <c r="G6"/>
  <c r="F6"/>
  <c r="F522" i="8" l="1"/>
  <c r="D25" i="2" s="1"/>
  <c r="C558" i="8"/>
  <c r="C529"/>
  <c r="F529" s="1"/>
  <c r="C536" s="1"/>
  <c r="C25" i="2"/>
  <c r="K522" i="8"/>
  <c r="N486"/>
  <c r="K493" s="1"/>
  <c r="N493" s="1"/>
  <c r="K500" s="1"/>
  <c r="J22" i="2"/>
  <c r="J24"/>
  <c r="K25"/>
  <c r="L12"/>
  <c r="N6"/>
  <c r="M6"/>
  <c r="E14"/>
  <c r="G9"/>
  <c r="F9"/>
  <c r="F558" i="8" l="1"/>
  <c r="C594"/>
  <c r="C565"/>
  <c r="F565" s="1"/>
  <c r="C572" s="1"/>
  <c r="C24" i="2"/>
  <c r="K558" i="8"/>
  <c r="N522"/>
  <c r="K529" s="1"/>
  <c r="N529" s="1"/>
  <c r="K536" s="1"/>
  <c r="E25" i="2"/>
  <c r="D24"/>
  <c r="G25"/>
  <c r="F25"/>
  <c r="L25"/>
  <c r="K24"/>
  <c r="N12"/>
  <c r="M12"/>
  <c r="J11"/>
  <c r="G14"/>
  <c r="F14"/>
  <c r="F594" i="8" l="1"/>
  <c r="C630"/>
  <c r="C601"/>
  <c r="F601" s="1"/>
  <c r="C608" s="1"/>
  <c r="C13" i="2"/>
  <c r="K594" i="8"/>
  <c r="N558"/>
  <c r="K565" s="1"/>
  <c r="N565" s="1"/>
  <c r="K572" s="1"/>
  <c r="K22" i="2"/>
  <c r="D13"/>
  <c r="E24"/>
  <c r="J17"/>
  <c r="L24"/>
  <c r="N25"/>
  <c r="M25"/>
  <c r="F630" i="8" l="1"/>
  <c r="C666"/>
  <c r="C637"/>
  <c r="F637" s="1"/>
  <c r="C644" s="1"/>
  <c r="C4" i="2"/>
  <c r="N594" i="8"/>
  <c r="K630"/>
  <c r="K601"/>
  <c r="N601" s="1"/>
  <c r="K608" s="1"/>
  <c r="K11" i="2"/>
  <c r="L22"/>
  <c r="D4"/>
  <c r="G24"/>
  <c r="F24"/>
  <c r="E13"/>
  <c r="N24"/>
  <c r="M24"/>
  <c r="J4"/>
  <c r="C702" i="8" l="1"/>
  <c r="F666"/>
  <c r="C673" s="1"/>
  <c r="F673" s="1"/>
  <c r="C680" s="1"/>
  <c r="C27" i="2"/>
  <c r="K666" i="8"/>
  <c r="N630"/>
  <c r="K637" s="1"/>
  <c r="N637" s="1"/>
  <c r="K644" s="1"/>
  <c r="N22" i="2"/>
  <c r="M22"/>
  <c r="K17"/>
  <c r="L11"/>
  <c r="G13"/>
  <c r="F13"/>
  <c r="E4"/>
  <c r="J9"/>
  <c r="F702" i="8" l="1"/>
  <c r="C738"/>
  <c r="C709"/>
  <c r="F709" s="1"/>
  <c r="C716" s="1"/>
  <c r="C23" i="2"/>
  <c r="D27"/>
  <c r="N666" i="8"/>
  <c r="K702"/>
  <c r="K673"/>
  <c r="N673" s="1"/>
  <c r="K680" s="1"/>
  <c r="N11" i="2"/>
  <c r="M11"/>
  <c r="L17"/>
  <c r="K4"/>
  <c r="G4"/>
  <c r="F4"/>
  <c r="D23"/>
  <c r="E27"/>
  <c r="J23"/>
  <c r="F738" i="8" l="1"/>
  <c r="C774"/>
  <c r="C745"/>
  <c r="F745" s="1"/>
  <c r="C752" s="1"/>
  <c r="C22" i="2"/>
  <c r="K738" i="8"/>
  <c r="N702"/>
  <c r="K709" s="1"/>
  <c r="N709" s="1"/>
  <c r="K716" s="1"/>
  <c r="L4" i="2"/>
  <c r="N17"/>
  <c r="M17"/>
  <c r="K9"/>
  <c r="G27"/>
  <c r="F27"/>
  <c r="E23"/>
  <c r="D22"/>
  <c r="J14"/>
  <c r="F774" i="8" l="1"/>
  <c r="C810"/>
  <c r="C781"/>
  <c r="F781" s="1"/>
  <c r="C788" s="1"/>
  <c r="C15" i="2"/>
  <c r="K774" i="8"/>
  <c r="J20" i="2" s="1"/>
  <c r="N738" i="8"/>
  <c r="L9" i="2"/>
  <c r="K23"/>
  <c r="N4"/>
  <c r="M4"/>
  <c r="E22"/>
  <c r="G23"/>
  <c r="F23"/>
  <c r="E15"/>
  <c r="D15"/>
  <c r="F810" i="8" l="1"/>
  <c r="D16" i="2" s="1"/>
  <c r="C846" i="8"/>
  <c r="C16" i="2"/>
  <c r="K745" i="8"/>
  <c r="N745" s="1"/>
  <c r="K752" s="1"/>
  <c r="K810"/>
  <c r="N774"/>
  <c r="L23" i="2"/>
  <c r="K14"/>
  <c r="N9"/>
  <c r="M9"/>
  <c r="G22"/>
  <c r="F22"/>
  <c r="F846" i="8" l="1"/>
  <c r="C882"/>
  <c r="C853"/>
  <c r="F853" s="1"/>
  <c r="C860" s="1"/>
  <c r="C21" i="2"/>
  <c r="C817" i="8"/>
  <c r="F817" s="1"/>
  <c r="C824" s="1"/>
  <c r="K846"/>
  <c r="N810"/>
  <c r="K817" s="1"/>
  <c r="N817" s="1"/>
  <c r="K824" s="1"/>
  <c r="K781"/>
  <c r="N781" s="1"/>
  <c r="K788" s="1"/>
  <c r="J15" i="2"/>
  <c r="K20"/>
  <c r="L14"/>
  <c r="N23"/>
  <c r="M23"/>
  <c r="D21"/>
  <c r="E16"/>
  <c r="G15"/>
  <c r="F15"/>
  <c r="J27"/>
  <c r="F882" i="8" l="1"/>
  <c r="C918"/>
  <c r="C889"/>
  <c r="F889" s="1"/>
  <c r="C896" s="1"/>
  <c r="C28" i="2"/>
  <c r="K882" i="8"/>
  <c r="N846"/>
  <c r="K853" s="1"/>
  <c r="N853" s="1"/>
  <c r="K860" s="1"/>
  <c r="N14" i="2"/>
  <c r="M14"/>
  <c r="K15"/>
  <c r="L20"/>
  <c r="G16"/>
  <c r="F16"/>
  <c r="D28"/>
  <c r="E21"/>
  <c r="J28"/>
  <c r="C954" i="8" l="1"/>
  <c r="F918"/>
  <c r="C925" s="1"/>
  <c r="F925" s="1"/>
  <c r="C932" s="1"/>
  <c r="C29" i="2"/>
  <c r="K918" i="8"/>
  <c r="N882"/>
  <c r="K889" s="1"/>
  <c r="N889" s="1"/>
  <c r="K896" s="1"/>
  <c r="N20" i="2"/>
  <c r="M20"/>
  <c r="L15"/>
  <c r="K27"/>
  <c r="G21"/>
  <c r="F21"/>
  <c r="E28"/>
  <c r="D29"/>
  <c r="J29"/>
  <c r="F954" i="8" l="1"/>
  <c r="C990"/>
  <c r="C961"/>
  <c r="F961" s="1"/>
  <c r="C968" s="1"/>
  <c r="C30" i="2"/>
  <c r="N918" i="8"/>
  <c r="K925" s="1"/>
  <c r="N925" s="1"/>
  <c r="K932" s="1"/>
  <c r="K954"/>
  <c r="L27" i="2"/>
  <c r="N15"/>
  <c r="M15"/>
  <c r="K28"/>
  <c r="E29"/>
  <c r="G28"/>
  <c r="F28"/>
  <c r="D30"/>
  <c r="J30"/>
  <c r="F990" i="8" l="1"/>
  <c r="C1026"/>
  <c r="C997"/>
  <c r="F997" s="1"/>
  <c r="C1004" s="1"/>
  <c r="C31" i="2"/>
  <c r="K990" i="8"/>
  <c r="N954"/>
  <c r="K961" s="1"/>
  <c r="N961" s="1"/>
  <c r="K968" s="1"/>
  <c r="L28" i="2"/>
  <c r="K29"/>
  <c r="N27"/>
  <c r="M27"/>
  <c r="E30"/>
  <c r="D31"/>
  <c r="G29"/>
  <c r="F29"/>
  <c r="J31"/>
  <c r="F1026" i="8" l="1"/>
  <c r="C1062"/>
  <c r="C1033"/>
  <c r="F1033" s="1"/>
  <c r="C1040" s="1"/>
  <c r="C32" i="2"/>
  <c r="K1026" i="8"/>
  <c r="N990"/>
  <c r="L29" i="2"/>
  <c r="K30"/>
  <c r="N28"/>
  <c r="M28"/>
  <c r="E31"/>
  <c r="D32"/>
  <c r="G30"/>
  <c r="F30"/>
  <c r="J32"/>
  <c r="F1062" i="8" l="1"/>
  <c r="C1098"/>
  <c r="C1069"/>
  <c r="F1069" s="1"/>
  <c r="C1076" s="1"/>
  <c r="C33" i="2"/>
  <c r="K997" i="8"/>
  <c r="N997" s="1"/>
  <c r="K1004" s="1"/>
  <c r="K1062"/>
  <c r="N1026"/>
  <c r="K1033" s="1"/>
  <c r="N1033" s="1"/>
  <c r="K1040" s="1"/>
  <c r="L30" i="2"/>
  <c r="K31"/>
  <c r="N29"/>
  <c r="M29"/>
  <c r="E32"/>
  <c r="D33"/>
  <c r="G31"/>
  <c r="F31"/>
  <c r="F1098" i="8" l="1"/>
  <c r="C1134"/>
  <c r="C1105"/>
  <c r="F1105" s="1"/>
  <c r="C1112" s="1"/>
  <c r="C34" i="2"/>
  <c r="K1098" i="8"/>
  <c r="N1062"/>
  <c r="K1069" s="1"/>
  <c r="N1069" s="1"/>
  <c r="K1076" s="1"/>
  <c r="J33" i="2"/>
  <c r="L31"/>
  <c r="K32"/>
  <c r="N30"/>
  <c r="M30"/>
  <c r="G32"/>
  <c r="F32"/>
  <c r="E33"/>
  <c r="D34"/>
  <c r="J34"/>
  <c r="F1134" i="8" l="1"/>
  <c r="C1170"/>
  <c r="C1141"/>
  <c r="F1141" s="1"/>
  <c r="C1148" s="1"/>
  <c r="C35" i="2"/>
  <c r="K1134" i="8"/>
  <c r="N1098"/>
  <c r="K1105" s="1"/>
  <c r="N1105" s="1"/>
  <c r="K1112" s="1"/>
  <c r="L32" i="2"/>
  <c r="K33"/>
  <c r="N31"/>
  <c r="M31"/>
  <c r="E34"/>
  <c r="G33"/>
  <c r="F33"/>
  <c r="D35"/>
  <c r="J35"/>
  <c r="F1170" i="8" l="1"/>
  <c r="C1206"/>
  <c r="C1177"/>
  <c r="F1177" s="1"/>
  <c r="C1184" s="1"/>
  <c r="C36" i="2"/>
  <c r="K1170" i="8"/>
  <c r="N1134"/>
  <c r="L33" i="2"/>
  <c r="K34"/>
  <c r="N32"/>
  <c r="M32"/>
  <c r="E35"/>
  <c r="D36"/>
  <c r="G34"/>
  <c r="F34"/>
  <c r="J36"/>
  <c r="F1206" i="8" l="1"/>
  <c r="C1213" s="1"/>
  <c r="F1213" s="1"/>
  <c r="C1220" s="1"/>
  <c r="C37" i="2"/>
  <c r="K1141" i="8"/>
  <c r="N1141" s="1"/>
  <c r="K1148" s="1"/>
  <c r="K1206"/>
  <c r="N1170"/>
  <c r="L34" i="2"/>
  <c r="K35"/>
  <c r="N33"/>
  <c r="M33"/>
  <c r="D37"/>
  <c r="E36"/>
  <c r="G35"/>
  <c r="F35"/>
  <c r="N1206" i="8" l="1"/>
  <c r="K1213" s="1"/>
  <c r="N1213" s="1"/>
  <c r="K1220" s="1"/>
  <c r="K1177"/>
  <c r="N1177" s="1"/>
  <c r="K1184" s="1"/>
  <c r="L35" i="2"/>
  <c r="J37"/>
  <c r="J38" s="1"/>
  <c r="K36"/>
  <c r="N34"/>
  <c r="M34"/>
  <c r="G36"/>
  <c r="F36"/>
  <c r="E37"/>
  <c r="L36" l="1"/>
  <c r="K37"/>
  <c r="K38" s="1"/>
  <c r="N35"/>
  <c r="M35"/>
  <c r="G37"/>
  <c r="F37"/>
  <c r="L37" l="1"/>
  <c r="L38" s="1"/>
  <c r="N36"/>
  <c r="M36"/>
  <c r="N37" l="1"/>
  <c r="N38" s="1"/>
  <c r="M37"/>
  <c r="M38" s="1"/>
</calcChain>
</file>

<file path=xl/sharedStrings.xml><?xml version="1.0" encoding="utf-8"?>
<sst xmlns="http://schemas.openxmlformats.org/spreadsheetml/2006/main" count="2273" uniqueCount="104">
  <si>
    <t>Boy's Check In and Lanes Assignments</t>
  </si>
  <si>
    <t>Girl's Check In and Lanes Assignments</t>
  </si>
  <si>
    <t>Check In</t>
  </si>
  <si>
    <t>School</t>
  </si>
  <si>
    <t>Pos.</t>
  </si>
  <si>
    <t>TEAM</t>
  </si>
  <si>
    <t>TOTAL</t>
  </si>
  <si>
    <t>Lane 5-6</t>
  </si>
  <si>
    <t>Lane 19-20</t>
  </si>
  <si>
    <t>Champion</t>
  </si>
  <si>
    <t>Runner Up</t>
  </si>
  <si>
    <t>3rd Place</t>
  </si>
  <si>
    <t>4th Place</t>
  </si>
  <si>
    <t>Coach Signature</t>
  </si>
  <si>
    <t>Lane</t>
  </si>
  <si>
    <t>Game 12</t>
  </si>
  <si>
    <t>Game 11</t>
  </si>
  <si>
    <t>Game 10</t>
  </si>
  <si>
    <t>Game 9</t>
  </si>
  <si>
    <t>Game 8</t>
  </si>
  <si>
    <t>Game 7</t>
  </si>
  <si>
    <t>Game 6</t>
  </si>
  <si>
    <t>Game 5</t>
  </si>
  <si>
    <t>Game 4</t>
  </si>
  <si>
    <t>Game 3</t>
  </si>
  <si>
    <t>Game 2</t>
  </si>
  <si>
    <t>Game 1</t>
  </si>
  <si>
    <t>Girl's Qualifying</t>
  </si>
  <si>
    <t>Boy's Qualifying</t>
  </si>
  <si>
    <t>Set 1</t>
  </si>
  <si>
    <t>Set 2</t>
  </si>
  <si>
    <t>Set 3</t>
  </si>
  <si>
    <t>Set 4</t>
  </si>
  <si>
    <t>Set 5</t>
  </si>
  <si>
    <t>14 Game Total</t>
  </si>
  <si>
    <t>Macomb County Championship</t>
  </si>
  <si>
    <t>Sunnybrook Golf &amp; Bowl</t>
  </si>
  <si>
    <t>Game 13</t>
  </si>
  <si>
    <t>Game 14</t>
  </si>
  <si>
    <t>Enter the Date and Number of Athletes.</t>
  </si>
  <si>
    <t>Event Date mm/dd/yyyy:</t>
  </si>
  <si>
    <t>Boy's Starting Lane:</t>
  </si>
  <si>
    <t>Girl's Starting Lane:</t>
  </si>
  <si>
    <t>Boy's Ending Lane:</t>
  </si>
  <si>
    <t>Girl's Ending Lane:</t>
  </si>
  <si>
    <t>Number of Boy's Teams:</t>
  </si>
  <si>
    <t>Number of Girl's Teams:</t>
  </si>
  <si>
    <t>Boy's</t>
  </si>
  <si>
    <t>Girl's</t>
  </si>
  <si>
    <t>T/B</t>
  </si>
  <si>
    <t>Starting Lane</t>
  </si>
  <si>
    <t>First Block Last Lane:</t>
  </si>
  <si>
    <t>First Block Start Lane:</t>
  </si>
  <si>
    <t>Second Block Start Lane:</t>
  </si>
  <si>
    <t>Second Block Last Lane:</t>
  </si>
  <si>
    <t>Lanes Per 1st Block:</t>
  </si>
  <si>
    <t>Lane 3-4</t>
  </si>
  <si>
    <t>Lane 9-10</t>
  </si>
  <si>
    <t>Lane 11-12</t>
  </si>
  <si>
    <t>Lane 13-14</t>
  </si>
  <si>
    <t>Lane 15-16</t>
  </si>
  <si>
    <t>Lane 17-18</t>
  </si>
  <si>
    <t>Lane 7-8</t>
  </si>
  <si>
    <t>Lane 53-54</t>
  </si>
  <si>
    <t>Lane 51-52</t>
  </si>
  <si>
    <t>Lane 49-50</t>
  </si>
  <si>
    <t>Lane 47-48</t>
  </si>
  <si>
    <t>Lane 45-46</t>
  </si>
  <si>
    <t>Lane 43-44</t>
  </si>
  <si>
    <t>Lane 41-42</t>
  </si>
  <si>
    <t>Lane 39-40</t>
  </si>
  <si>
    <t>Roseville</t>
  </si>
  <si>
    <t>Utica</t>
  </si>
  <si>
    <t>Sterling Heights Stevenson</t>
  </si>
  <si>
    <t>Macomb L'Anse Creuse North</t>
  </si>
  <si>
    <t>Warren Mott</t>
  </si>
  <si>
    <t>Utica Henry Ford II</t>
  </si>
  <si>
    <t>Richmond</t>
  </si>
  <si>
    <t>Clinton Township Chhippewa Valley</t>
  </si>
  <si>
    <t>Macomb Dakota</t>
  </si>
  <si>
    <t>Utica Eisenhower</t>
  </si>
  <si>
    <t>Romeo</t>
  </si>
  <si>
    <t>East Point East Detroit</t>
  </si>
  <si>
    <t>New Baltimore Anchor Bay</t>
  </si>
  <si>
    <t>St. Clair Shores Lakeview</t>
  </si>
  <si>
    <t>Warren Lincoln</t>
  </si>
  <si>
    <t>Warren Fitzgerald</t>
  </si>
  <si>
    <t>St. Clair Shores Lake Shore</t>
  </si>
  <si>
    <t>Armada</t>
  </si>
  <si>
    <t>Warren Woods Tower</t>
  </si>
  <si>
    <t>Warren De La Salle</t>
  </si>
  <si>
    <t>Warren Cousino</t>
  </si>
  <si>
    <t>St. Clair Shores South Lake</t>
  </si>
  <si>
    <t>Sterling Heights</t>
  </si>
  <si>
    <t>Warren Center Line</t>
  </si>
  <si>
    <t>Clinton Township Chippewa Valley</t>
  </si>
  <si>
    <t>St. Clair Shores Lakeshore</t>
  </si>
  <si>
    <t>Warren Regina</t>
  </si>
  <si>
    <t>Macomb County Championship Finals</t>
  </si>
  <si>
    <t>Tie Breaker</t>
  </si>
  <si>
    <t>Total</t>
  </si>
  <si>
    <t xml:space="preserve">Coach </t>
  </si>
  <si>
    <t>Sunnybrook Lanes</t>
  </si>
  <si>
    <t>Coach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</si>
</sst>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.1999999999999993"/>
      <name val="Arial"/>
      <family val="2"/>
    </font>
    <font>
      <b/>
      <sz val="9.1999999999999993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b/>
      <sz val="16"/>
      <color rgb="FFFF0066"/>
      <name val="Arial"/>
      <family val="2"/>
    </font>
    <font>
      <b/>
      <sz val="14"/>
      <color rgb="FFFF0066"/>
      <name val="Arial"/>
      <family val="2"/>
    </font>
    <font>
      <sz val="10"/>
      <color rgb="FFFF0066"/>
      <name val="Arial"/>
      <family val="2"/>
    </font>
    <font>
      <b/>
      <sz val="10"/>
      <color rgb="FFFF0066"/>
      <name val="Arial"/>
      <family val="2"/>
    </font>
    <font>
      <b/>
      <sz val="12"/>
      <color rgb="FFFF0066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sz val="12"/>
      <name val="Arial"/>
    </font>
    <font>
      <b/>
      <sz val="10"/>
      <color indexed="18"/>
      <name val="Arial"/>
      <family val="2"/>
    </font>
    <font>
      <sz val="12"/>
      <color indexed="18"/>
      <name val="Arial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1" fillId="0" borderId="0" xfId="1"/>
    <xf numFmtId="0" fontId="1" fillId="0" borderId="1" xfId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1" applyFont="1" applyAlignment="1">
      <alignment horizontal="right"/>
    </xf>
    <xf numFmtId="0" fontId="5" fillId="0" borderId="2" xfId="1" applyFont="1" applyBorder="1"/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/>
    <xf numFmtId="0" fontId="5" fillId="0" borderId="8" xfId="1" applyFont="1" applyBorder="1"/>
    <xf numFmtId="0" fontId="5" fillId="0" borderId="6" xfId="1" applyFont="1" applyBorder="1"/>
    <xf numFmtId="0" fontId="5" fillId="0" borderId="4" xfId="1" applyFont="1" applyBorder="1"/>
    <xf numFmtId="0" fontId="5" fillId="0" borderId="0" xfId="1" applyFont="1" applyAlignment="1"/>
    <xf numFmtId="0" fontId="5" fillId="0" borderId="3" xfId="1" applyFont="1" applyBorder="1"/>
    <xf numFmtId="0" fontId="5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" fillId="0" borderId="2" xfId="1" applyBorder="1"/>
    <xf numFmtId="0" fontId="1" fillId="0" borderId="1" xfId="1" applyBorder="1" applyAlignment="1">
      <alignment horizontal="center"/>
    </xf>
    <xf numFmtId="0" fontId="9" fillId="0" borderId="0" xfId="1" applyFont="1" applyBorder="1"/>
    <xf numFmtId="0" fontId="8" fillId="0" borderId="0" xfId="1" applyFont="1" applyAlignment="1">
      <alignment horizontal="right"/>
    </xf>
    <xf numFmtId="0" fontId="10" fillId="0" borderId="0" xfId="1" applyFont="1" applyBorder="1" applyAlignment="1"/>
    <xf numFmtId="0" fontId="11" fillId="0" borderId="0" xfId="1" applyFont="1"/>
    <xf numFmtId="0" fontId="12" fillId="0" borderId="0" xfId="1" applyFont="1" applyAlignment="1"/>
    <xf numFmtId="0" fontId="1" fillId="0" borderId="10" xfId="0" applyFont="1" applyBorder="1"/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12" xfId="0" applyFont="1" applyBorder="1"/>
    <xf numFmtId="0" fontId="1" fillId="0" borderId="18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35" xfId="1" applyBorder="1" applyAlignment="1">
      <alignment horizontal="center"/>
    </xf>
    <xf numFmtId="0" fontId="8" fillId="0" borderId="0" xfId="1" applyFont="1" applyBorder="1" applyAlignment="1"/>
    <xf numFmtId="0" fontId="1" fillId="0" borderId="0" xfId="1" applyBorder="1" applyAlignment="1"/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43" xfId="1" applyBorder="1"/>
    <xf numFmtId="0" fontId="1" fillId="0" borderId="44" xfId="1" applyBorder="1"/>
    <xf numFmtId="0" fontId="1" fillId="0" borderId="33" xfId="1" applyBorder="1"/>
    <xf numFmtId="0" fontId="1" fillId="0" borderId="38" xfId="1" applyBorder="1"/>
    <xf numFmtId="0" fontId="13" fillId="0" borderId="0" xfId="1" applyFont="1" applyAlignment="1"/>
    <xf numFmtId="164" fontId="13" fillId="0" borderId="0" xfId="1" applyNumberFormat="1" applyFont="1" applyAlignment="1"/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0" xfId="1" applyFont="1"/>
    <xf numFmtId="0" fontId="19" fillId="0" borderId="0" xfId="1" applyFont="1" applyAlignment="1"/>
    <xf numFmtId="0" fontId="22" fillId="0" borderId="0" xfId="1" applyFont="1"/>
    <xf numFmtId="0" fontId="2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4" fillId="0" borderId="25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24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/>
    <xf numFmtId="0" fontId="14" fillId="0" borderId="0" xfId="0" applyFont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5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25" xfId="0" applyFont="1" applyBorder="1" applyAlignment="1">
      <alignment horizontal="center"/>
    </xf>
    <xf numFmtId="0" fontId="1" fillId="0" borderId="10" xfId="0" applyFont="1" applyBorder="1" applyProtection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 applyProtection="1">
      <alignment horizontal="right"/>
    </xf>
    <xf numFmtId="0" fontId="0" fillId="0" borderId="19" xfId="0" applyBorder="1" applyAlignment="1">
      <alignment horizontal="center"/>
    </xf>
    <xf numFmtId="0" fontId="1" fillId="0" borderId="35" xfId="0" applyFont="1" applyBorder="1" applyProtection="1"/>
    <xf numFmtId="0" fontId="1" fillId="0" borderId="34" xfId="0" applyFont="1" applyBorder="1" applyAlignment="1" applyProtection="1">
      <alignment horizontal="right"/>
    </xf>
    <xf numFmtId="0" fontId="0" fillId="0" borderId="16" xfId="0" applyBorder="1" applyAlignment="1">
      <alignment horizontal="center"/>
    </xf>
    <xf numFmtId="0" fontId="1" fillId="0" borderId="2" xfId="0" applyFont="1" applyBorder="1" applyProtection="1"/>
    <xf numFmtId="0" fontId="1" fillId="0" borderId="17" xfId="0" applyFont="1" applyBorder="1" applyAlignment="1" applyProtection="1">
      <alignment horizontal="right"/>
    </xf>
    <xf numFmtId="0" fontId="2" fillId="0" borderId="11" xfId="0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50" xfId="0" applyFont="1" applyBorder="1" applyProtection="1"/>
    <xf numFmtId="0" fontId="1" fillId="0" borderId="17" xfId="0" applyFont="1" applyBorder="1" applyProtection="1"/>
    <xf numFmtId="0" fontId="1" fillId="0" borderId="51" xfId="0" applyFont="1" applyBorder="1" applyProtection="1"/>
    <xf numFmtId="0" fontId="1" fillId="0" borderId="15" xfId="0" applyFont="1" applyBorder="1" applyProtection="1"/>
    <xf numFmtId="0" fontId="1" fillId="0" borderId="52" xfId="0" applyFont="1" applyBorder="1" applyProtection="1"/>
    <xf numFmtId="0" fontId="1" fillId="0" borderId="34" xfId="0" applyFont="1" applyBorder="1" applyProtection="1"/>
    <xf numFmtId="0" fontId="1" fillId="0" borderId="7" xfId="0" applyFont="1" applyBorder="1"/>
    <xf numFmtId="0" fontId="14" fillId="0" borderId="4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50" xfId="0" applyFont="1" applyBorder="1"/>
    <xf numFmtId="0" fontId="1" fillId="0" borderId="29" xfId="0" applyFont="1" applyBorder="1"/>
    <xf numFmtId="0" fontId="1" fillId="0" borderId="51" xfId="0" applyFont="1" applyBorder="1"/>
    <xf numFmtId="0" fontId="1" fillId="0" borderId="18" xfId="0" applyFont="1" applyBorder="1"/>
    <xf numFmtId="0" fontId="1" fillId="0" borderId="52" xfId="0" applyFont="1" applyBorder="1"/>
    <xf numFmtId="0" fontId="1" fillId="0" borderId="21" xfId="0" applyFont="1" applyBorder="1"/>
    <xf numFmtId="0" fontId="1" fillId="0" borderId="53" xfId="0" applyFont="1" applyBorder="1"/>
    <xf numFmtId="0" fontId="1" fillId="0" borderId="17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0" xfId="1" applyFont="1" applyBorder="1"/>
    <xf numFmtId="0" fontId="6" fillId="0" borderId="2" xfId="1" applyFont="1" applyBorder="1" applyAlignment="1">
      <alignment vertical="center"/>
    </xf>
    <xf numFmtId="0" fontId="1" fillId="0" borderId="10" xfId="0" applyFont="1" applyBorder="1" applyAlignment="1">
      <alignment horizontal="right"/>
    </xf>
    <xf numFmtId="0" fontId="2" fillId="0" borderId="41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1" applyBorder="1"/>
    <xf numFmtId="0" fontId="1" fillId="0" borderId="20" xfId="1" applyFont="1" applyBorder="1"/>
    <xf numFmtId="0" fontId="1" fillId="0" borderId="19" xfId="1" applyBorder="1"/>
    <xf numFmtId="0" fontId="2" fillId="0" borderId="31" xfId="1" applyFont="1" applyBorder="1" applyAlignment="1">
      <alignment horizontal="center"/>
    </xf>
    <xf numFmtId="0" fontId="2" fillId="0" borderId="54" xfId="1" applyFont="1" applyBorder="1"/>
    <xf numFmtId="0" fontId="2" fillId="0" borderId="54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" fillId="0" borderId="2" xfId="0" applyFont="1" applyBorder="1"/>
    <xf numFmtId="0" fontId="1" fillId="0" borderId="1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25" xfId="0" applyFont="1" applyBorder="1"/>
    <xf numFmtId="0" fontId="3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37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right"/>
    </xf>
    <xf numFmtId="0" fontId="1" fillId="0" borderId="37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24" fillId="0" borderId="45" xfId="0" applyNumberFormat="1" applyFont="1" applyBorder="1" applyAlignment="1" applyProtection="1">
      <alignment horizontal="center" vertical="center"/>
    </xf>
    <xf numFmtId="0" fontId="24" fillId="0" borderId="4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4" fillId="0" borderId="45" xfId="0" applyNumberFormat="1" applyFont="1" applyBorder="1" applyAlignment="1" applyProtection="1">
      <alignment horizontal="center" vertical="center"/>
      <protection locked="0"/>
    </xf>
    <xf numFmtId="0" fontId="24" fillId="0" borderId="4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6" fillId="0" borderId="9" xfId="1" applyFont="1" applyBorder="1"/>
    <xf numFmtId="0" fontId="6" fillId="0" borderId="4" xfId="1" applyFont="1" applyBorder="1"/>
    <xf numFmtId="0" fontId="1" fillId="0" borderId="0" xfId="1" applyAlignment="1">
      <alignment horizontal="right"/>
    </xf>
    <xf numFmtId="0" fontId="8" fillId="0" borderId="41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55" xfId="1" applyBorder="1" applyAlignment="1">
      <alignment horizontal="center"/>
    </xf>
    <xf numFmtId="0" fontId="21" fillId="0" borderId="41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42" xfId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164" fontId="2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0" fillId="0" borderId="11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8" xfId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1" fillId="0" borderId="21" xfId="0" applyFont="1" applyBorder="1" applyProtection="1"/>
    <xf numFmtId="0" fontId="26" fillId="0" borderId="0" xfId="0" applyFont="1" applyAlignment="1">
      <alignment horizontal="center"/>
    </xf>
    <xf numFmtId="164" fontId="27" fillId="0" borderId="0" xfId="0" applyNumberFormat="1" applyFont="1" applyAlignment="1">
      <alignment horizontal="right"/>
    </xf>
    <xf numFmtId="0" fontId="28" fillId="0" borderId="0" xfId="0" applyFont="1"/>
    <xf numFmtId="0" fontId="29" fillId="0" borderId="2" xfId="0" applyFont="1" applyBorder="1" applyAlignment="1"/>
    <xf numFmtId="0" fontId="27" fillId="0" borderId="0" xfId="0" applyFont="1" applyAlignment="1">
      <alignment horizontal="right"/>
    </xf>
    <xf numFmtId="0" fontId="0" fillId="0" borderId="2" xfId="0" applyBorder="1"/>
    <xf numFmtId="0" fontId="30" fillId="0" borderId="0" xfId="0" applyFont="1" applyAlignment="1">
      <alignment horizontal="center"/>
    </xf>
    <xf numFmtId="0" fontId="0" fillId="0" borderId="39" xfId="0" applyBorder="1"/>
    <xf numFmtId="0" fontId="0" fillId="0" borderId="9" xfId="0" applyBorder="1"/>
    <xf numFmtId="0" fontId="0" fillId="0" borderId="57" xfId="0" applyBorder="1"/>
    <xf numFmtId="0" fontId="0" fillId="0" borderId="8" xfId="0" applyBorder="1"/>
    <xf numFmtId="0" fontId="0" fillId="0" borderId="30" xfId="0" applyBorder="1"/>
    <xf numFmtId="0" fontId="0" fillId="0" borderId="7" xfId="0" applyBorder="1"/>
    <xf numFmtId="0" fontId="30" fillId="0" borderId="0" xfId="0" applyFont="1"/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00"/>
      <color rgb="FF00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6</xdr:row>
      <xdr:rowOff>123825</xdr:rowOff>
    </xdr:from>
    <xdr:to>
      <xdr:col>10</xdr:col>
      <xdr:colOff>495300</xdr:colOff>
      <xdr:row>19</xdr:row>
      <xdr:rowOff>9525</xdr:rowOff>
    </xdr:to>
    <xdr:grpSp>
      <xdr:nvGrpSpPr>
        <xdr:cNvPr id="14" name="Group 1"/>
        <xdr:cNvGrpSpPr>
          <a:grpSpLocks noChangeAspect="1"/>
        </xdr:cNvGrpSpPr>
      </xdr:nvGrpSpPr>
      <xdr:grpSpPr bwMode="auto">
        <a:xfrm>
          <a:off x="5391150" y="1314450"/>
          <a:ext cx="2085975" cy="2381250"/>
          <a:chOff x="22860000" y="22874287"/>
          <a:chExt cx="3000375" cy="2705106"/>
        </a:xfrm>
      </xdr:grpSpPr>
      <xdr:pic>
        <xdr:nvPicPr>
          <xdr:cNvPr id="15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84999">
            <a:off x="22860000" y="22874287"/>
            <a:ext cx="3000375" cy="2705106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</xdr:spPr>
      </xdr:pic>
      <xdr:sp macro="" textlink="">
        <xdr:nvSpPr>
          <xdr:cNvPr id="16" name="WordArt 3"/>
          <xdr:cNvSpPr>
            <a:spLocks noChangeAspect="1" noChangeArrowheads="1" noChangeShapeType="1" noTextEdit="1"/>
          </xdr:cNvSpPr>
        </xdr:nvSpPr>
        <xdr:spPr bwMode="auto">
          <a:xfrm rot="-1633215">
            <a:off x="23774748" y="23455758"/>
            <a:ext cx="1878284" cy="149160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Macomb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County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Bowling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Championship</a:t>
            </a:r>
          </a:p>
        </xdr:txBody>
      </xdr:sp>
      <xdr:sp macro="" textlink="">
        <xdr:nvSpPr>
          <xdr:cNvPr id="17" name="AutoShape 4"/>
          <xdr:cNvSpPr>
            <a:spLocks noChangeAspect="1" noChangeArrowheads="1"/>
          </xdr:cNvSpPr>
        </xdr:nvSpPr>
        <xdr:spPr bwMode="auto">
          <a:xfrm>
            <a:off x="25262739" y="24972640"/>
            <a:ext cx="378096" cy="366580"/>
          </a:xfrm>
          <a:prstGeom prst="star5">
            <a:avLst/>
          </a:prstGeom>
          <a:solidFill>
            <a:srgbClr val="FF0000"/>
          </a:solidFill>
          <a:ln w="9525" algn="in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495300</xdr:colOff>
      <xdr:row>3</xdr:row>
      <xdr:rowOff>152400</xdr:rowOff>
    </xdr:from>
    <xdr:to>
      <xdr:col>10</xdr:col>
      <xdr:colOff>209550</xdr:colOff>
      <xdr:row>7</xdr:row>
      <xdr:rowOff>76200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0" y="704850"/>
          <a:ext cx="1104900" cy="609600"/>
        </a:xfrm>
        <a:prstGeom prst="rect">
          <a:avLst/>
        </a:prstGeom>
        <a:noFill/>
        <a:ln w="0" algn="in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238125</xdr:colOff>
      <xdr:row>36</xdr:row>
      <xdr:rowOff>123825</xdr:rowOff>
    </xdr:from>
    <xdr:to>
      <xdr:col>10</xdr:col>
      <xdr:colOff>495300</xdr:colOff>
      <xdr:row>49</xdr:row>
      <xdr:rowOff>0</xdr:rowOff>
    </xdr:to>
    <xdr:grpSp>
      <xdr:nvGrpSpPr>
        <xdr:cNvPr id="19" name="Group 6"/>
        <xdr:cNvGrpSpPr>
          <a:grpSpLocks noChangeAspect="1"/>
        </xdr:cNvGrpSpPr>
      </xdr:nvGrpSpPr>
      <xdr:grpSpPr bwMode="auto">
        <a:xfrm>
          <a:off x="5391150" y="7105650"/>
          <a:ext cx="2085975" cy="2371725"/>
          <a:chOff x="22860000" y="22874287"/>
          <a:chExt cx="3000375" cy="2705106"/>
        </a:xfrm>
      </xdr:grpSpPr>
      <xdr:pic>
        <xdr:nvPicPr>
          <xdr:cNvPr id="20" name="Picture 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84999">
            <a:off x="22860000" y="22874287"/>
            <a:ext cx="3000375" cy="2705106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</xdr:spPr>
      </xdr:pic>
      <xdr:sp macro="" textlink="">
        <xdr:nvSpPr>
          <xdr:cNvPr id="21" name="WordArt 8"/>
          <xdr:cNvSpPr>
            <a:spLocks noChangeAspect="1" noChangeArrowheads="1" noChangeShapeType="1" noTextEdit="1"/>
          </xdr:cNvSpPr>
        </xdr:nvSpPr>
        <xdr:spPr bwMode="auto">
          <a:xfrm rot="-1633215">
            <a:off x="23774748" y="23458488"/>
            <a:ext cx="1878284" cy="148590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Macomb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County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Bowling</a:t>
            </a:r>
          </a:p>
          <a:p>
            <a:pPr algn="ctr" rtl="0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Championship</a:t>
            </a:r>
          </a:p>
        </xdr:txBody>
      </xdr:sp>
      <xdr:sp macro="" textlink="">
        <xdr:nvSpPr>
          <xdr:cNvPr id="22" name="AutoShape 9"/>
          <xdr:cNvSpPr>
            <a:spLocks noChangeAspect="1" noChangeArrowheads="1"/>
          </xdr:cNvSpPr>
        </xdr:nvSpPr>
        <xdr:spPr bwMode="auto">
          <a:xfrm>
            <a:off x="25262739" y="24969792"/>
            <a:ext cx="378096" cy="368301"/>
          </a:xfrm>
          <a:prstGeom prst="star5">
            <a:avLst/>
          </a:prstGeom>
          <a:solidFill>
            <a:srgbClr val="FF0000"/>
          </a:solidFill>
          <a:ln w="9525" algn="in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476250</xdr:colOff>
      <xdr:row>33</xdr:row>
      <xdr:rowOff>142875</xdr:rowOff>
    </xdr:from>
    <xdr:to>
      <xdr:col>10</xdr:col>
      <xdr:colOff>219075</xdr:colOff>
      <xdr:row>37</xdr:row>
      <xdr:rowOff>76200</xdr:rowOff>
    </xdr:to>
    <xdr:grpSp>
      <xdr:nvGrpSpPr>
        <xdr:cNvPr id="23" name="Group 10"/>
        <xdr:cNvGrpSpPr>
          <a:grpSpLocks/>
        </xdr:cNvGrpSpPr>
      </xdr:nvGrpSpPr>
      <xdr:grpSpPr bwMode="auto">
        <a:xfrm>
          <a:off x="6238875" y="6543675"/>
          <a:ext cx="962025" cy="704850"/>
          <a:chOff x="19431000" y="18516600"/>
          <a:chExt cx="2343150" cy="1438275"/>
        </a:xfrm>
      </xdr:grpSpPr>
      <xdr:pic>
        <xdr:nvPicPr>
          <xdr:cNvPr id="24" name="Picture 11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9431000" y="18516600"/>
            <a:ext cx="2343150" cy="1438275"/>
          </a:xfrm>
          <a:prstGeom prst="rect">
            <a:avLst/>
          </a:prstGeom>
          <a:noFill/>
          <a:ln w="0" algn="in">
            <a:noFill/>
            <a:miter lim="800000"/>
            <a:headEnd/>
            <a:tailEnd/>
          </a:ln>
        </xdr:spPr>
      </xdr:pic>
      <xdr:pic>
        <xdr:nvPicPr>
          <xdr:cNvPr id="25" name="Picture 12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9431000" y="19202400"/>
            <a:ext cx="1146434" cy="733425"/>
          </a:xfrm>
          <a:prstGeom prst="rect">
            <a:avLst/>
          </a:prstGeom>
          <a:noFill/>
          <a:ln w="0" algn="in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G20"/>
  <sheetViews>
    <sheetView workbookViewId="0">
      <selection activeCell="D8" sqref="D8"/>
    </sheetView>
  </sheetViews>
  <sheetFormatPr defaultRowHeight="15"/>
  <cols>
    <col min="1" max="1" width="31.140625" bestFit="1" customWidth="1"/>
    <col min="2" max="2" width="4.7109375" customWidth="1"/>
    <col min="3" max="3" width="10.7109375" customWidth="1"/>
    <col min="4" max="4" width="16.7109375" bestFit="1" customWidth="1"/>
  </cols>
  <sheetData>
    <row r="1" spans="1:7" ht="18.75">
      <c r="A1" s="198" t="s">
        <v>39</v>
      </c>
      <c r="B1" s="198"/>
      <c r="C1" s="198"/>
      <c r="D1" s="198"/>
      <c r="E1" s="198"/>
      <c r="F1" s="198"/>
      <c r="G1" s="198"/>
    </row>
    <row r="2" spans="1:7" ht="19.5" thickBot="1">
      <c r="A2" s="82"/>
      <c r="B2" s="83"/>
      <c r="C2" s="83"/>
      <c r="D2" s="56"/>
      <c r="E2" s="56"/>
      <c r="F2" s="56"/>
    </row>
    <row r="3" spans="1:7" ht="16.5" thickBot="1">
      <c r="A3" s="199" t="s">
        <v>40</v>
      </c>
      <c r="B3" s="199"/>
      <c r="D3" s="84">
        <v>41658</v>
      </c>
      <c r="E3" s="56"/>
      <c r="F3" s="56"/>
    </row>
    <row r="4" spans="1:7" ht="16.5" thickBot="1">
      <c r="A4" s="85"/>
      <c r="B4" s="85"/>
      <c r="C4" s="86"/>
      <c r="D4" s="56"/>
      <c r="E4" s="56"/>
      <c r="F4" s="56"/>
    </row>
    <row r="5" spans="1:7" ht="15" customHeight="1">
      <c r="A5" s="195" t="s">
        <v>45</v>
      </c>
      <c r="B5" s="195"/>
      <c r="C5" s="200">
        <v>24</v>
      </c>
      <c r="D5" s="87"/>
      <c r="E5" s="202" t="s">
        <v>46</v>
      </c>
      <c r="F5" s="202"/>
      <c r="G5" s="200">
        <v>23</v>
      </c>
    </row>
    <row r="6" spans="1:7" ht="15.75" customHeight="1" thickBot="1">
      <c r="A6" s="195"/>
      <c r="B6" s="195"/>
      <c r="C6" s="201"/>
      <c r="D6" s="87"/>
      <c r="E6" s="202"/>
      <c r="F6" s="202"/>
      <c r="G6" s="201"/>
    </row>
    <row r="7" spans="1:7" ht="16.5" thickBot="1">
      <c r="A7" s="88"/>
      <c r="B7" s="88"/>
      <c r="C7" s="89"/>
      <c r="D7" s="87"/>
      <c r="E7" s="90"/>
      <c r="F7" s="90"/>
      <c r="G7" s="89"/>
    </row>
    <row r="8" spans="1:7" ht="15" customHeight="1">
      <c r="A8" s="195" t="s">
        <v>41</v>
      </c>
      <c r="B8" s="195"/>
      <c r="C8" s="188">
        <f>IF(C5&lt;23,3,1)</f>
        <v>1</v>
      </c>
      <c r="D8" s="91" t="str">
        <f>IF(C8&gt;58,"Must be less than 59","")</f>
        <v/>
      </c>
      <c r="E8" s="190" t="s">
        <v>42</v>
      </c>
      <c r="F8" s="190"/>
      <c r="G8" s="188">
        <f>IF(G5&lt;23,33,31)</f>
        <v>31</v>
      </c>
    </row>
    <row r="9" spans="1:7" ht="15.75" customHeight="1" thickBot="1">
      <c r="A9" s="195"/>
      <c r="B9" s="195"/>
      <c r="C9" s="189"/>
      <c r="D9" s="91" t="str">
        <f>IF((ISEVEN(C8))=TRUE,"Must be odd","")</f>
        <v/>
      </c>
      <c r="E9" s="190"/>
      <c r="F9" s="190"/>
      <c r="G9" s="189"/>
    </row>
    <row r="10" spans="1:7" ht="16.5" thickBot="1">
      <c r="A10" s="92"/>
      <c r="B10" s="92"/>
      <c r="C10" s="93"/>
      <c r="D10" s="91"/>
      <c r="E10" s="94"/>
      <c r="F10" s="94"/>
      <c r="G10" s="93"/>
    </row>
    <row r="11" spans="1:7">
      <c r="A11" s="195" t="s">
        <v>43</v>
      </c>
      <c r="B11" s="195"/>
      <c r="C11" s="196">
        <f>IF((ISODD(C5)=TRUE),C8+C5,C5+C8-1)</f>
        <v>24</v>
      </c>
      <c r="D11" s="91" t="str">
        <f>IF(C11&gt;30,"Must be less than 30","")</f>
        <v/>
      </c>
      <c r="E11" s="190" t="s">
        <v>44</v>
      </c>
      <c r="F11" s="190"/>
      <c r="G11" s="196">
        <f>IF((ISODD(G5)=TRUE),G8+G5,G5+G8-1)</f>
        <v>54</v>
      </c>
    </row>
    <row r="12" spans="1:7" ht="15.75" thickBot="1">
      <c r="A12" s="195"/>
      <c r="B12" s="195"/>
      <c r="C12" s="197"/>
      <c r="D12" s="91" t="str">
        <f>IF((ISODD(C11))=TRUE,"Must be even","")</f>
        <v/>
      </c>
      <c r="E12" s="190"/>
      <c r="F12" s="190"/>
      <c r="G12" s="197"/>
    </row>
    <row r="13" spans="1:7" ht="15.75" thickBot="1"/>
    <row r="14" spans="1:7">
      <c r="A14" s="193" t="s">
        <v>55</v>
      </c>
      <c r="B14" s="194"/>
      <c r="C14" s="191">
        <f>IF(AND(C5&gt;8,C5&lt;13)=TRUE,6,(IF(AND(C5&gt;12,C5&lt;17)=TRUE,8,(IF(AND(C5&gt;16,C5&lt;21)=TRUE,10,(IF(AND(C5&gt;20,C5&lt;25)=TRUE,12,14)))))))</f>
        <v>12</v>
      </c>
      <c r="G14" s="191">
        <f>IF(AND(G5&gt;8,G5&lt;13)=TRUE,6,(IF(AND(G5&gt;12,G5&lt;17)=TRUE,8,(IF(AND(G5&gt;16,G5&lt;21)=TRUE,10,(IF(AND(G5&gt;20,G5&lt;25)=TRUE,12,14)))))))</f>
        <v>12</v>
      </c>
    </row>
    <row r="15" spans="1:7" ht="15.75" thickBot="1">
      <c r="A15" s="193"/>
      <c r="B15" s="194"/>
      <c r="C15" s="192"/>
      <c r="G15" s="192"/>
    </row>
    <row r="17" spans="1:7">
      <c r="A17" t="s">
        <v>52</v>
      </c>
      <c r="C17" s="56">
        <f>C8</f>
        <v>1</v>
      </c>
      <c r="G17" s="56">
        <f>G8</f>
        <v>31</v>
      </c>
    </row>
    <row r="18" spans="1:7">
      <c r="A18" t="s">
        <v>51</v>
      </c>
      <c r="C18" s="165">
        <f>C14+C17-1</f>
        <v>12</v>
      </c>
      <c r="G18" s="165">
        <f>G14+G17-1</f>
        <v>42</v>
      </c>
    </row>
    <row r="19" spans="1:7">
      <c r="A19" t="s">
        <v>53</v>
      </c>
      <c r="C19" s="164">
        <f>C18+1</f>
        <v>13</v>
      </c>
      <c r="G19" s="164">
        <f>G18+1</f>
        <v>43</v>
      </c>
    </row>
    <row r="20" spans="1:7">
      <c r="A20" t="s">
        <v>54</v>
      </c>
      <c r="C20" s="164">
        <f>C11</f>
        <v>24</v>
      </c>
      <c r="G20" s="164">
        <f>G11</f>
        <v>54</v>
      </c>
    </row>
  </sheetData>
  <mergeCells count="17">
    <mergeCell ref="A1:G1"/>
    <mergeCell ref="A3:B3"/>
    <mergeCell ref="A5:B6"/>
    <mergeCell ref="C5:C6"/>
    <mergeCell ref="E5:F6"/>
    <mergeCell ref="G5:G6"/>
    <mergeCell ref="C8:C9"/>
    <mergeCell ref="E8:F9"/>
    <mergeCell ref="G14:G15"/>
    <mergeCell ref="C14:C15"/>
    <mergeCell ref="A14:B15"/>
    <mergeCell ref="A11:B12"/>
    <mergeCell ref="C11:C12"/>
    <mergeCell ref="E11:F12"/>
    <mergeCell ref="G11:G12"/>
    <mergeCell ref="G8:G9"/>
    <mergeCell ref="A8:B9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8"/>
  <sheetViews>
    <sheetView zoomScaleNormal="100" workbookViewId="0">
      <selection activeCell="I10" sqref="I10"/>
    </sheetView>
  </sheetViews>
  <sheetFormatPr defaultRowHeight="12.75"/>
  <cols>
    <col min="1" max="1" width="8.28515625" style="1" customWidth="1"/>
    <col min="2" max="2" width="30" style="1" bestFit="1" customWidth="1"/>
    <col min="3" max="7" width="5.5703125" style="1" customWidth="1"/>
    <col min="8" max="8" width="8.28515625" style="1" customWidth="1"/>
    <col min="9" max="9" width="30" style="1" bestFit="1" customWidth="1"/>
    <col min="10" max="14" width="5.5703125" style="1" customWidth="1"/>
    <col min="15" max="254" width="9.140625" style="1"/>
    <col min="255" max="255" width="8.28515625" style="1" customWidth="1"/>
    <col min="256" max="256" width="30" style="1" bestFit="1" customWidth="1"/>
    <col min="257" max="262" width="9.140625" style="1"/>
    <col min="263" max="263" width="8.28515625" style="1" customWidth="1"/>
    <col min="264" max="264" width="30" style="1" bestFit="1" customWidth="1"/>
    <col min="265" max="510" width="9.140625" style="1"/>
    <col min="511" max="511" width="8.28515625" style="1" customWidth="1"/>
    <col min="512" max="512" width="30" style="1" bestFit="1" customWidth="1"/>
    <col min="513" max="518" width="9.140625" style="1"/>
    <col min="519" max="519" width="8.28515625" style="1" customWidth="1"/>
    <col min="520" max="520" width="30" style="1" bestFit="1" customWidth="1"/>
    <col min="521" max="766" width="9.140625" style="1"/>
    <col min="767" max="767" width="8.28515625" style="1" customWidth="1"/>
    <col min="768" max="768" width="30" style="1" bestFit="1" customWidth="1"/>
    <col min="769" max="774" width="9.140625" style="1"/>
    <col min="775" max="775" width="8.28515625" style="1" customWidth="1"/>
    <col min="776" max="776" width="30" style="1" bestFit="1" customWidth="1"/>
    <col min="777" max="1022" width="9.140625" style="1"/>
    <col min="1023" max="1023" width="8.28515625" style="1" customWidth="1"/>
    <col min="1024" max="1024" width="30" style="1" bestFit="1" customWidth="1"/>
    <col min="1025" max="1030" width="9.140625" style="1"/>
    <col min="1031" max="1031" width="8.28515625" style="1" customWidth="1"/>
    <col min="1032" max="1032" width="30" style="1" bestFit="1" customWidth="1"/>
    <col min="1033" max="1278" width="9.140625" style="1"/>
    <col min="1279" max="1279" width="8.28515625" style="1" customWidth="1"/>
    <col min="1280" max="1280" width="30" style="1" bestFit="1" customWidth="1"/>
    <col min="1281" max="1286" width="9.140625" style="1"/>
    <col min="1287" max="1287" width="8.28515625" style="1" customWidth="1"/>
    <col min="1288" max="1288" width="30" style="1" bestFit="1" customWidth="1"/>
    <col min="1289" max="1534" width="9.140625" style="1"/>
    <col min="1535" max="1535" width="8.28515625" style="1" customWidth="1"/>
    <col min="1536" max="1536" width="30" style="1" bestFit="1" customWidth="1"/>
    <col min="1537" max="1542" width="9.140625" style="1"/>
    <col min="1543" max="1543" width="8.28515625" style="1" customWidth="1"/>
    <col min="1544" max="1544" width="30" style="1" bestFit="1" customWidth="1"/>
    <col min="1545" max="1790" width="9.140625" style="1"/>
    <col min="1791" max="1791" width="8.28515625" style="1" customWidth="1"/>
    <col min="1792" max="1792" width="30" style="1" bestFit="1" customWidth="1"/>
    <col min="1793" max="1798" width="9.140625" style="1"/>
    <col min="1799" max="1799" width="8.28515625" style="1" customWidth="1"/>
    <col min="1800" max="1800" width="30" style="1" bestFit="1" customWidth="1"/>
    <col min="1801" max="2046" width="9.140625" style="1"/>
    <col min="2047" max="2047" width="8.28515625" style="1" customWidth="1"/>
    <col min="2048" max="2048" width="30" style="1" bestFit="1" customWidth="1"/>
    <col min="2049" max="2054" width="9.140625" style="1"/>
    <col min="2055" max="2055" width="8.28515625" style="1" customWidth="1"/>
    <col min="2056" max="2056" width="30" style="1" bestFit="1" customWidth="1"/>
    <col min="2057" max="2302" width="9.140625" style="1"/>
    <col min="2303" max="2303" width="8.28515625" style="1" customWidth="1"/>
    <col min="2304" max="2304" width="30" style="1" bestFit="1" customWidth="1"/>
    <col min="2305" max="2310" width="9.140625" style="1"/>
    <col min="2311" max="2311" width="8.28515625" style="1" customWidth="1"/>
    <col min="2312" max="2312" width="30" style="1" bestFit="1" customWidth="1"/>
    <col min="2313" max="2558" width="9.140625" style="1"/>
    <col min="2559" max="2559" width="8.28515625" style="1" customWidth="1"/>
    <col min="2560" max="2560" width="30" style="1" bestFit="1" customWidth="1"/>
    <col min="2561" max="2566" width="9.140625" style="1"/>
    <col min="2567" max="2567" width="8.28515625" style="1" customWidth="1"/>
    <col min="2568" max="2568" width="30" style="1" bestFit="1" customWidth="1"/>
    <col min="2569" max="2814" width="9.140625" style="1"/>
    <col min="2815" max="2815" width="8.28515625" style="1" customWidth="1"/>
    <col min="2816" max="2816" width="30" style="1" bestFit="1" customWidth="1"/>
    <col min="2817" max="2822" width="9.140625" style="1"/>
    <col min="2823" max="2823" width="8.28515625" style="1" customWidth="1"/>
    <col min="2824" max="2824" width="30" style="1" bestFit="1" customWidth="1"/>
    <col min="2825" max="3070" width="9.140625" style="1"/>
    <col min="3071" max="3071" width="8.28515625" style="1" customWidth="1"/>
    <col min="3072" max="3072" width="30" style="1" bestFit="1" customWidth="1"/>
    <col min="3073" max="3078" width="9.140625" style="1"/>
    <col min="3079" max="3079" width="8.28515625" style="1" customWidth="1"/>
    <col min="3080" max="3080" width="30" style="1" bestFit="1" customWidth="1"/>
    <col min="3081" max="3326" width="9.140625" style="1"/>
    <col min="3327" max="3327" width="8.28515625" style="1" customWidth="1"/>
    <col min="3328" max="3328" width="30" style="1" bestFit="1" customWidth="1"/>
    <col min="3329" max="3334" width="9.140625" style="1"/>
    <col min="3335" max="3335" width="8.28515625" style="1" customWidth="1"/>
    <col min="3336" max="3336" width="30" style="1" bestFit="1" customWidth="1"/>
    <col min="3337" max="3582" width="9.140625" style="1"/>
    <col min="3583" max="3583" width="8.28515625" style="1" customWidth="1"/>
    <col min="3584" max="3584" width="30" style="1" bestFit="1" customWidth="1"/>
    <col min="3585" max="3590" width="9.140625" style="1"/>
    <col min="3591" max="3591" width="8.28515625" style="1" customWidth="1"/>
    <col min="3592" max="3592" width="30" style="1" bestFit="1" customWidth="1"/>
    <col min="3593" max="3838" width="9.140625" style="1"/>
    <col min="3839" max="3839" width="8.28515625" style="1" customWidth="1"/>
    <col min="3840" max="3840" width="30" style="1" bestFit="1" customWidth="1"/>
    <col min="3841" max="3846" width="9.140625" style="1"/>
    <col min="3847" max="3847" width="8.28515625" style="1" customWidth="1"/>
    <col min="3848" max="3848" width="30" style="1" bestFit="1" customWidth="1"/>
    <col min="3849" max="4094" width="9.140625" style="1"/>
    <col min="4095" max="4095" width="8.28515625" style="1" customWidth="1"/>
    <col min="4096" max="4096" width="30" style="1" bestFit="1" customWidth="1"/>
    <col min="4097" max="4102" width="9.140625" style="1"/>
    <col min="4103" max="4103" width="8.28515625" style="1" customWidth="1"/>
    <col min="4104" max="4104" width="30" style="1" bestFit="1" customWidth="1"/>
    <col min="4105" max="4350" width="9.140625" style="1"/>
    <col min="4351" max="4351" width="8.28515625" style="1" customWidth="1"/>
    <col min="4352" max="4352" width="30" style="1" bestFit="1" customWidth="1"/>
    <col min="4353" max="4358" width="9.140625" style="1"/>
    <col min="4359" max="4359" width="8.28515625" style="1" customWidth="1"/>
    <col min="4360" max="4360" width="30" style="1" bestFit="1" customWidth="1"/>
    <col min="4361" max="4606" width="9.140625" style="1"/>
    <col min="4607" max="4607" width="8.28515625" style="1" customWidth="1"/>
    <col min="4608" max="4608" width="30" style="1" bestFit="1" customWidth="1"/>
    <col min="4609" max="4614" width="9.140625" style="1"/>
    <col min="4615" max="4615" width="8.28515625" style="1" customWidth="1"/>
    <col min="4616" max="4616" width="30" style="1" bestFit="1" customWidth="1"/>
    <col min="4617" max="4862" width="9.140625" style="1"/>
    <col min="4863" max="4863" width="8.28515625" style="1" customWidth="1"/>
    <col min="4864" max="4864" width="30" style="1" bestFit="1" customWidth="1"/>
    <col min="4865" max="4870" width="9.140625" style="1"/>
    <col min="4871" max="4871" width="8.28515625" style="1" customWidth="1"/>
    <col min="4872" max="4872" width="30" style="1" bestFit="1" customWidth="1"/>
    <col min="4873" max="5118" width="9.140625" style="1"/>
    <col min="5119" max="5119" width="8.28515625" style="1" customWidth="1"/>
    <col min="5120" max="5120" width="30" style="1" bestFit="1" customWidth="1"/>
    <col min="5121" max="5126" width="9.140625" style="1"/>
    <col min="5127" max="5127" width="8.28515625" style="1" customWidth="1"/>
    <col min="5128" max="5128" width="30" style="1" bestFit="1" customWidth="1"/>
    <col min="5129" max="5374" width="9.140625" style="1"/>
    <col min="5375" max="5375" width="8.28515625" style="1" customWidth="1"/>
    <col min="5376" max="5376" width="30" style="1" bestFit="1" customWidth="1"/>
    <col min="5377" max="5382" width="9.140625" style="1"/>
    <col min="5383" max="5383" width="8.28515625" style="1" customWidth="1"/>
    <col min="5384" max="5384" width="30" style="1" bestFit="1" customWidth="1"/>
    <col min="5385" max="5630" width="9.140625" style="1"/>
    <col min="5631" max="5631" width="8.28515625" style="1" customWidth="1"/>
    <col min="5632" max="5632" width="30" style="1" bestFit="1" customWidth="1"/>
    <col min="5633" max="5638" width="9.140625" style="1"/>
    <col min="5639" max="5639" width="8.28515625" style="1" customWidth="1"/>
    <col min="5640" max="5640" width="30" style="1" bestFit="1" customWidth="1"/>
    <col min="5641" max="5886" width="9.140625" style="1"/>
    <col min="5887" max="5887" width="8.28515625" style="1" customWidth="1"/>
    <col min="5888" max="5888" width="30" style="1" bestFit="1" customWidth="1"/>
    <col min="5889" max="5894" width="9.140625" style="1"/>
    <col min="5895" max="5895" width="8.28515625" style="1" customWidth="1"/>
    <col min="5896" max="5896" width="30" style="1" bestFit="1" customWidth="1"/>
    <col min="5897" max="6142" width="9.140625" style="1"/>
    <col min="6143" max="6143" width="8.28515625" style="1" customWidth="1"/>
    <col min="6144" max="6144" width="30" style="1" bestFit="1" customWidth="1"/>
    <col min="6145" max="6150" width="9.140625" style="1"/>
    <col min="6151" max="6151" width="8.28515625" style="1" customWidth="1"/>
    <col min="6152" max="6152" width="30" style="1" bestFit="1" customWidth="1"/>
    <col min="6153" max="6398" width="9.140625" style="1"/>
    <col min="6399" max="6399" width="8.28515625" style="1" customWidth="1"/>
    <col min="6400" max="6400" width="30" style="1" bestFit="1" customWidth="1"/>
    <col min="6401" max="6406" width="9.140625" style="1"/>
    <col min="6407" max="6407" width="8.28515625" style="1" customWidth="1"/>
    <col min="6408" max="6408" width="30" style="1" bestFit="1" customWidth="1"/>
    <col min="6409" max="6654" width="9.140625" style="1"/>
    <col min="6655" max="6655" width="8.28515625" style="1" customWidth="1"/>
    <col min="6656" max="6656" width="30" style="1" bestFit="1" customWidth="1"/>
    <col min="6657" max="6662" width="9.140625" style="1"/>
    <col min="6663" max="6663" width="8.28515625" style="1" customWidth="1"/>
    <col min="6664" max="6664" width="30" style="1" bestFit="1" customWidth="1"/>
    <col min="6665" max="6910" width="9.140625" style="1"/>
    <col min="6911" max="6911" width="8.28515625" style="1" customWidth="1"/>
    <col min="6912" max="6912" width="30" style="1" bestFit="1" customWidth="1"/>
    <col min="6913" max="6918" width="9.140625" style="1"/>
    <col min="6919" max="6919" width="8.28515625" style="1" customWidth="1"/>
    <col min="6920" max="6920" width="30" style="1" bestFit="1" customWidth="1"/>
    <col min="6921" max="7166" width="9.140625" style="1"/>
    <col min="7167" max="7167" width="8.28515625" style="1" customWidth="1"/>
    <col min="7168" max="7168" width="30" style="1" bestFit="1" customWidth="1"/>
    <col min="7169" max="7174" width="9.140625" style="1"/>
    <col min="7175" max="7175" width="8.28515625" style="1" customWidth="1"/>
    <col min="7176" max="7176" width="30" style="1" bestFit="1" customWidth="1"/>
    <col min="7177" max="7422" width="9.140625" style="1"/>
    <col min="7423" max="7423" width="8.28515625" style="1" customWidth="1"/>
    <col min="7424" max="7424" width="30" style="1" bestFit="1" customWidth="1"/>
    <col min="7425" max="7430" width="9.140625" style="1"/>
    <col min="7431" max="7431" width="8.28515625" style="1" customWidth="1"/>
    <col min="7432" max="7432" width="30" style="1" bestFit="1" customWidth="1"/>
    <col min="7433" max="7678" width="9.140625" style="1"/>
    <col min="7679" max="7679" width="8.28515625" style="1" customWidth="1"/>
    <col min="7680" max="7680" width="30" style="1" bestFit="1" customWidth="1"/>
    <col min="7681" max="7686" width="9.140625" style="1"/>
    <col min="7687" max="7687" width="8.28515625" style="1" customWidth="1"/>
    <col min="7688" max="7688" width="30" style="1" bestFit="1" customWidth="1"/>
    <col min="7689" max="7934" width="9.140625" style="1"/>
    <col min="7935" max="7935" width="8.28515625" style="1" customWidth="1"/>
    <col min="7936" max="7936" width="30" style="1" bestFit="1" customWidth="1"/>
    <col min="7937" max="7942" width="9.140625" style="1"/>
    <col min="7943" max="7943" width="8.28515625" style="1" customWidth="1"/>
    <col min="7944" max="7944" width="30" style="1" bestFit="1" customWidth="1"/>
    <col min="7945" max="8190" width="9.140625" style="1"/>
    <col min="8191" max="8191" width="8.28515625" style="1" customWidth="1"/>
    <col min="8192" max="8192" width="30" style="1" bestFit="1" customWidth="1"/>
    <col min="8193" max="8198" width="9.140625" style="1"/>
    <col min="8199" max="8199" width="8.28515625" style="1" customWidth="1"/>
    <col min="8200" max="8200" width="30" style="1" bestFit="1" customWidth="1"/>
    <col min="8201" max="8446" width="9.140625" style="1"/>
    <col min="8447" max="8447" width="8.28515625" style="1" customWidth="1"/>
    <col min="8448" max="8448" width="30" style="1" bestFit="1" customWidth="1"/>
    <col min="8449" max="8454" width="9.140625" style="1"/>
    <col min="8455" max="8455" width="8.28515625" style="1" customWidth="1"/>
    <col min="8456" max="8456" width="30" style="1" bestFit="1" customWidth="1"/>
    <col min="8457" max="8702" width="9.140625" style="1"/>
    <col min="8703" max="8703" width="8.28515625" style="1" customWidth="1"/>
    <col min="8704" max="8704" width="30" style="1" bestFit="1" customWidth="1"/>
    <col min="8705" max="8710" width="9.140625" style="1"/>
    <col min="8711" max="8711" width="8.28515625" style="1" customWidth="1"/>
    <col min="8712" max="8712" width="30" style="1" bestFit="1" customWidth="1"/>
    <col min="8713" max="8958" width="9.140625" style="1"/>
    <col min="8959" max="8959" width="8.28515625" style="1" customWidth="1"/>
    <col min="8960" max="8960" width="30" style="1" bestFit="1" customWidth="1"/>
    <col min="8961" max="8966" width="9.140625" style="1"/>
    <col min="8967" max="8967" width="8.28515625" style="1" customWidth="1"/>
    <col min="8968" max="8968" width="30" style="1" bestFit="1" customWidth="1"/>
    <col min="8969" max="9214" width="9.140625" style="1"/>
    <col min="9215" max="9215" width="8.28515625" style="1" customWidth="1"/>
    <col min="9216" max="9216" width="30" style="1" bestFit="1" customWidth="1"/>
    <col min="9217" max="9222" width="9.140625" style="1"/>
    <col min="9223" max="9223" width="8.28515625" style="1" customWidth="1"/>
    <col min="9224" max="9224" width="30" style="1" bestFit="1" customWidth="1"/>
    <col min="9225" max="9470" width="9.140625" style="1"/>
    <col min="9471" max="9471" width="8.28515625" style="1" customWidth="1"/>
    <col min="9472" max="9472" width="30" style="1" bestFit="1" customWidth="1"/>
    <col min="9473" max="9478" width="9.140625" style="1"/>
    <col min="9479" max="9479" width="8.28515625" style="1" customWidth="1"/>
    <col min="9480" max="9480" width="30" style="1" bestFit="1" customWidth="1"/>
    <col min="9481" max="9726" width="9.140625" style="1"/>
    <col min="9727" max="9727" width="8.28515625" style="1" customWidth="1"/>
    <col min="9728" max="9728" width="30" style="1" bestFit="1" customWidth="1"/>
    <col min="9729" max="9734" width="9.140625" style="1"/>
    <col min="9735" max="9735" width="8.28515625" style="1" customWidth="1"/>
    <col min="9736" max="9736" width="30" style="1" bestFit="1" customWidth="1"/>
    <col min="9737" max="9982" width="9.140625" style="1"/>
    <col min="9983" max="9983" width="8.28515625" style="1" customWidth="1"/>
    <col min="9984" max="9984" width="30" style="1" bestFit="1" customWidth="1"/>
    <col min="9985" max="9990" width="9.140625" style="1"/>
    <col min="9991" max="9991" width="8.28515625" style="1" customWidth="1"/>
    <col min="9992" max="9992" width="30" style="1" bestFit="1" customWidth="1"/>
    <col min="9993" max="10238" width="9.140625" style="1"/>
    <col min="10239" max="10239" width="8.28515625" style="1" customWidth="1"/>
    <col min="10240" max="10240" width="30" style="1" bestFit="1" customWidth="1"/>
    <col min="10241" max="10246" width="9.140625" style="1"/>
    <col min="10247" max="10247" width="8.28515625" style="1" customWidth="1"/>
    <col min="10248" max="10248" width="30" style="1" bestFit="1" customWidth="1"/>
    <col min="10249" max="10494" width="9.140625" style="1"/>
    <col min="10495" max="10495" width="8.28515625" style="1" customWidth="1"/>
    <col min="10496" max="10496" width="30" style="1" bestFit="1" customWidth="1"/>
    <col min="10497" max="10502" width="9.140625" style="1"/>
    <col min="10503" max="10503" width="8.28515625" style="1" customWidth="1"/>
    <col min="10504" max="10504" width="30" style="1" bestFit="1" customWidth="1"/>
    <col min="10505" max="10750" width="9.140625" style="1"/>
    <col min="10751" max="10751" width="8.28515625" style="1" customWidth="1"/>
    <col min="10752" max="10752" width="30" style="1" bestFit="1" customWidth="1"/>
    <col min="10753" max="10758" width="9.140625" style="1"/>
    <col min="10759" max="10759" width="8.28515625" style="1" customWidth="1"/>
    <col min="10760" max="10760" width="30" style="1" bestFit="1" customWidth="1"/>
    <col min="10761" max="11006" width="9.140625" style="1"/>
    <col min="11007" max="11007" width="8.28515625" style="1" customWidth="1"/>
    <col min="11008" max="11008" width="30" style="1" bestFit="1" customWidth="1"/>
    <col min="11009" max="11014" width="9.140625" style="1"/>
    <col min="11015" max="11015" width="8.28515625" style="1" customWidth="1"/>
    <col min="11016" max="11016" width="30" style="1" bestFit="1" customWidth="1"/>
    <col min="11017" max="11262" width="9.140625" style="1"/>
    <col min="11263" max="11263" width="8.28515625" style="1" customWidth="1"/>
    <col min="11264" max="11264" width="30" style="1" bestFit="1" customWidth="1"/>
    <col min="11265" max="11270" width="9.140625" style="1"/>
    <col min="11271" max="11271" width="8.28515625" style="1" customWidth="1"/>
    <col min="11272" max="11272" width="30" style="1" bestFit="1" customWidth="1"/>
    <col min="11273" max="11518" width="9.140625" style="1"/>
    <col min="11519" max="11519" width="8.28515625" style="1" customWidth="1"/>
    <col min="11520" max="11520" width="30" style="1" bestFit="1" customWidth="1"/>
    <col min="11521" max="11526" width="9.140625" style="1"/>
    <col min="11527" max="11527" width="8.28515625" style="1" customWidth="1"/>
    <col min="11528" max="11528" width="30" style="1" bestFit="1" customWidth="1"/>
    <col min="11529" max="11774" width="9.140625" style="1"/>
    <col min="11775" max="11775" width="8.28515625" style="1" customWidth="1"/>
    <col min="11776" max="11776" width="30" style="1" bestFit="1" customWidth="1"/>
    <col min="11777" max="11782" width="9.140625" style="1"/>
    <col min="11783" max="11783" width="8.28515625" style="1" customWidth="1"/>
    <col min="11784" max="11784" width="30" style="1" bestFit="1" customWidth="1"/>
    <col min="11785" max="12030" width="9.140625" style="1"/>
    <col min="12031" max="12031" width="8.28515625" style="1" customWidth="1"/>
    <col min="12032" max="12032" width="30" style="1" bestFit="1" customWidth="1"/>
    <col min="12033" max="12038" width="9.140625" style="1"/>
    <col min="12039" max="12039" width="8.28515625" style="1" customWidth="1"/>
    <col min="12040" max="12040" width="30" style="1" bestFit="1" customWidth="1"/>
    <col min="12041" max="12286" width="9.140625" style="1"/>
    <col min="12287" max="12287" width="8.28515625" style="1" customWidth="1"/>
    <col min="12288" max="12288" width="30" style="1" bestFit="1" customWidth="1"/>
    <col min="12289" max="12294" width="9.140625" style="1"/>
    <col min="12295" max="12295" width="8.28515625" style="1" customWidth="1"/>
    <col min="12296" max="12296" width="30" style="1" bestFit="1" customWidth="1"/>
    <col min="12297" max="12542" width="9.140625" style="1"/>
    <col min="12543" max="12543" width="8.28515625" style="1" customWidth="1"/>
    <col min="12544" max="12544" width="30" style="1" bestFit="1" customWidth="1"/>
    <col min="12545" max="12550" width="9.140625" style="1"/>
    <col min="12551" max="12551" width="8.28515625" style="1" customWidth="1"/>
    <col min="12552" max="12552" width="30" style="1" bestFit="1" customWidth="1"/>
    <col min="12553" max="12798" width="9.140625" style="1"/>
    <col min="12799" max="12799" width="8.28515625" style="1" customWidth="1"/>
    <col min="12800" max="12800" width="30" style="1" bestFit="1" customWidth="1"/>
    <col min="12801" max="12806" width="9.140625" style="1"/>
    <col min="12807" max="12807" width="8.28515625" style="1" customWidth="1"/>
    <col min="12808" max="12808" width="30" style="1" bestFit="1" customWidth="1"/>
    <col min="12809" max="13054" width="9.140625" style="1"/>
    <col min="13055" max="13055" width="8.28515625" style="1" customWidth="1"/>
    <col min="13056" max="13056" width="30" style="1" bestFit="1" customWidth="1"/>
    <col min="13057" max="13062" width="9.140625" style="1"/>
    <col min="13063" max="13063" width="8.28515625" style="1" customWidth="1"/>
    <col min="13064" max="13064" width="30" style="1" bestFit="1" customWidth="1"/>
    <col min="13065" max="13310" width="9.140625" style="1"/>
    <col min="13311" max="13311" width="8.28515625" style="1" customWidth="1"/>
    <col min="13312" max="13312" width="30" style="1" bestFit="1" customWidth="1"/>
    <col min="13313" max="13318" width="9.140625" style="1"/>
    <col min="13319" max="13319" width="8.28515625" style="1" customWidth="1"/>
    <col min="13320" max="13320" width="30" style="1" bestFit="1" customWidth="1"/>
    <col min="13321" max="13566" width="9.140625" style="1"/>
    <col min="13567" max="13567" width="8.28515625" style="1" customWidth="1"/>
    <col min="13568" max="13568" width="30" style="1" bestFit="1" customWidth="1"/>
    <col min="13569" max="13574" width="9.140625" style="1"/>
    <col min="13575" max="13575" width="8.28515625" style="1" customWidth="1"/>
    <col min="13576" max="13576" width="30" style="1" bestFit="1" customWidth="1"/>
    <col min="13577" max="13822" width="9.140625" style="1"/>
    <col min="13823" max="13823" width="8.28515625" style="1" customWidth="1"/>
    <col min="13824" max="13824" width="30" style="1" bestFit="1" customWidth="1"/>
    <col min="13825" max="13830" width="9.140625" style="1"/>
    <col min="13831" max="13831" width="8.28515625" style="1" customWidth="1"/>
    <col min="13832" max="13832" width="30" style="1" bestFit="1" customWidth="1"/>
    <col min="13833" max="14078" width="9.140625" style="1"/>
    <col min="14079" max="14079" width="8.28515625" style="1" customWidth="1"/>
    <col min="14080" max="14080" width="30" style="1" bestFit="1" customWidth="1"/>
    <col min="14081" max="14086" width="9.140625" style="1"/>
    <col min="14087" max="14087" width="8.28515625" style="1" customWidth="1"/>
    <col min="14088" max="14088" width="30" style="1" bestFit="1" customWidth="1"/>
    <col min="14089" max="14334" width="9.140625" style="1"/>
    <col min="14335" max="14335" width="8.28515625" style="1" customWidth="1"/>
    <col min="14336" max="14336" width="30" style="1" bestFit="1" customWidth="1"/>
    <col min="14337" max="14342" width="9.140625" style="1"/>
    <col min="14343" max="14343" width="8.28515625" style="1" customWidth="1"/>
    <col min="14344" max="14344" width="30" style="1" bestFit="1" customWidth="1"/>
    <col min="14345" max="14590" width="9.140625" style="1"/>
    <col min="14591" max="14591" width="8.28515625" style="1" customWidth="1"/>
    <col min="14592" max="14592" width="30" style="1" bestFit="1" customWidth="1"/>
    <col min="14593" max="14598" width="9.140625" style="1"/>
    <col min="14599" max="14599" width="8.28515625" style="1" customWidth="1"/>
    <col min="14600" max="14600" width="30" style="1" bestFit="1" customWidth="1"/>
    <col min="14601" max="14846" width="9.140625" style="1"/>
    <col min="14847" max="14847" width="8.28515625" style="1" customWidth="1"/>
    <col min="14848" max="14848" width="30" style="1" bestFit="1" customWidth="1"/>
    <col min="14849" max="14854" width="9.140625" style="1"/>
    <col min="14855" max="14855" width="8.28515625" style="1" customWidth="1"/>
    <col min="14856" max="14856" width="30" style="1" bestFit="1" customWidth="1"/>
    <col min="14857" max="15102" width="9.140625" style="1"/>
    <col min="15103" max="15103" width="8.28515625" style="1" customWidth="1"/>
    <col min="15104" max="15104" width="30" style="1" bestFit="1" customWidth="1"/>
    <col min="15105" max="15110" width="9.140625" style="1"/>
    <col min="15111" max="15111" width="8.28515625" style="1" customWidth="1"/>
    <col min="15112" max="15112" width="30" style="1" bestFit="1" customWidth="1"/>
    <col min="15113" max="15358" width="9.140625" style="1"/>
    <col min="15359" max="15359" width="8.28515625" style="1" customWidth="1"/>
    <col min="15360" max="15360" width="30" style="1" bestFit="1" customWidth="1"/>
    <col min="15361" max="15366" width="9.140625" style="1"/>
    <col min="15367" max="15367" width="8.28515625" style="1" customWidth="1"/>
    <col min="15368" max="15368" width="30" style="1" bestFit="1" customWidth="1"/>
    <col min="15369" max="15614" width="9.140625" style="1"/>
    <col min="15615" max="15615" width="8.28515625" style="1" customWidth="1"/>
    <col min="15616" max="15616" width="30" style="1" bestFit="1" customWidth="1"/>
    <col min="15617" max="15622" width="9.140625" style="1"/>
    <col min="15623" max="15623" width="8.28515625" style="1" customWidth="1"/>
    <col min="15624" max="15624" width="30" style="1" bestFit="1" customWidth="1"/>
    <col min="15625" max="15870" width="9.140625" style="1"/>
    <col min="15871" max="15871" width="8.28515625" style="1" customWidth="1"/>
    <col min="15872" max="15872" width="30" style="1" bestFit="1" customWidth="1"/>
    <col min="15873" max="15878" width="9.140625" style="1"/>
    <col min="15879" max="15879" width="8.28515625" style="1" customWidth="1"/>
    <col min="15880" max="15880" width="30" style="1" bestFit="1" customWidth="1"/>
    <col min="15881" max="16126" width="9.140625" style="1"/>
    <col min="16127" max="16127" width="8.28515625" style="1" customWidth="1"/>
    <col min="16128" max="16128" width="30" style="1" bestFit="1" customWidth="1"/>
    <col min="16129" max="16134" width="9.140625" style="1"/>
    <col min="16135" max="16135" width="8.28515625" style="1" customWidth="1"/>
    <col min="16136" max="16136" width="30" style="1" bestFit="1" customWidth="1"/>
    <col min="16137" max="16384" width="9.140625" style="1"/>
  </cols>
  <sheetData>
    <row r="1" spans="1:14" ht="15" customHeight="1">
      <c r="A1" s="203" t="s">
        <v>0</v>
      </c>
      <c r="B1" s="204"/>
      <c r="C1" s="204"/>
      <c r="D1" s="204"/>
      <c r="E1" s="204"/>
      <c r="F1" s="204"/>
      <c r="G1" s="205"/>
      <c r="H1" s="203" t="s">
        <v>1</v>
      </c>
      <c r="I1" s="204"/>
      <c r="J1" s="204"/>
      <c r="K1" s="204"/>
      <c r="L1" s="204"/>
      <c r="M1" s="204"/>
      <c r="N1" s="205"/>
    </row>
    <row r="2" spans="1:14" ht="15.75" customHeight="1" thickBot="1">
      <c r="A2" s="206"/>
      <c r="B2" s="207"/>
      <c r="C2" s="207"/>
      <c r="D2" s="207"/>
      <c r="E2" s="207"/>
      <c r="F2" s="207"/>
      <c r="G2" s="208"/>
      <c r="H2" s="206"/>
      <c r="I2" s="207"/>
      <c r="J2" s="207"/>
      <c r="K2" s="207"/>
      <c r="L2" s="207"/>
      <c r="M2" s="207"/>
      <c r="N2" s="208"/>
    </row>
    <row r="3" spans="1:14">
      <c r="A3" s="150" t="s">
        <v>2</v>
      </c>
      <c r="B3" s="151" t="s">
        <v>3</v>
      </c>
      <c r="C3" s="152" t="s">
        <v>29</v>
      </c>
      <c r="D3" s="152" t="s">
        <v>30</v>
      </c>
      <c r="E3" s="152" t="s">
        <v>31</v>
      </c>
      <c r="F3" s="152" t="s">
        <v>32</v>
      </c>
      <c r="G3" s="153" t="s">
        <v>33</v>
      </c>
      <c r="H3" s="150" t="s">
        <v>2</v>
      </c>
      <c r="I3" s="151" t="s">
        <v>3</v>
      </c>
      <c r="J3" s="152" t="s">
        <v>29</v>
      </c>
      <c r="K3" s="152" t="s">
        <v>30</v>
      </c>
      <c r="L3" s="152" t="s">
        <v>31</v>
      </c>
      <c r="M3" s="152" t="s">
        <v>32</v>
      </c>
      <c r="N3" s="153" t="s">
        <v>33</v>
      </c>
    </row>
    <row r="4" spans="1:14">
      <c r="A4" s="147"/>
      <c r="B4" s="2" t="str">
        <f>Input!B21</f>
        <v>Armada</v>
      </c>
      <c r="C4" s="32">
        <f>'Score Sheets'!C630</f>
        <v>18</v>
      </c>
      <c r="D4" s="32">
        <f>'Score Sheets'!F630</f>
        <v>20</v>
      </c>
      <c r="E4" s="32">
        <f>'Score Sheets'!C637</f>
        <v>21</v>
      </c>
      <c r="F4" s="32">
        <f>'Score Sheets'!F637</f>
        <v>24</v>
      </c>
      <c r="G4" s="187">
        <f>'Score Sheets'!C644</f>
        <v>13</v>
      </c>
      <c r="H4" s="147"/>
      <c r="I4" s="2" t="str">
        <f>Input!S21</f>
        <v>Armada</v>
      </c>
      <c r="J4" s="32">
        <f>'Score Sheets'!K630</f>
        <v>48</v>
      </c>
      <c r="K4" s="32">
        <f>'Score Sheets'!N630</f>
        <v>50</v>
      </c>
      <c r="L4" s="32">
        <f>'Score Sheets'!K637</f>
        <v>51</v>
      </c>
      <c r="M4" s="32">
        <f>'Score Sheets'!N637</f>
        <v>54</v>
      </c>
      <c r="N4" s="62">
        <f>'Score Sheets'!K644</f>
        <v>43</v>
      </c>
    </row>
    <row r="5" spans="1:14">
      <c r="A5" s="147"/>
      <c r="B5" s="2" t="str">
        <f>Input!B11</f>
        <v>Clinton Township Chhippewa Valley</v>
      </c>
      <c r="C5" s="32">
        <f>'Score Sheets'!C270</f>
        <v>8</v>
      </c>
      <c r="D5" s="32">
        <f>'Score Sheets'!F270</f>
        <v>10</v>
      </c>
      <c r="E5" s="32">
        <f>'Score Sheets'!C277</f>
        <v>11</v>
      </c>
      <c r="F5" s="32">
        <f>'Score Sheets'!F277</f>
        <v>2</v>
      </c>
      <c r="G5" s="187">
        <f>'Score Sheets'!C284</f>
        <v>3</v>
      </c>
      <c r="H5" s="147"/>
      <c r="I5" s="2" t="str">
        <f>Input!S9</f>
        <v>Clinton Township Chippewa Valley</v>
      </c>
      <c r="J5" s="32">
        <f>'Score Sheets'!K198</f>
        <v>36</v>
      </c>
      <c r="K5" s="32">
        <f>'Score Sheets'!N198</f>
        <v>38</v>
      </c>
      <c r="L5" s="32">
        <f>'Score Sheets'!K205</f>
        <v>39</v>
      </c>
      <c r="M5" s="32">
        <f>'Score Sheets'!N205</f>
        <v>42</v>
      </c>
      <c r="N5" s="62">
        <f>'Score Sheets'!K212</f>
        <v>31</v>
      </c>
    </row>
    <row r="6" spans="1:14">
      <c r="A6" s="147"/>
      <c r="B6" s="2" t="str">
        <f>Input!B15</f>
        <v>East Point East Detroit</v>
      </c>
      <c r="C6" s="32">
        <f>'Score Sheets'!C414</f>
        <v>12</v>
      </c>
      <c r="D6" s="32">
        <f>'Score Sheets'!F414</f>
        <v>2</v>
      </c>
      <c r="E6" s="32">
        <f>'Score Sheets'!C421</f>
        <v>3</v>
      </c>
      <c r="F6" s="32">
        <f>'Score Sheets'!F421</f>
        <v>6</v>
      </c>
      <c r="G6" s="187">
        <f>'Score Sheets'!C428</f>
        <v>7</v>
      </c>
      <c r="H6" s="147"/>
      <c r="I6" s="2" t="str">
        <f>Input!S14</f>
        <v>East Point East Detroit</v>
      </c>
      <c r="J6" s="32">
        <f>'Score Sheets'!K378</f>
        <v>41</v>
      </c>
      <c r="K6" s="32">
        <f>'Score Sheets'!N378</f>
        <v>39</v>
      </c>
      <c r="L6" s="32">
        <f>'Score Sheets'!K385</f>
        <v>38</v>
      </c>
      <c r="M6" s="32">
        <f>'Score Sheets'!N385</f>
        <v>35</v>
      </c>
      <c r="N6" s="62">
        <f>'Score Sheets'!K392</f>
        <v>34</v>
      </c>
    </row>
    <row r="7" spans="1:14">
      <c r="A7" s="147"/>
      <c r="B7" s="2" t="str">
        <f>Input!B12</f>
        <v>Macomb Dakota</v>
      </c>
      <c r="C7" s="32">
        <f>'Score Sheets'!C306</f>
        <v>9</v>
      </c>
      <c r="D7" s="32">
        <f>'Score Sheets'!F306</f>
        <v>7</v>
      </c>
      <c r="E7" s="32">
        <f>'Score Sheets'!C313</f>
        <v>6</v>
      </c>
      <c r="F7" s="32">
        <f>'Score Sheets'!F313</f>
        <v>3</v>
      </c>
      <c r="G7" s="181">
        <f>'Score Sheets'!C320</f>
        <v>2</v>
      </c>
      <c r="H7" s="147"/>
      <c r="I7" s="2" t="str">
        <f>Input!S4</f>
        <v>Macomb Dakota</v>
      </c>
      <c r="J7" s="32">
        <f>'Score Sheets'!K18</f>
        <v>31</v>
      </c>
      <c r="K7" s="32">
        <f>'Score Sheets'!N18</f>
        <v>41</v>
      </c>
      <c r="L7" s="32">
        <f>'Score Sheets'!K25</f>
        <v>40</v>
      </c>
      <c r="M7" s="32">
        <f>'Score Sheets'!N25</f>
        <v>37</v>
      </c>
      <c r="N7" s="62">
        <f>'Score Sheets'!K32</f>
        <v>36</v>
      </c>
    </row>
    <row r="8" spans="1:14">
      <c r="A8" s="147"/>
      <c r="B8" s="2" t="str">
        <f>Input!B7</f>
        <v>Macomb L'Anse Creuse North</v>
      </c>
      <c r="C8" s="32">
        <f>'Score Sheets'!C126</f>
        <v>4</v>
      </c>
      <c r="D8" s="32">
        <f>'Score Sheets'!F126</f>
        <v>6</v>
      </c>
      <c r="E8" s="32">
        <f>'Score Sheets'!C133</f>
        <v>7</v>
      </c>
      <c r="F8" s="32">
        <f>'Score Sheets'!F133</f>
        <v>10</v>
      </c>
      <c r="G8" s="62">
        <f>'Score Sheets'!C140</f>
        <v>11</v>
      </c>
      <c r="H8" s="147"/>
      <c r="I8" s="2" t="str">
        <f>Input!S10</f>
        <v>Macomb L'Anse Creuse North</v>
      </c>
      <c r="J8" s="32">
        <f>'Score Sheets'!K234</f>
        <v>37</v>
      </c>
      <c r="K8" s="32">
        <f>'Score Sheets'!N234</f>
        <v>35</v>
      </c>
      <c r="L8" s="32">
        <f>'Score Sheets'!K241</f>
        <v>34</v>
      </c>
      <c r="M8" s="32">
        <f>'Score Sheets'!N241</f>
        <v>31</v>
      </c>
      <c r="N8" s="62">
        <f>'Score Sheets'!K248</f>
        <v>42</v>
      </c>
    </row>
    <row r="9" spans="1:14">
      <c r="A9" s="147"/>
      <c r="B9" s="2" t="str">
        <f>Input!B16</f>
        <v>New Baltimore Anchor Bay</v>
      </c>
      <c r="C9" s="32">
        <f>'Score Sheets'!C450</f>
        <v>13</v>
      </c>
      <c r="D9" s="32">
        <f>'Score Sheets'!F450</f>
        <v>23</v>
      </c>
      <c r="E9" s="32">
        <f>'Score Sheets'!C457</f>
        <v>22</v>
      </c>
      <c r="F9" s="32">
        <f>'Score Sheets'!F457</f>
        <v>19</v>
      </c>
      <c r="G9" s="62">
        <f>'Score Sheets'!C464</f>
        <v>18</v>
      </c>
      <c r="H9" s="147"/>
      <c r="I9" s="2" t="str">
        <f>Input!S22</f>
        <v>New Baltimore Anchor Bay</v>
      </c>
      <c r="J9" s="32">
        <f>'Score Sheets'!K666</f>
        <v>49</v>
      </c>
      <c r="K9" s="32">
        <f>'Score Sheets'!N666</f>
        <v>47</v>
      </c>
      <c r="L9" s="32">
        <f>'Score Sheets'!K673</f>
        <v>46</v>
      </c>
      <c r="M9" s="32">
        <f>'Score Sheets'!N673</f>
        <v>43</v>
      </c>
      <c r="N9" s="62">
        <f>'Score Sheets'!K680</f>
        <v>54</v>
      </c>
    </row>
    <row r="10" spans="1:14">
      <c r="A10" s="147"/>
      <c r="B10" s="2" t="str">
        <f>Input!B10</f>
        <v>Richmond</v>
      </c>
      <c r="C10" s="32">
        <f>'Score Sheets'!C234</f>
        <v>7</v>
      </c>
      <c r="D10" s="32">
        <f>'Score Sheets'!F234</f>
        <v>5</v>
      </c>
      <c r="E10" s="32">
        <f>'Score Sheets'!C241</f>
        <v>4</v>
      </c>
      <c r="F10" s="32">
        <f>'Score Sheets'!F241</f>
        <v>1</v>
      </c>
      <c r="G10" s="62">
        <f>'Score Sheets'!C248</f>
        <v>12</v>
      </c>
      <c r="H10" s="147"/>
      <c r="I10" s="2" t="str">
        <f>Input!S5</f>
        <v>Richmond</v>
      </c>
      <c r="J10" s="32">
        <f>'Score Sheets'!K54</f>
        <v>32</v>
      </c>
      <c r="K10" s="32">
        <f>'Score Sheets'!N54</f>
        <v>34</v>
      </c>
      <c r="L10" s="32">
        <f>'Score Sheets'!K61</f>
        <v>35</v>
      </c>
      <c r="M10" s="32">
        <f>'Score Sheets'!N61</f>
        <v>38</v>
      </c>
      <c r="N10" s="62">
        <f>'Score Sheets'!K68</f>
        <v>39</v>
      </c>
    </row>
    <row r="11" spans="1:14">
      <c r="A11" s="147"/>
      <c r="B11" s="2" t="str">
        <f>Input!B14</f>
        <v>Romeo</v>
      </c>
      <c r="C11" s="32">
        <f>'Score Sheets'!C378</f>
        <v>11</v>
      </c>
      <c r="D11" s="32">
        <f>'Score Sheets'!F378</f>
        <v>9</v>
      </c>
      <c r="E11" s="32">
        <f>'Score Sheets'!C385</f>
        <v>8</v>
      </c>
      <c r="F11" s="32">
        <f>'Score Sheets'!F385</f>
        <v>5</v>
      </c>
      <c r="G11" s="62">
        <f>'Score Sheets'!C392</f>
        <v>4</v>
      </c>
      <c r="H11" s="147"/>
      <c r="I11" s="2" t="str">
        <f>Input!S19</f>
        <v>Romeo</v>
      </c>
      <c r="J11" s="32">
        <f>'Score Sheets'!K558</f>
        <v>46</v>
      </c>
      <c r="K11" s="32">
        <f>'Score Sheets'!N558</f>
        <v>48</v>
      </c>
      <c r="L11" s="32">
        <f>'Score Sheets'!K565</f>
        <v>49</v>
      </c>
      <c r="M11" s="32">
        <f>'Score Sheets'!N565</f>
        <v>52</v>
      </c>
      <c r="N11" s="62">
        <f>'Score Sheets'!K572</f>
        <v>53</v>
      </c>
    </row>
    <row r="12" spans="1:14">
      <c r="A12" s="147"/>
      <c r="B12" s="2" t="str">
        <f>Input!B4</f>
        <v>Roseville</v>
      </c>
      <c r="C12" s="32">
        <f>'Score Sheets'!C18</f>
        <v>1</v>
      </c>
      <c r="D12" s="32">
        <f>'Score Sheets'!F18</f>
        <v>11</v>
      </c>
      <c r="E12" s="185">
        <f>'Score Sheets'!C25</f>
        <v>10</v>
      </c>
      <c r="F12" s="185">
        <f>'Score Sheets'!F25</f>
        <v>7</v>
      </c>
      <c r="G12" s="186">
        <f>'Score Sheets'!C32</f>
        <v>6</v>
      </c>
      <c r="H12" s="147"/>
      <c r="I12" s="2" t="str">
        <f>Input!S15</f>
        <v>Roseville</v>
      </c>
      <c r="J12" s="32">
        <f>'Score Sheets'!K414</f>
        <v>42</v>
      </c>
      <c r="K12" s="32">
        <f>'Score Sheets'!N414</f>
        <v>32</v>
      </c>
      <c r="L12" s="32">
        <f>'Score Sheets'!K421</f>
        <v>33</v>
      </c>
      <c r="M12" s="32">
        <f>'Score Sheets'!N421</f>
        <v>36</v>
      </c>
      <c r="N12" s="62">
        <f>'Score Sheets'!K428</f>
        <v>37</v>
      </c>
    </row>
    <row r="13" spans="1:14">
      <c r="A13" s="147"/>
      <c r="B13" s="2" t="str">
        <f>Input!B20</f>
        <v>St. Clair Shores Lake Shore</v>
      </c>
      <c r="C13" s="32">
        <f>'Score Sheets'!C594</f>
        <v>17</v>
      </c>
      <c r="D13" s="32">
        <f>'Score Sheets'!F594</f>
        <v>15</v>
      </c>
      <c r="E13" s="32">
        <f>'Score Sheets'!C601</f>
        <v>14</v>
      </c>
      <c r="F13" s="32">
        <f>'Score Sheets'!F601</f>
        <v>23</v>
      </c>
      <c r="G13" s="62">
        <f>'Score Sheets'!C608</f>
        <v>22</v>
      </c>
      <c r="H13" s="147"/>
      <c r="I13" s="2" t="str">
        <f>Input!S11</f>
        <v>St. Clair Shores Lakeshore</v>
      </c>
      <c r="J13" s="32">
        <f>'Score Sheets'!K270</f>
        <v>38</v>
      </c>
      <c r="K13" s="32">
        <f>'Score Sheets'!N270</f>
        <v>40</v>
      </c>
      <c r="L13" s="32">
        <f>'Score Sheets'!K277</f>
        <v>41</v>
      </c>
      <c r="M13" s="32">
        <f>'Score Sheets'!N277</f>
        <v>32</v>
      </c>
      <c r="N13" s="62">
        <f>'Score Sheets'!K284</f>
        <v>33</v>
      </c>
    </row>
    <row r="14" spans="1:14">
      <c r="A14" s="147"/>
      <c r="B14" s="2" t="str">
        <f>Input!B17</f>
        <v>St. Clair Shores Lakeview</v>
      </c>
      <c r="C14" s="32">
        <f>'Score Sheets'!C486</f>
        <v>14</v>
      </c>
      <c r="D14" s="32">
        <f>'Score Sheets'!F486</f>
        <v>16</v>
      </c>
      <c r="E14" s="32">
        <f>'Score Sheets'!C493</f>
        <v>17</v>
      </c>
      <c r="F14" s="32">
        <f>'Score Sheets'!F493</f>
        <v>20</v>
      </c>
      <c r="G14" s="181">
        <f>'Score Sheets'!C500</f>
        <v>21</v>
      </c>
      <c r="H14" s="147"/>
      <c r="I14" s="2" t="str">
        <f>Input!S24</f>
        <v>St. Clair Shores Lakeview</v>
      </c>
      <c r="J14" s="32">
        <f>'Score Sheets'!K738</f>
        <v>51</v>
      </c>
      <c r="K14" s="32">
        <f>'Score Sheets'!N738</f>
        <v>49</v>
      </c>
      <c r="L14" s="32">
        <f>'Score Sheets'!K745</f>
        <v>48</v>
      </c>
      <c r="M14" s="32">
        <f>'Score Sheets'!N745</f>
        <v>45</v>
      </c>
      <c r="N14" s="62">
        <f>'Score Sheets'!K752</f>
        <v>44</v>
      </c>
    </row>
    <row r="15" spans="1:14">
      <c r="A15" s="147"/>
      <c r="B15" s="2" t="str">
        <f>Input!B25</f>
        <v>St. Clair Shores South Lake</v>
      </c>
      <c r="C15" s="32">
        <f>'Score Sheets'!C774</f>
        <v>22</v>
      </c>
      <c r="D15" s="32">
        <f>'Score Sheets'!F774</f>
        <v>24</v>
      </c>
      <c r="E15" s="32">
        <f>'Score Sheets'!C781</f>
        <v>13</v>
      </c>
      <c r="F15" s="32">
        <f>'Score Sheets'!F781</f>
        <v>16</v>
      </c>
      <c r="G15" s="62">
        <f>'Score Sheets'!C788</f>
        <v>17</v>
      </c>
      <c r="H15" s="147"/>
      <c r="I15" s="2" t="str">
        <f>Input!S26</f>
        <v>St. Clair Shores South Lake</v>
      </c>
      <c r="J15" s="32">
        <f>'Score Sheets'!K810</f>
        <v>53</v>
      </c>
      <c r="K15" s="32">
        <f>'Score Sheets'!N810</f>
        <v>51</v>
      </c>
      <c r="L15" s="32">
        <f>'Score Sheets'!K817</f>
        <v>50</v>
      </c>
      <c r="M15" s="32">
        <f>'Score Sheets'!N817</f>
        <v>47</v>
      </c>
      <c r="N15" s="62">
        <f>'Score Sheets'!K824</f>
        <v>46</v>
      </c>
    </row>
    <row r="16" spans="1:14">
      <c r="A16" s="147"/>
      <c r="B16" s="2" t="str">
        <f>Input!B26</f>
        <v>Sterling Heights</v>
      </c>
      <c r="C16" s="32">
        <f>'Score Sheets'!C810</f>
        <v>23</v>
      </c>
      <c r="D16" s="32">
        <f>'Score Sheets'!F810</f>
        <v>21</v>
      </c>
      <c r="E16" s="32">
        <f>'Score Sheets'!C817</f>
        <v>20</v>
      </c>
      <c r="F16" s="32">
        <f>'Score Sheets'!F817</f>
        <v>17</v>
      </c>
      <c r="G16" s="62">
        <f>'Score Sheets'!C824</f>
        <v>16</v>
      </c>
      <c r="H16" s="147"/>
      <c r="I16" s="2" t="str">
        <f>Input!S6</f>
        <v>Sterling Heights Stevenson</v>
      </c>
      <c r="J16" s="32">
        <f>'Score Sheets'!K90</f>
        <v>33</v>
      </c>
      <c r="K16" s="32">
        <f>'Score Sheets'!N90</f>
        <v>31</v>
      </c>
      <c r="L16" s="32">
        <f>'Score Sheets'!K97</f>
        <v>42</v>
      </c>
      <c r="M16" s="32">
        <f>'Score Sheets'!N97</f>
        <v>39</v>
      </c>
      <c r="N16" s="62">
        <f>'Score Sheets'!K104</f>
        <v>38</v>
      </c>
    </row>
    <row r="17" spans="1:14">
      <c r="A17" s="147"/>
      <c r="B17" s="2" t="str">
        <f>Input!B6</f>
        <v>Sterling Heights Stevenson</v>
      </c>
      <c r="C17" s="32">
        <f>'Score Sheets'!C90</f>
        <v>3</v>
      </c>
      <c r="D17" s="32">
        <f>'Score Sheets'!F90</f>
        <v>1</v>
      </c>
      <c r="E17" s="185">
        <f>'Score Sheets'!C97</f>
        <v>12</v>
      </c>
      <c r="F17" s="185">
        <f>'Score Sheets'!F97</f>
        <v>9</v>
      </c>
      <c r="G17" s="186">
        <f>'Score Sheets'!C104</f>
        <v>8</v>
      </c>
      <c r="H17" s="147"/>
      <c r="I17" s="2" t="str">
        <f>Input!S20</f>
        <v>Utica</v>
      </c>
      <c r="J17" s="32">
        <f>'Score Sheets'!K594</f>
        <v>47</v>
      </c>
      <c r="K17" s="32">
        <f>'Score Sheets'!N594</f>
        <v>45</v>
      </c>
      <c r="L17" s="32">
        <f>'Score Sheets'!K601</f>
        <v>44</v>
      </c>
      <c r="M17" s="32">
        <f>'Score Sheets'!N601</f>
        <v>53</v>
      </c>
      <c r="N17" s="62">
        <f>'Score Sheets'!K608</f>
        <v>52</v>
      </c>
    </row>
    <row r="18" spans="1:14">
      <c r="A18" s="147"/>
      <c r="B18" s="2" t="str">
        <f>Input!B5</f>
        <v>Utica</v>
      </c>
      <c r="C18" s="32">
        <f>'Score Sheets'!C54</f>
        <v>2</v>
      </c>
      <c r="D18" s="32">
        <f>'Score Sheets'!F54</f>
        <v>4</v>
      </c>
      <c r="E18" s="185">
        <f>'Score Sheets'!C61</f>
        <v>5</v>
      </c>
      <c r="F18" s="185">
        <f>'Score Sheets'!F61</f>
        <v>8</v>
      </c>
      <c r="G18" s="186">
        <f>'Score Sheets'!C68</f>
        <v>9</v>
      </c>
      <c r="H18" s="147"/>
      <c r="I18" s="2" t="str">
        <f>Input!S8</f>
        <v>Utica Eisenhower</v>
      </c>
      <c r="J18" s="32">
        <f>'Score Sheets'!K162</f>
        <v>35</v>
      </c>
      <c r="K18" s="32">
        <f>'Score Sheets'!N162</f>
        <v>33</v>
      </c>
      <c r="L18" s="32">
        <f>'Score Sheets'!K169</f>
        <v>32</v>
      </c>
      <c r="M18" s="32">
        <f>'Score Sheets'!N169</f>
        <v>41</v>
      </c>
      <c r="N18" s="62">
        <f>'Score Sheets'!K176</f>
        <v>40</v>
      </c>
    </row>
    <row r="19" spans="1:14">
      <c r="A19" s="147"/>
      <c r="B19" s="2" t="str">
        <f>Input!B13</f>
        <v>Utica Eisenhower</v>
      </c>
      <c r="C19" s="32">
        <f>'Score Sheets'!C342</f>
        <v>10</v>
      </c>
      <c r="D19" s="32">
        <f>'Score Sheets'!F342</f>
        <v>12</v>
      </c>
      <c r="E19" s="32">
        <f>'Score Sheets'!C349</f>
        <v>1</v>
      </c>
      <c r="F19" s="32">
        <f>'Score Sheets'!F349</f>
        <v>4</v>
      </c>
      <c r="G19" s="62">
        <f>'Score Sheets'!C356</f>
        <v>5</v>
      </c>
      <c r="H19" s="147"/>
      <c r="I19" s="2" t="str">
        <f>Input!S12</f>
        <v>Utica Henry Ford II</v>
      </c>
      <c r="J19" s="32">
        <f>'Score Sheets'!K306</f>
        <v>39</v>
      </c>
      <c r="K19" s="32">
        <f>'Score Sheets'!N306</f>
        <v>37</v>
      </c>
      <c r="L19" s="32">
        <f>'Score Sheets'!K313</f>
        <v>36</v>
      </c>
      <c r="M19" s="32">
        <f>'Score Sheets'!N313</f>
        <v>33</v>
      </c>
      <c r="N19" s="62">
        <f>'Score Sheets'!K320</f>
        <v>32</v>
      </c>
    </row>
    <row r="20" spans="1:14">
      <c r="A20" s="147"/>
      <c r="B20" s="2" t="str">
        <f>Input!B9</f>
        <v>Utica Henry Ford II</v>
      </c>
      <c r="C20" s="32">
        <f>'Score Sheets'!C198</f>
        <v>6</v>
      </c>
      <c r="D20" s="32">
        <f>'Score Sheets'!F198</f>
        <v>8</v>
      </c>
      <c r="E20" s="32">
        <f>'Score Sheets'!C205</f>
        <v>9</v>
      </c>
      <c r="F20" s="32">
        <f>'Score Sheets'!F205</f>
        <v>12</v>
      </c>
      <c r="G20" s="62">
        <f>'Score Sheets'!C212</f>
        <v>1</v>
      </c>
      <c r="H20" s="147"/>
      <c r="I20" s="2" t="str">
        <f>Input!S25</f>
        <v>Warren Center Line</v>
      </c>
      <c r="J20" s="32">
        <f>'Score Sheets'!K774</f>
        <v>52</v>
      </c>
      <c r="K20" s="32">
        <f>'Score Sheets'!N774</f>
        <v>54</v>
      </c>
      <c r="L20" s="32">
        <f>'Score Sheets'!K781</f>
        <v>43</v>
      </c>
      <c r="M20" s="32">
        <f>'Score Sheets'!N781</f>
        <v>46</v>
      </c>
      <c r="N20" s="62">
        <f>'Score Sheets'!K788</f>
        <v>47</v>
      </c>
    </row>
    <row r="21" spans="1:14">
      <c r="A21" s="147"/>
      <c r="B21" s="2" t="str">
        <f>Input!B27</f>
        <v>Warren Center Line</v>
      </c>
      <c r="C21" s="32">
        <f>'Score Sheets'!C846</f>
        <v>24</v>
      </c>
      <c r="D21" s="32">
        <f>'Score Sheets'!F846</f>
        <v>14</v>
      </c>
      <c r="E21" s="32">
        <f>'Score Sheets'!C853</f>
        <v>15</v>
      </c>
      <c r="F21" s="32">
        <f>'Score Sheets'!F853</f>
        <v>18</v>
      </c>
      <c r="G21" s="62">
        <f>'Score Sheets'!C860</f>
        <v>19</v>
      </c>
      <c r="H21" s="147"/>
      <c r="I21" s="2" t="str">
        <f>Input!S7</f>
        <v>Warren Cousino</v>
      </c>
      <c r="J21" s="32">
        <f>'Score Sheets'!K126</f>
        <v>34</v>
      </c>
      <c r="K21" s="32">
        <f>'Score Sheets'!N126</f>
        <v>36</v>
      </c>
      <c r="L21" s="32">
        <f>'Score Sheets'!K133</f>
        <v>37</v>
      </c>
      <c r="M21" s="32">
        <f>'Score Sheets'!N133</f>
        <v>40</v>
      </c>
      <c r="N21" s="62">
        <f>'Score Sheets'!K140</f>
        <v>41</v>
      </c>
    </row>
    <row r="22" spans="1:14">
      <c r="A22" s="147"/>
      <c r="B22" s="2" t="str">
        <f>Input!B24</f>
        <v>Warren Cousino</v>
      </c>
      <c r="C22" s="32">
        <f>'Score Sheets'!C738</f>
        <v>21</v>
      </c>
      <c r="D22" s="32">
        <f>'Score Sheets'!F738</f>
        <v>19</v>
      </c>
      <c r="E22" s="32">
        <f>'Score Sheets'!C745</f>
        <v>18</v>
      </c>
      <c r="F22" s="32">
        <f>'Score Sheets'!F745</f>
        <v>15</v>
      </c>
      <c r="G22" s="62">
        <f>'Score Sheets'!C752</f>
        <v>14</v>
      </c>
      <c r="H22" s="147"/>
      <c r="I22" s="2" t="str">
        <f>Input!S18</f>
        <v>Warren Fitzgerald</v>
      </c>
      <c r="J22" s="32">
        <f>'Score Sheets'!K522</f>
        <v>45</v>
      </c>
      <c r="K22" s="32">
        <f>'Score Sheets'!N522</f>
        <v>43</v>
      </c>
      <c r="L22" s="32">
        <f>'Score Sheets'!K529</f>
        <v>54</v>
      </c>
      <c r="M22" s="32">
        <f>'Score Sheets'!N529</f>
        <v>51</v>
      </c>
      <c r="N22" s="62">
        <f>'Score Sheets'!K536</f>
        <v>50</v>
      </c>
    </row>
    <row r="23" spans="1:14">
      <c r="A23" s="147"/>
      <c r="B23" s="2" t="str">
        <f>Input!B23</f>
        <v>Warren De La Salle</v>
      </c>
      <c r="C23" s="32">
        <f>'Score Sheets'!C702</f>
        <v>20</v>
      </c>
      <c r="D23" s="32">
        <f>'Score Sheets'!F702</f>
        <v>22</v>
      </c>
      <c r="E23" s="32">
        <f>'Score Sheets'!C709</f>
        <v>23</v>
      </c>
      <c r="F23" s="32">
        <f>'Score Sheets'!F709</f>
        <v>14</v>
      </c>
      <c r="G23" s="62">
        <f>'Score Sheets'!C716</f>
        <v>15</v>
      </c>
      <c r="H23" s="147"/>
      <c r="I23" s="2" t="str">
        <f>Input!S23</f>
        <v>Warren Lincoln</v>
      </c>
      <c r="J23" s="32">
        <f>'Score Sheets'!K702</f>
        <v>50</v>
      </c>
      <c r="K23" s="32">
        <f>'Score Sheets'!N702</f>
        <v>52</v>
      </c>
      <c r="L23" s="32">
        <f>'Score Sheets'!K709</f>
        <v>53</v>
      </c>
      <c r="M23" s="32">
        <f>'Score Sheets'!N709</f>
        <v>44</v>
      </c>
      <c r="N23" s="62">
        <f>'Score Sheets'!K716</f>
        <v>45</v>
      </c>
    </row>
    <row r="24" spans="1:14">
      <c r="A24" s="147"/>
      <c r="B24" s="2" t="str">
        <f>Input!B19</f>
        <v>Warren Fitzgerald</v>
      </c>
      <c r="C24" s="32">
        <f>'Score Sheets'!C558</f>
        <v>16</v>
      </c>
      <c r="D24" s="32">
        <f>'Score Sheets'!F558</f>
        <v>18</v>
      </c>
      <c r="E24" s="32">
        <f>'Score Sheets'!C565</f>
        <v>19</v>
      </c>
      <c r="F24" s="32">
        <f>'Score Sheets'!F565</f>
        <v>22</v>
      </c>
      <c r="G24" s="62">
        <f>'Score Sheets'!C572</f>
        <v>23</v>
      </c>
      <c r="H24" s="147"/>
      <c r="I24" s="2" t="str">
        <f>Input!S17</f>
        <v>Warren Mott</v>
      </c>
      <c r="J24" s="32">
        <f>'Score Sheets'!K486</f>
        <v>44</v>
      </c>
      <c r="K24" s="32">
        <f>'Score Sheets'!N486</f>
        <v>46</v>
      </c>
      <c r="L24" s="32">
        <f>'Score Sheets'!K493</f>
        <v>47</v>
      </c>
      <c r="M24" s="32">
        <f>'Score Sheets'!N493</f>
        <v>50</v>
      </c>
      <c r="N24" s="62">
        <f>'Score Sheets'!K500</f>
        <v>51</v>
      </c>
    </row>
    <row r="25" spans="1:14">
      <c r="A25" s="147"/>
      <c r="B25" s="2" t="str">
        <f>Input!B18</f>
        <v>Warren Lincoln</v>
      </c>
      <c r="C25" s="32">
        <f>'Score Sheets'!C522</f>
        <v>15</v>
      </c>
      <c r="D25" s="32">
        <f>'Score Sheets'!F522</f>
        <v>13</v>
      </c>
      <c r="E25" s="32">
        <f>'Score Sheets'!C529</f>
        <v>24</v>
      </c>
      <c r="F25" s="32">
        <f>'Score Sheets'!F529</f>
        <v>21</v>
      </c>
      <c r="G25" s="62">
        <f>'Score Sheets'!C536</f>
        <v>20</v>
      </c>
      <c r="H25" s="147"/>
      <c r="I25" s="2" t="str">
        <f>Input!S16</f>
        <v>Warren Regina</v>
      </c>
      <c r="J25" s="32">
        <f>'Score Sheets'!K450</f>
        <v>43</v>
      </c>
      <c r="K25" s="32">
        <f>'Score Sheets'!N450</f>
        <v>53</v>
      </c>
      <c r="L25" s="32">
        <f>'Score Sheets'!K457</f>
        <v>52</v>
      </c>
      <c r="M25" s="32">
        <f>'Score Sheets'!N457</f>
        <v>49</v>
      </c>
      <c r="N25" s="62">
        <f>'Score Sheets'!K464</f>
        <v>48</v>
      </c>
    </row>
    <row r="26" spans="1:14">
      <c r="A26" s="147"/>
      <c r="B26" s="2" t="str">
        <f>Input!B8</f>
        <v>Warren Mott</v>
      </c>
      <c r="C26" s="32">
        <f>'Score Sheets'!C162</f>
        <v>5</v>
      </c>
      <c r="D26" s="32">
        <f>'Score Sheets'!F162</f>
        <v>3</v>
      </c>
      <c r="E26" s="32">
        <f>'Score Sheets'!C169</f>
        <v>2</v>
      </c>
      <c r="F26" s="32">
        <f>'Score Sheets'!F169</f>
        <v>11</v>
      </c>
      <c r="G26" s="62">
        <f>'Score Sheets'!C176</f>
        <v>10</v>
      </c>
      <c r="H26" s="147"/>
      <c r="I26" s="2" t="str">
        <f>Input!S13</f>
        <v>Warren Woods Tower</v>
      </c>
      <c r="J26" s="32">
        <f>'Score Sheets'!K342</f>
        <v>40</v>
      </c>
      <c r="K26" s="32">
        <f>'Score Sheets'!N342</f>
        <v>42</v>
      </c>
      <c r="L26" s="32">
        <f>'Score Sheets'!K349</f>
        <v>31</v>
      </c>
      <c r="M26" s="32">
        <f>'Score Sheets'!N349</f>
        <v>34</v>
      </c>
      <c r="N26" s="62">
        <f>'Score Sheets'!K356</f>
        <v>35</v>
      </c>
    </row>
    <row r="27" spans="1:14">
      <c r="A27" s="147"/>
      <c r="B27" s="2" t="str">
        <f>Input!B22</f>
        <v>Warren Woods Tower</v>
      </c>
      <c r="C27" s="32">
        <f>'Score Sheets'!C666</f>
        <v>19</v>
      </c>
      <c r="D27" s="32">
        <f>'Score Sheets'!F666</f>
        <v>17</v>
      </c>
      <c r="E27" s="32">
        <f>'Score Sheets'!C673</f>
        <v>16</v>
      </c>
      <c r="F27" s="32">
        <f>'Score Sheets'!F673</f>
        <v>13</v>
      </c>
      <c r="G27" s="62">
        <f>'Score Sheets'!C680</f>
        <v>24</v>
      </c>
      <c r="H27" s="147"/>
      <c r="I27" s="2">
        <f>Input!S27</f>
        <v>0</v>
      </c>
      <c r="J27" s="32">
        <f>'Score Sheets'!K846</f>
        <v>54</v>
      </c>
      <c r="K27" s="32">
        <f>'Score Sheets'!N846</f>
        <v>44</v>
      </c>
      <c r="L27" s="32">
        <f>'Score Sheets'!K853</f>
        <v>45</v>
      </c>
      <c r="M27" s="32">
        <f>'Score Sheets'!N853</f>
        <v>48</v>
      </c>
      <c r="N27" s="62">
        <f>'Score Sheets'!K860</f>
        <v>49</v>
      </c>
    </row>
    <row r="28" spans="1:14">
      <c r="A28" s="147"/>
      <c r="B28" s="2">
        <f>Input!B28</f>
        <v>0</v>
      </c>
      <c r="C28" s="32">
        <f>'Score Sheets'!C882</f>
        <v>25</v>
      </c>
      <c r="D28" s="32">
        <f>'Score Sheets'!F882</f>
        <v>23</v>
      </c>
      <c r="E28" s="32">
        <f>'Score Sheets'!C889</f>
        <v>22</v>
      </c>
      <c r="F28" s="32">
        <f>'Score Sheets'!F889</f>
        <v>19</v>
      </c>
      <c r="G28" s="62">
        <f>'Score Sheets'!C896</f>
        <v>18</v>
      </c>
      <c r="H28" s="147"/>
      <c r="I28" s="2">
        <f>Input!S28</f>
        <v>0</v>
      </c>
      <c r="J28" s="32">
        <f>'Score Sheets'!K882</f>
        <v>55</v>
      </c>
      <c r="K28" s="32">
        <f>'Score Sheets'!N882</f>
        <v>53</v>
      </c>
      <c r="L28" s="32">
        <f>'Score Sheets'!K889</f>
        <v>52</v>
      </c>
      <c r="M28" s="32">
        <f>'Score Sheets'!N889</f>
        <v>49</v>
      </c>
      <c r="N28" s="62">
        <f>'Score Sheets'!K896</f>
        <v>48</v>
      </c>
    </row>
    <row r="29" spans="1:14">
      <c r="A29" s="147"/>
      <c r="B29" s="2">
        <f>Input!B29</f>
        <v>0</v>
      </c>
      <c r="C29" s="32">
        <f>'Score Sheets'!C918</f>
        <v>26</v>
      </c>
      <c r="D29" s="32">
        <f>'Score Sheets'!F918</f>
        <v>28</v>
      </c>
      <c r="E29" s="32">
        <f>'Score Sheets'!C925</f>
        <v>29</v>
      </c>
      <c r="F29" s="32">
        <f>'Score Sheets'!F925</f>
        <v>32</v>
      </c>
      <c r="G29" s="62">
        <f>'Score Sheets'!C932</f>
        <v>33</v>
      </c>
      <c r="H29" s="147"/>
      <c r="I29" s="2">
        <f>Input!S29</f>
        <v>0</v>
      </c>
      <c r="J29" s="32">
        <f>'Score Sheets'!K918</f>
        <v>56</v>
      </c>
      <c r="K29" s="32">
        <f>'Score Sheets'!N918</f>
        <v>58</v>
      </c>
      <c r="L29" s="32">
        <f>'Score Sheets'!K925</f>
        <v>59</v>
      </c>
      <c r="M29" s="32">
        <f>'Score Sheets'!N925</f>
        <v>62</v>
      </c>
      <c r="N29" s="62">
        <f>'Score Sheets'!K932</f>
        <v>63</v>
      </c>
    </row>
    <row r="30" spans="1:14">
      <c r="A30" s="147"/>
      <c r="B30" s="2">
        <f>Input!B30</f>
        <v>0</v>
      </c>
      <c r="C30" s="32">
        <f>'Score Sheets'!C954</f>
        <v>27</v>
      </c>
      <c r="D30" s="32">
        <f>'Score Sheets'!F954</f>
        <v>25</v>
      </c>
      <c r="E30" s="32">
        <f>'Score Sheets'!C961</f>
        <v>24</v>
      </c>
      <c r="F30" s="32">
        <f>'Score Sheets'!F961</f>
        <v>21</v>
      </c>
      <c r="G30" s="62">
        <f>'Score Sheets'!C968</f>
        <v>20</v>
      </c>
      <c r="H30" s="147"/>
      <c r="I30" s="2">
        <f>Input!S30</f>
        <v>0</v>
      </c>
      <c r="J30" s="32">
        <f>'Score Sheets'!K954</f>
        <v>57</v>
      </c>
      <c r="K30" s="32">
        <f>'Score Sheets'!N954</f>
        <v>55</v>
      </c>
      <c r="L30" s="32">
        <f>'Score Sheets'!K961</f>
        <v>54</v>
      </c>
      <c r="M30" s="32">
        <f>'Score Sheets'!N961</f>
        <v>51</v>
      </c>
      <c r="N30" s="62">
        <f>'Score Sheets'!K968</f>
        <v>50</v>
      </c>
    </row>
    <row r="31" spans="1:14">
      <c r="A31" s="147"/>
      <c r="B31" s="2">
        <f>Input!B31</f>
        <v>0</v>
      </c>
      <c r="C31" s="32">
        <f>'Score Sheets'!C990</f>
        <v>28</v>
      </c>
      <c r="D31" s="32">
        <f>'Score Sheets'!F990</f>
        <v>30</v>
      </c>
      <c r="E31" s="32">
        <f>'Score Sheets'!C997</f>
        <v>31</v>
      </c>
      <c r="F31" s="32">
        <f>'Score Sheets'!F997</f>
        <v>34</v>
      </c>
      <c r="G31" s="173">
        <f>'Score Sheets'!C1004</f>
        <v>35</v>
      </c>
      <c r="H31" s="147"/>
      <c r="I31" s="2">
        <f>Input!S31</f>
        <v>0</v>
      </c>
      <c r="J31" s="32">
        <f>'Score Sheets'!K990</f>
        <v>58</v>
      </c>
      <c r="K31" s="32">
        <f>'Score Sheets'!N990</f>
        <v>60</v>
      </c>
      <c r="L31" s="32">
        <f>'Score Sheets'!K997</f>
        <v>61</v>
      </c>
      <c r="M31" s="32">
        <f>'Score Sheets'!N997</f>
        <v>64</v>
      </c>
      <c r="N31" s="173">
        <f>'Score Sheets'!K1004</f>
        <v>65</v>
      </c>
    </row>
    <row r="32" spans="1:14">
      <c r="A32" s="147"/>
      <c r="B32" s="2">
        <f>Input!B32</f>
        <v>0</v>
      </c>
      <c r="C32" s="32">
        <f>'Score Sheets'!C1026</f>
        <v>29</v>
      </c>
      <c r="D32" s="32">
        <f>'Score Sheets'!F1026</f>
        <v>27</v>
      </c>
      <c r="E32" s="32">
        <f>'Score Sheets'!C1033</f>
        <v>26</v>
      </c>
      <c r="F32" s="32">
        <f>'Score Sheets'!F1033</f>
        <v>23</v>
      </c>
      <c r="G32" s="173">
        <f>'Score Sheets'!C1040</f>
        <v>22</v>
      </c>
      <c r="H32" s="147"/>
      <c r="I32" s="2">
        <f>Input!S32</f>
        <v>0</v>
      </c>
      <c r="J32" s="32">
        <f>'Score Sheets'!K1026</f>
        <v>59</v>
      </c>
      <c r="K32" s="32">
        <f>'Score Sheets'!N1026</f>
        <v>57</v>
      </c>
      <c r="L32" s="32">
        <f>'Score Sheets'!K1033</f>
        <v>56</v>
      </c>
      <c r="M32" s="32">
        <f>'Score Sheets'!N1033</f>
        <v>53</v>
      </c>
      <c r="N32" s="173">
        <f>'Score Sheets'!K1040</f>
        <v>52</v>
      </c>
    </row>
    <row r="33" spans="1:14">
      <c r="A33" s="147"/>
      <c r="B33" s="2">
        <f>Input!B33</f>
        <v>0</v>
      </c>
      <c r="C33" s="32">
        <f>'Score Sheets'!C1062</f>
        <v>30</v>
      </c>
      <c r="D33" s="32">
        <f>'Score Sheets'!F1062</f>
        <v>32</v>
      </c>
      <c r="E33" s="32">
        <f>'Score Sheets'!C1069</f>
        <v>33</v>
      </c>
      <c r="F33" s="32">
        <f>'Score Sheets'!F1069</f>
        <v>36</v>
      </c>
      <c r="G33" s="173">
        <f>'Score Sheets'!C1076</f>
        <v>37</v>
      </c>
      <c r="H33" s="147"/>
      <c r="I33" s="2">
        <f>Input!S33</f>
        <v>0</v>
      </c>
      <c r="J33" s="32">
        <f>'Score Sheets'!K1062</f>
        <v>60</v>
      </c>
      <c r="K33" s="32">
        <f>'Score Sheets'!N1062</f>
        <v>62</v>
      </c>
      <c r="L33" s="32">
        <f>'Score Sheets'!K1069</f>
        <v>63</v>
      </c>
      <c r="M33" s="32">
        <f>'Score Sheets'!N1069</f>
        <v>66</v>
      </c>
      <c r="N33" s="173">
        <f>'Score Sheets'!K1076</f>
        <v>67</v>
      </c>
    </row>
    <row r="34" spans="1:14">
      <c r="A34" s="147"/>
      <c r="B34" s="2">
        <f>Input!B34</f>
        <v>0</v>
      </c>
      <c r="C34" s="32">
        <f>'Score Sheets'!C1098</f>
        <v>31</v>
      </c>
      <c r="D34" s="32">
        <f>'Score Sheets'!F1098</f>
        <v>29</v>
      </c>
      <c r="E34" s="32">
        <f>'Score Sheets'!C1105</f>
        <v>28</v>
      </c>
      <c r="F34" s="32">
        <f>'Score Sheets'!F1105</f>
        <v>25</v>
      </c>
      <c r="G34" s="173">
        <f>'Score Sheets'!C1112</f>
        <v>24</v>
      </c>
      <c r="H34" s="147"/>
      <c r="I34" s="2">
        <f>Input!S34</f>
        <v>0</v>
      </c>
      <c r="J34" s="32">
        <f>'Score Sheets'!K1098</f>
        <v>61</v>
      </c>
      <c r="K34" s="32">
        <f>'Score Sheets'!N1098</f>
        <v>59</v>
      </c>
      <c r="L34" s="32">
        <f>'Score Sheets'!K1105</f>
        <v>58</v>
      </c>
      <c r="M34" s="32">
        <f>'Score Sheets'!N1105</f>
        <v>55</v>
      </c>
      <c r="N34" s="173">
        <f>'Score Sheets'!K1112</f>
        <v>54</v>
      </c>
    </row>
    <row r="35" spans="1:14">
      <c r="A35" s="147"/>
      <c r="B35" s="2">
        <f>Input!B35</f>
        <v>0</v>
      </c>
      <c r="C35" s="32">
        <f>'Score Sheets'!C1134</f>
        <v>32</v>
      </c>
      <c r="D35" s="32">
        <f>'Score Sheets'!F1134</f>
        <v>34</v>
      </c>
      <c r="E35" s="32">
        <f>'Score Sheets'!C1141</f>
        <v>35</v>
      </c>
      <c r="F35" s="32">
        <f>'Score Sheets'!F1141</f>
        <v>38</v>
      </c>
      <c r="G35" s="173">
        <f>'Score Sheets'!C1148</f>
        <v>39</v>
      </c>
      <c r="H35" s="147"/>
      <c r="I35" s="2">
        <f>Input!S35</f>
        <v>0</v>
      </c>
      <c r="J35" s="32">
        <f>'Score Sheets'!K1134</f>
        <v>62</v>
      </c>
      <c r="K35" s="32">
        <f>'Score Sheets'!N1134</f>
        <v>64</v>
      </c>
      <c r="L35" s="32">
        <f>'Score Sheets'!K1141</f>
        <v>65</v>
      </c>
      <c r="M35" s="32">
        <f>'Score Sheets'!N1141</f>
        <v>68</v>
      </c>
      <c r="N35" s="173">
        <f>'Score Sheets'!K1148</f>
        <v>69</v>
      </c>
    </row>
    <row r="36" spans="1:14">
      <c r="A36" s="147"/>
      <c r="B36" s="2">
        <f>Input!B36</f>
        <v>0</v>
      </c>
      <c r="C36" s="32">
        <f>'Score Sheets'!C1170</f>
        <v>33</v>
      </c>
      <c r="D36" s="32">
        <f>'Score Sheets'!F1170</f>
        <v>31</v>
      </c>
      <c r="E36" s="32">
        <f>'Score Sheets'!C1177</f>
        <v>30</v>
      </c>
      <c r="F36" s="32">
        <f>'Score Sheets'!F1177</f>
        <v>27</v>
      </c>
      <c r="G36" s="173">
        <f>'Score Sheets'!C1184</f>
        <v>26</v>
      </c>
      <c r="H36" s="147"/>
      <c r="I36" s="2">
        <f>Input!S36</f>
        <v>0</v>
      </c>
      <c r="J36" s="32">
        <f>'Score Sheets'!K1170</f>
        <v>63</v>
      </c>
      <c r="K36" s="32">
        <f>'Score Sheets'!N1170</f>
        <v>61</v>
      </c>
      <c r="L36" s="32">
        <f>'Score Sheets'!K1177</f>
        <v>60</v>
      </c>
      <c r="M36" s="32">
        <f>'Score Sheets'!N1177</f>
        <v>57</v>
      </c>
      <c r="N36" s="173">
        <f>'Score Sheets'!K1184</f>
        <v>56</v>
      </c>
    </row>
    <row r="37" spans="1:14" ht="13.5" thickBot="1">
      <c r="A37" s="149"/>
      <c r="B37" s="148">
        <f>Input!B37</f>
        <v>0</v>
      </c>
      <c r="C37" s="183">
        <f>'Score Sheets'!C1206</f>
        <v>34</v>
      </c>
      <c r="D37" s="183">
        <f>'Score Sheets'!F1206</f>
        <v>36</v>
      </c>
      <c r="E37" s="183">
        <f>'Score Sheets'!C1213</f>
        <v>37</v>
      </c>
      <c r="F37" s="183">
        <f>'Score Sheets'!F1213</f>
        <v>40</v>
      </c>
      <c r="G37" s="184">
        <f>'Score Sheets'!C1220</f>
        <v>41</v>
      </c>
      <c r="H37" s="149"/>
      <c r="I37" s="2">
        <f>Input!S37</f>
        <v>0</v>
      </c>
      <c r="J37" s="183">
        <f>'Score Sheets'!K1206</f>
        <v>64</v>
      </c>
      <c r="K37" s="183">
        <f>'Score Sheets'!N1206</f>
        <v>66</v>
      </c>
      <c r="L37" s="183">
        <f>'Score Sheets'!K1213</f>
        <v>67</v>
      </c>
      <c r="M37" s="183">
        <f>'Score Sheets'!N1213</f>
        <v>70</v>
      </c>
      <c r="N37" s="184">
        <f>'Score Sheets'!K1220</f>
        <v>71</v>
      </c>
    </row>
    <row r="38" spans="1:14">
      <c r="J38" s="1">
        <f>SUM(J4:J37)</f>
        <v>1615</v>
      </c>
      <c r="K38" s="1">
        <f t="shared" ref="K38:N38" si="0">SUM(K4:K37)</f>
        <v>1615</v>
      </c>
      <c r="L38" s="1">
        <f t="shared" si="0"/>
        <v>1615</v>
      </c>
      <c r="M38" s="1">
        <f t="shared" si="0"/>
        <v>1615</v>
      </c>
      <c r="N38" s="1">
        <f t="shared" si="0"/>
        <v>1615</v>
      </c>
    </row>
  </sheetData>
  <sortState ref="I4:N26">
    <sortCondition ref="I4:I26"/>
  </sortState>
  <mergeCells count="2">
    <mergeCell ref="A1:G2"/>
    <mergeCell ref="H1:N2"/>
  </mergeCells>
  <printOptions horizontalCentered="1"/>
  <pageMargins left="0.25" right="0.25" top="1" bottom="0.75" header="0.3" footer="0.3"/>
  <pageSetup orientation="portrait" horizontalDpi="4294967293" verticalDpi="360" r:id="rId1"/>
  <headerFooter alignWithMargins="0">
    <oddHeader>&amp;C&amp;"-,Bold"&amp;18Macomb County Championship
&amp;14Lane Assignments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6600"/>
  </sheetPr>
  <dimension ref="A1:AH37"/>
  <sheetViews>
    <sheetView workbookViewId="0">
      <selection activeCell="S20" sqref="S20"/>
    </sheetView>
  </sheetViews>
  <sheetFormatPr defaultRowHeight="15"/>
  <cols>
    <col min="1" max="1" width="7.7109375" customWidth="1"/>
    <col min="2" max="2" width="30" bestFit="1" customWidth="1"/>
    <col min="3" max="14" width="4" bestFit="1" customWidth="1"/>
    <col min="15" max="16" width="4" customWidth="1"/>
    <col min="17" max="17" width="6.7109375" bestFit="1" customWidth="1"/>
    <col min="18" max="18" width="7.7109375" customWidth="1"/>
    <col min="19" max="19" width="30" bestFit="1" customWidth="1"/>
    <col min="20" max="31" width="4" bestFit="1" customWidth="1"/>
    <col min="32" max="33" width="4" customWidth="1"/>
    <col min="34" max="34" width="6.7109375" bestFit="1" customWidth="1"/>
  </cols>
  <sheetData>
    <row r="1" spans="1:34" ht="16.5" thickBot="1">
      <c r="A1" s="215" t="s">
        <v>50</v>
      </c>
      <c r="B1" s="212" t="s">
        <v>47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5" t="s">
        <v>50</v>
      </c>
      <c r="S1" s="212" t="s">
        <v>48</v>
      </c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4"/>
    </row>
    <row r="2" spans="1:34" ht="16.5" customHeight="1" thickBot="1">
      <c r="A2" s="216"/>
      <c r="B2" s="55"/>
      <c r="C2" s="212" t="s">
        <v>29</v>
      </c>
      <c r="D2" s="214"/>
      <c r="E2" s="212" t="s">
        <v>30</v>
      </c>
      <c r="F2" s="213"/>
      <c r="G2" s="214"/>
      <c r="H2" s="212" t="s">
        <v>31</v>
      </c>
      <c r="I2" s="213"/>
      <c r="J2" s="214"/>
      <c r="K2" s="212" t="s">
        <v>32</v>
      </c>
      <c r="L2" s="213"/>
      <c r="M2" s="214"/>
      <c r="N2" s="212" t="s">
        <v>33</v>
      </c>
      <c r="O2" s="213"/>
      <c r="P2" s="214"/>
      <c r="Q2" s="160"/>
      <c r="R2" s="216"/>
      <c r="S2" s="160"/>
      <c r="T2" s="212" t="s">
        <v>29</v>
      </c>
      <c r="U2" s="214"/>
      <c r="V2" s="209" t="s">
        <v>30</v>
      </c>
      <c r="W2" s="210"/>
      <c r="X2" s="211"/>
      <c r="Y2" s="209" t="s">
        <v>31</v>
      </c>
      <c r="Z2" s="210"/>
      <c r="AA2" s="211"/>
      <c r="AB2" s="209" t="s">
        <v>32</v>
      </c>
      <c r="AC2" s="210"/>
      <c r="AD2" s="211"/>
      <c r="AE2" s="209" t="s">
        <v>33</v>
      </c>
      <c r="AF2" s="210"/>
      <c r="AG2" s="211"/>
      <c r="AH2" s="57"/>
    </row>
    <row r="3" spans="1:34" ht="15.75" thickBot="1">
      <c r="A3" s="217"/>
      <c r="B3" s="159" t="s">
        <v>3</v>
      </c>
      <c r="C3" s="108">
        <v>1</v>
      </c>
      <c r="D3" s="109">
        <v>2</v>
      </c>
      <c r="E3" s="108">
        <v>3</v>
      </c>
      <c r="F3" s="110">
        <v>4</v>
      </c>
      <c r="G3" s="109">
        <v>5</v>
      </c>
      <c r="H3" s="108">
        <v>6</v>
      </c>
      <c r="I3" s="110">
        <v>7</v>
      </c>
      <c r="J3" s="109">
        <v>8</v>
      </c>
      <c r="K3" s="108">
        <v>9</v>
      </c>
      <c r="L3" s="110">
        <v>10</v>
      </c>
      <c r="M3" s="109">
        <v>11</v>
      </c>
      <c r="N3" s="108">
        <v>12</v>
      </c>
      <c r="O3" s="110">
        <v>13</v>
      </c>
      <c r="P3" s="109">
        <v>14</v>
      </c>
      <c r="Q3" s="161" t="s">
        <v>6</v>
      </c>
      <c r="R3" s="217"/>
      <c r="S3" s="142" t="s">
        <v>3</v>
      </c>
      <c r="T3" s="143">
        <v>1</v>
      </c>
      <c r="U3" s="144">
        <v>2</v>
      </c>
      <c r="V3" s="143">
        <v>3</v>
      </c>
      <c r="W3" s="145">
        <v>4</v>
      </c>
      <c r="X3" s="144">
        <v>5</v>
      </c>
      <c r="Y3" s="143">
        <v>6</v>
      </c>
      <c r="Z3" s="145">
        <v>7</v>
      </c>
      <c r="AA3" s="144">
        <v>8</v>
      </c>
      <c r="AB3" s="143">
        <v>9</v>
      </c>
      <c r="AC3" s="145">
        <v>10</v>
      </c>
      <c r="AD3" s="144">
        <v>11</v>
      </c>
      <c r="AE3" s="143">
        <v>12</v>
      </c>
      <c r="AF3" s="145">
        <v>13</v>
      </c>
      <c r="AG3" s="144">
        <v>14</v>
      </c>
      <c r="AH3" s="146" t="s">
        <v>6</v>
      </c>
    </row>
    <row r="4" spans="1:34">
      <c r="A4" s="162">
        <f>Lanes!C8</f>
        <v>1</v>
      </c>
      <c r="B4" s="154" t="s">
        <v>71</v>
      </c>
      <c r="C4" s="155">
        <v>130</v>
      </c>
      <c r="D4" s="156">
        <v>161</v>
      </c>
      <c r="E4" s="155">
        <v>180</v>
      </c>
      <c r="F4" s="157">
        <v>209</v>
      </c>
      <c r="G4" s="156">
        <v>198</v>
      </c>
      <c r="H4" s="155">
        <v>215</v>
      </c>
      <c r="I4" s="157">
        <v>208</v>
      </c>
      <c r="J4" s="156">
        <v>193</v>
      </c>
      <c r="K4" s="155">
        <v>232</v>
      </c>
      <c r="L4" s="157">
        <v>184</v>
      </c>
      <c r="M4" s="156">
        <v>194</v>
      </c>
      <c r="N4" s="155">
        <v>181</v>
      </c>
      <c r="O4" s="157">
        <v>137</v>
      </c>
      <c r="P4" s="156">
        <v>266</v>
      </c>
      <c r="Q4" s="158">
        <f>SUM(C4:P4)</f>
        <v>2688</v>
      </c>
      <c r="R4" s="162">
        <f>Lanes!G8</f>
        <v>31</v>
      </c>
      <c r="S4" s="124" t="s">
        <v>79</v>
      </c>
      <c r="T4" s="39">
        <v>171</v>
      </c>
      <c r="U4" s="53">
        <v>180</v>
      </c>
      <c r="V4" s="39">
        <v>160</v>
      </c>
      <c r="W4" s="5">
        <v>232</v>
      </c>
      <c r="X4" s="53">
        <v>179</v>
      </c>
      <c r="Y4" s="39">
        <v>123</v>
      </c>
      <c r="Z4" s="5">
        <v>207</v>
      </c>
      <c r="AA4" s="53">
        <v>192</v>
      </c>
      <c r="AB4" s="39">
        <v>179</v>
      </c>
      <c r="AC4" s="5">
        <v>185</v>
      </c>
      <c r="AD4" s="53">
        <v>223</v>
      </c>
      <c r="AE4" s="39">
        <v>163</v>
      </c>
      <c r="AF4" s="5">
        <v>155</v>
      </c>
      <c r="AG4" s="53">
        <v>188</v>
      </c>
      <c r="AH4" s="130">
        <f>SUM(T4:AG4)</f>
        <v>2537</v>
      </c>
    </row>
    <row r="5" spans="1:34">
      <c r="A5" s="163">
        <f>IF(A4=" "," ",(IF(A4+1&gt;Lanes!$C$11," ",A4+1)))</f>
        <v>2</v>
      </c>
      <c r="B5" s="38" t="s">
        <v>72</v>
      </c>
      <c r="C5" s="39">
        <v>194</v>
      </c>
      <c r="D5" s="53">
        <v>223</v>
      </c>
      <c r="E5" s="39">
        <v>186</v>
      </c>
      <c r="F5" s="5">
        <v>190</v>
      </c>
      <c r="G5" s="53">
        <v>224</v>
      </c>
      <c r="H5" s="39">
        <v>174</v>
      </c>
      <c r="I5" s="5">
        <v>213</v>
      </c>
      <c r="J5" s="53">
        <v>223</v>
      </c>
      <c r="K5" s="39">
        <v>183</v>
      </c>
      <c r="L5" s="5">
        <v>180</v>
      </c>
      <c r="M5" s="53">
        <v>212</v>
      </c>
      <c r="N5" s="39">
        <v>185</v>
      </c>
      <c r="O5" s="5">
        <v>196</v>
      </c>
      <c r="P5" s="53">
        <v>227</v>
      </c>
      <c r="Q5" s="141">
        <f t="shared" ref="Q5:Q37" si="0">SUM(C5:P5)</f>
        <v>2810</v>
      </c>
      <c r="R5" s="163">
        <f>IF(R4=" "," ",(IF(R4+1&gt;Lanes!$G$11," ",R4+1)))</f>
        <v>32</v>
      </c>
      <c r="S5" s="124" t="s">
        <v>77</v>
      </c>
      <c r="T5" s="39">
        <v>125</v>
      </c>
      <c r="U5" s="53">
        <v>190</v>
      </c>
      <c r="V5" s="39">
        <v>189</v>
      </c>
      <c r="W5" s="5">
        <v>167</v>
      </c>
      <c r="X5" s="53">
        <v>202</v>
      </c>
      <c r="Y5" s="39">
        <v>186</v>
      </c>
      <c r="Z5" s="5">
        <v>178</v>
      </c>
      <c r="AA5" s="53">
        <v>157</v>
      </c>
      <c r="AB5" s="39">
        <v>163</v>
      </c>
      <c r="AC5" s="5">
        <v>172</v>
      </c>
      <c r="AD5" s="53">
        <v>202</v>
      </c>
      <c r="AE5" s="39">
        <v>165</v>
      </c>
      <c r="AF5" s="5">
        <v>168</v>
      </c>
      <c r="AG5" s="53">
        <v>200</v>
      </c>
      <c r="AH5" s="130">
        <f t="shared" ref="AH5:AH37" si="1">SUM(T5:AG5)</f>
        <v>2464</v>
      </c>
    </row>
    <row r="6" spans="1:34">
      <c r="A6" s="163">
        <f>IF(A5=" "," ",(IF(A5+1&gt;Lanes!$C$11," ",A5+1)))</f>
        <v>3</v>
      </c>
      <c r="B6" s="38" t="s">
        <v>73</v>
      </c>
      <c r="C6" s="39">
        <v>233</v>
      </c>
      <c r="D6" s="53">
        <v>215</v>
      </c>
      <c r="E6" s="39">
        <v>189</v>
      </c>
      <c r="F6" s="5">
        <v>245</v>
      </c>
      <c r="G6" s="53">
        <v>200</v>
      </c>
      <c r="H6" s="39">
        <v>181</v>
      </c>
      <c r="I6" s="5">
        <v>170</v>
      </c>
      <c r="J6" s="53">
        <v>236</v>
      </c>
      <c r="K6" s="39">
        <v>165</v>
      </c>
      <c r="L6" s="5">
        <v>199</v>
      </c>
      <c r="M6" s="53">
        <v>244</v>
      </c>
      <c r="N6" s="39">
        <v>151</v>
      </c>
      <c r="O6" s="5">
        <v>205</v>
      </c>
      <c r="P6" s="53">
        <v>218</v>
      </c>
      <c r="Q6" s="141">
        <f t="shared" si="0"/>
        <v>2851</v>
      </c>
      <c r="R6" s="163">
        <f>IF(R5=" "," ",(IF(R5+1&gt;Lanes!$G$11," ",R5+1)))</f>
        <v>33</v>
      </c>
      <c r="S6" s="124" t="s">
        <v>73</v>
      </c>
      <c r="T6" s="39">
        <v>138</v>
      </c>
      <c r="U6" s="53">
        <v>195</v>
      </c>
      <c r="V6" s="39">
        <v>214</v>
      </c>
      <c r="W6" s="5">
        <v>171</v>
      </c>
      <c r="X6" s="53">
        <v>137</v>
      </c>
      <c r="Y6" s="39">
        <v>178</v>
      </c>
      <c r="Z6" s="5">
        <v>189</v>
      </c>
      <c r="AA6" s="53">
        <v>178</v>
      </c>
      <c r="AB6" s="39">
        <v>155</v>
      </c>
      <c r="AC6" s="5">
        <v>146</v>
      </c>
      <c r="AD6" s="53">
        <v>210</v>
      </c>
      <c r="AE6" s="39">
        <v>141</v>
      </c>
      <c r="AF6" s="5">
        <v>167</v>
      </c>
      <c r="AG6" s="53">
        <v>148</v>
      </c>
      <c r="AH6" s="130">
        <f t="shared" si="1"/>
        <v>2367</v>
      </c>
    </row>
    <row r="7" spans="1:34">
      <c r="A7" s="163">
        <f>IF(A6=" "," ",(IF(A6+1&gt;Lanes!$C$11," ",A6+1)))</f>
        <v>4</v>
      </c>
      <c r="B7" s="38" t="s">
        <v>74</v>
      </c>
      <c r="C7" s="39">
        <v>212</v>
      </c>
      <c r="D7" s="53">
        <v>231</v>
      </c>
      <c r="E7" s="59">
        <v>183</v>
      </c>
      <c r="F7" s="5">
        <v>147</v>
      </c>
      <c r="G7" s="53">
        <v>141</v>
      </c>
      <c r="H7" s="39">
        <v>254</v>
      </c>
      <c r="I7" s="5">
        <v>204</v>
      </c>
      <c r="J7" s="53">
        <v>195</v>
      </c>
      <c r="K7" s="39">
        <v>189</v>
      </c>
      <c r="L7" s="5">
        <v>251</v>
      </c>
      <c r="M7" s="53">
        <v>233</v>
      </c>
      <c r="N7" s="39">
        <v>176</v>
      </c>
      <c r="O7" s="5">
        <v>180</v>
      </c>
      <c r="P7" s="53">
        <v>189</v>
      </c>
      <c r="Q7" s="141">
        <f t="shared" si="0"/>
        <v>2785</v>
      </c>
      <c r="R7" s="163">
        <f>IF(R6=" "," ",(IF(R6+1&gt;Lanes!$G$11," ",R6+1)))</f>
        <v>34</v>
      </c>
      <c r="S7" s="124" t="s">
        <v>91</v>
      </c>
      <c r="T7" s="39">
        <v>125</v>
      </c>
      <c r="U7" s="53">
        <v>175</v>
      </c>
      <c r="V7" s="59">
        <v>184</v>
      </c>
      <c r="W7" s="5">
        <v>212</v>
      </c>
      <c r="X7" s="53">
        <v>214</v>
      </c>
      <c r="Y7" s="39">
        <v>178</v>
      </c>
      <c r="Z7" s="5">
        <v>189</v>
      </c>
      <c r="AA7" s="53">
        <v>149</v>
      </c>
      <c r="AB7" s="39">
        <v>162</v>
      </c>
      <c r="AC7" s="5">
        <v>129</v>
      </c>
      <c r="AD7" s="53">
        <v>157</v>
      </c>
      <c r="AE7" s="39">
        <v>218</v>
      </c>
      <c r="AF7" s="5">
        <v>184</v>
      </c>
      <c r="AG7" s="53">
        <v>222</v>
      </c>
      <c r="AH7" s="130">
        <f t="shared" si="1"/>
        <v>2498</v>
      </c>
    </row>
    <row r="8" spans="1:34">
      <c r="A8" s="163">
        <f>IF(A7=" "," ",(IF(A7+1&gt;Lanes!$C$11," ",A7+1)))</f>
        <v>5</v>
      </c>
      <c r="B8" s="38" t="s">
        <v>75</v>
      </c>
      <c r="C8" s="39">
        <v>220</v>
      </c>
      <c r="D8" s="53">
        <v>184</v>
      </c>
      <c r="E8" s="39">
        <v>167</v>
      </c>
      <c r="F8" s="5">
        <v>193</v>
      </c>
      <c r="G8" s="53">
        <v>191</v>
      </c>
      <c r="H8" s="39">
        <v>214</v>
      </c>
      <c r="I8" s="5">
        <v>220</v>
      </c>
      <c r="J8" s="53">
        <v>205</v>
      </c>
      <c r="K8" s="39">
        <v>161</v>
      </c>
      <c r="L8" s="5">
        <v>223</v>
      </c>
      <c r="M8" s="53">
        <v>225</v>
      </c>
      <c r="N8" s="39">
        <v>163</v>
      </c>
      <c r="O8" s="5">
        <v>203</v>
      </c>
      <c r="P8" s="53">
        <v>188</v>
      </c>
      <c r="Q8" s="141">
        <f t="shared" si="0"/>
        <v>2757</v>
      </c>
      <c r="R8" s="163">
        <f>IF(R7=" "," ",(IF(R7+1&gt;Lanes!$G$11," ",R7+1)))</f>
        <v>35</v>
      </c>
      <c r="S8" s="124" t="s">
        <v>80</v>
      </c>
      <c r="T8" s="39">
        <v>168</v>
      </c>
      <c r="U8" s="53">
        <v>227</v>
      </c>
      <c r="V8" s="39">
        <v>206</v>
      </c>
      <c r="W8" s="5">
        <v>203</v>
      </c>
      <c r="X8" s="53">
        <v>204</v>
      </c>
      <c r="Y8" s="39">
        <v>204</v>
      </c>
      <c r="Z8" s="5">
        <v>212</v>
      </c>
      <c r="AA8" s="53">
        <v>183</v>
      </c>
      <c r="AB8" s="39">
        <v>200</v>
      </c>
      <c r="AC8" s="5">
        <v>244</v>
      </c>
      <c r="AD8" s="53">
        <v>195</v>
      </c>
      <c r="AE8" s="39">
        <v>198</v>
      </c>
      <c r="AF8" s="5">
        <v>207</v>
      </c>
      <c r="AG8" s="53">
        <v>213</v>
      </c>
      <c r="AH8" s="130">
        <f t="shared" si="1"/>
        <v>2864</v>
      </c>
    </row>
    <row r="9" spans="1:34">
      <c r="A9" s="163">
        <f>IF(A8=" "," ",(IF(A8+1&gt;Lanes!$C$11," ",A8+1)))</f>
        <v>6</v>
      </c>
      <c r="B9" s="38" t="s">
        <v>76</v>
      </c>
      <c r="C9" s="39">
        <v>190</v>
      </c>
      <c r="D9" s="53">
        <v>202</v>
      </c>
      <c r="E9" s="39">
        <v>201</v>
      </c>
      <c r="F9" s="5">
        <v>209</v>
      </c>
      <c r="G9" s="53">
        <v>186</v>
      </c>
      <c r="H9" s="39">
        <v>188</v>
      </c>
      <c r="I9" s="5">
        <v>216</v>
      </c>
      <c r="J9" s="53">
        <v>171</v>
      </c>
      <c r="K9" s="39">
        <v>183</v>
      </c>
      <c r="L9" s="5">
        <v>209</v>
      </c>
      <c r="M9" s="53">
        <v>172</v>
      </c>
      <c r="N9" s="39">
        <v>149</v>
      </c>
      <c r="O9" s="5">
        <v>191</v>
      </c>
      <c r="P9" s="53">
        <v>162</v>
      </c>
      <c r="Q9" s="141">
        <f t="shared" si="0"/>
        <v>2629</v>
      </c>
      <c r="R9" s="163">
        <f>IF(R8=" "," ",(IF(R8+1&gt;Lanes!$G$11," ",R8+1)))</f>
        <v>36</v>
      </c>
      <c r="S9" s="124" t="s">
        <v>95</v>
      </c>
      <c r="T9" s="39">
        <v>135</v>
      </c>
      <c r="U9" s="53">
        <v>177</v>
      </c>
      <c r="V9" s="39">
        <v>147</v>
      </c>
      <c r="W9" s="5">
        <v>152</v>
      </c>
      <c r="X9" s="53">
        <v>139</v>
      </c>
      <c r="Y9" s="39">
        <v>199</v>
      </c>
      <c r="Z9" s="5">
        <v>160</v>
      </c>
      <c r="AA9" s="53">
        <v>168</v>
      </c>
      <c r="AB9" s="39">
        <v>143</v>
      </c>
      <c r="AC9" s="5">
        <v>142</v>
      </c>
      <c r="AD9" s="53">
        <v>155</v>
      </c>
      <c r="AE9" s="39">
        <v>194</v>
      </c>
      <c r="AF9" s="5">
        <v>190</v>
      </c>
      <c r="AG9" s="53">
        <v>149</v>
      </c>
      <c r="AH9" s="130">
        <f t="shared" si="1"/>
        <v>2250</v>
      </c>
    </row>
    <row r="10" spans="1:34">
      <c r="A10" s="163">
        <f>IF(A9=" "," ",(IF(A9+1&gt;Lanes!$C$11," ",A9+1)))</f>
        <v>7</v>
      </c>
      <c r="B10" s="38" t="s">
        <v>77</v>
      </c>
      <c r="C10" s="39">
        <v>177</v>
      </c>
      <c r="D10" s="53">
        <v>191</v>
      </c>
      <c r="E10" s="39">
        <v>198</v>
      </c>
      <c r="F10" s="5">
        <v>142</v>
      </c>
      <c r="G10" s="53">
        <v>186</v>
      </c>
      <c r="H10" s="39">
        <v>187</v>
      </c>
      <c r="I10" s="5">
        <v>186</v>
      </c>
      <c r="J10" s="53">
        <v>213</v>
      </c>
      <c r="K10" s="39">
        <v>133</v>
      </c>
      <c r="L10" s="5">
        <v>168</v>
      </c>
      <c r="M10" s="53">
        <v>156</v>
      </c>
      <c r="N10" s="39">
        <v>207</v>
      </c>
      <c r="O10" s="5">
        <v>147</v>
      </c>
      <c r="P10" s="53">
        <v>154</v>
      </c>
      <c r="Q10" s="141">
        <f t="shared" si="0"/>
        <v>2445</v>
      </c>
      <c r="R10" s="163">
        <f>IF(R9=" "," ",(IF(R9+1&gt;Lanes!$G$11," ",R9+1)))</f>
        <v>37</v>
      </c>
      <c r="S10" s="124" t="s">
        <v>74</v>
      </c>
      <c r="T10" s="39">
        <v>118</v>
      </c>
      <c r="U10" s="53">
        <v>188</v>
      </c>
      <c r="V10" s="39">
        <v>101</v>
      </c>
      <c r="W10" s="5">
        <v>161</v>
      </c>
      <c r="X10" s="53">
        <v>152</v>
      </c>
      <c r="Y10" s="39">
        <v>167</v>
      </c>
      <c r="Z10" s="5">
        <v>181</v>
      </c>
      <c r="AA10" s="53">
        <v>143</v>
      </c>
      <c r="AB10" s="39">
        <v>161</v>
      </c>
      <c r="AC10" s="5">
        <v>164</v>
      </c>
      <c r="AD10" s="53">
        <v>178</v>
      </c>
      <c r="AE10" s="39">
        <v>155</v>
      </c>
      <c r="AF10" s="5">
        <v>128</v>
      </c>
      <c r="AG10" s="53">
        <v>171</v>
      </c>
      <c r="AH10" s="130">
        <f t="shared" si="1"/>
        <v>2168</v>
      </c>
    </row>
    <row r="11" spans="1:34">
      <c r="A11" s="163">
        <f>IF(A10=" "," ",(IF(A10+1&gt;Lanes!$C$11," ",A10+1)))</f>
        <v>8</v>
      </c>
      <c r="B11" s="38" t="s">
        <v>78</v>
      </c>
      <c r="C11" s="39">
        <v>220</v>
      </c>
      <c r="D11" s="53">
        <v>211</v>
      </c>
      <c r="E11" s="39">
        <v>180</v>
      </c>
      <c r="F11" s="5">
        <v>184</v>
      </c>
      <c r="G11" s="53">
        <v>192</v>
      </c>
      <c r="H11" s="39">
        <v>202</v>
      </c>
      <c r="I11" s="5">
        <v>186</v>
      </c>
      <c r="J11" s="53">
        <v>172</v>
      </c>
      <c r="K11" s="39">
        <v>174</v>
      </c>
      <c r="L11" s="5">
        <v>163</v>
      </c>
      <c r="M11" s="53">
        <v>172</v>
      </c>
      <c r="N11" s="39">
        <v>216</v>
      </c>
      <c r="O11" s="5">
        <v>172</v>
      </c>
      <c r="P11" s="53">
        <v>193</v>
      </c>
      <c r="Q11" s="141">
        <f t="shared" si="0"/>
        <v>2637</v>
      </c>
      <c r="R11" s="163">
        <f>IF(R10=" "," ",(IF(R10+1&gt;Lanes!$G$11," ",R10+1)))</f>
        <v>38</v>
      </c>
      <c r="S11" s="124" t="s">
        <v>96</v>
      </c>
      <c r="T11" s="39">
        <v>198</v>
      </c>
      <c r="U11" s="53">
        <v>141</v>
      </c>
      <c r="V11" s="39">
        <v>148</v>
      </c>
      <c r="W11" s="5">
        <v>178</v>
      </c>
      <c r="X11" s="53">
        <v>112</v>
      </c>
      <c r="Y11" s="39">
        <v>148</v>
      </c>
      <c r="Z11" s="5">
        <v>147</v>
      </c>
      <c r="AA11" s="53">
        <v>140</v>
      </c>
      <c r="AB11" s="39">
        <v>106</v>
      </c>
      <c r="AC11" s="5">
        <v>160</v>
      </c>
      <c r="AD11" s="53">
        <v>167</v>
      </c>
      <c r="AE11" s="39">
        <v>134</v>
      </c>
      <c r="AF11" s="5">
        <v>143</v>
      </c>
      <c r="AG11" s="53">
        <v>123</v>
      </c>
      <c r="AH11" s="130">
        <f t="shared" si="1"/>
        <v>2045</v>
      </c>
    </row>
    <row r="12" spans="1:34">
      <c r="A12" s="163">
        <f>IF(A11=" "," ",(IF(A11+1&gt;Lanes!$C$11," ",A11+1)))</f>
        <v>9</v>
      </c>
      <c r="B12" s="38" t="s">
        <v>79</v>
      </c>
      <c r="C12" s="39">
        <v>208</v>
      </c>
      <c r="D12" s="53">
        <v>203</v>
      </c>
      <c r="E12" s="39">
        <v>225</v>
      </c>
      <c r="F12" s="5">
        <v>189</v>
      </c>
      <c r="G12" s="53">
        <v>175</v>
      </c>
      <c r="H12" s="39">
        <v>193</v>
      </c>
      <c r="I12" s="5">
        <v>208</v>
      </c>
      <c r="J12" s="53">
        <v>199</v>
      </c>
      <c r="K12" s="39">
        <v>200</v>
      </c>
      <c r="L12" s="5">
        <v>184</v>
      </c>
      <c r="M12" s="53">
        <v>226</v>
      </c>
      <c r="N12" s="39">
        <v>205</v>
      </c>
      <c r="O12" s="5">
        <v>268</v>
      </c>
      <c r="P12" s="53">
        <v>205</v>
      </c>
      <c r="Q12" s="141">
        <f t="shared" si="0"/>
        <v>2888</v>
      </c>
      <c r="R12" s="163">
        <f>IF(R11=" "," ",(IF(R11+1&gt;Lanes!$G$11," ",R11+1)))</f>
        <v>39</v>
      </c>
      <c r="S12" s="124" t="s">
        <v>76</v>
      </c>
      <c r="T12" s="39">
        <v>133</v>
      </c>
      <c r="U12" s="53">
        <v>187</v>
      </c>
      <c r="V12" s="39">
        <v>132</v>
      </c>
      <c r="W12" s="5">
        <v>139</v>
      </c>
      <c r="X12" s="53">
        <v>149</v>
      </c>
      <c r="Y12" s="39">
        <v>170</v>
      </c>
      <c r="Z12" s="5">
        <v>172</v>
      </c>
      <c r="AA12" s="53">
        <v>99</v>
      </c>
      <c r="AB12" s="39">
        <v>135</v>
      </c>
      <c r="AC12" s="5">
        <v>153</v>
      </c>
      <c r="AD12" s="53">
        <v>195</v>
      </c>
      <c r="AE12" s="39">
        <v>201</v>
      </c>
      <c r="AF12" s="5">
        <v>192</v>
      </c>
      <c r="AG12" s="53">
        <v>119</v>
      </c>
      <c r="AH12" s="130">
        <f t="shared" si="1"/>
        <v>2176</v>
      </c>
    </row>
    <row r="13" spans="1:34">
      <c r="A13" s="163">
        <f>IF(A12=" "," ",(IF(A12+1&gt;Lanes!$C$11," ",A12+1)))</f>
        <v>10</v>
      </c>
      <c r="B13" s="38" t="s">
        <v>80</v>
      </c>
      <c r="C13" s="39">
        <v>187</v>
      </c>
      <c r="D13" s="53">
        <v>200</v>
      </c>
      <c r="E13" s="39">
        <v>168</v>
      </c>
      <c r="F13" s="5">
        <v>264</v>
      </c>
      <c r="G13" s="53">
        <v>189</v>
      </c>
      <c r="H13" s="39">
        <v>194</v>
      </c>
      <c r="I13" s="58">
        <v>189</v>
      </c>
      <c r="J13" s="53">
        <v>149</v>
      </c>
      <c r="K13" s="39">
        <v>199</v>
      </c>
      <c r="L13" s="5">
        <v>188</v>
      </c>
      <c r="M13" s="53">
        <v>208</v>
      </c>
      <c r="N13" s="39">
        <v>190</v>
      </c>
      <c r="O13" s="5">
        <v>180</v>
      </c>
      <c r="P13" s="53">
        <v>243</v>
      </c>
      <c r="Q13" s="141">
        <f t="shared" si="0"/>
        <v>2748</v>
      </c>
      <c r="R13" s="163">
        <f>IF(R12=" "," ",(IF(R12+1&gt;Lanes!$G$11," ",R12+1)))</f>
        <v>40</v>
      </c>
      <c r="S13" s="124" t="s">
        <v>89</v>
      </c>
      <c r="T13" s="39">
        <v>124</v>
      </c>
      <c r="U13" s="53">
        <v>95</v>
      </c>
      <c r="V13" s="39">
        <v>122</v>
      </c>
      <c r="W13" s="5">
        <v>199</v>
      </c>
      <c r="X13" s="53">
        <v>117</v>
      </c>
      <c r="Y13" s="39">
        <v>141</v>
      </c>
      <c r="Z13" s="58">
        <v>137</v>
      </c>
      <c r="AA13" s="53">
        <v>138</v>
      </c>
      <c r="AB13" s="39">
        <v>155</v>
      </c>
      <c r="AC13" s="5">
        <v>118</v>
      </c>
      <c r="AD13" s="53">
        <v>143</v>
      </c>
      <c r="AE13" s="39">
        <v>116</v>
      </c>
      <c r="AF13" s="5">
        <v>145</v>
      </c>
      <c r="AG13" s="53">
        <v>157</v>
      </c>
      <c r="AH13" s="130">
        <f t="shared" si="1"/>
        <v>1907</v>
      </c>
    </row>
    <row r="14" spans="1:34">
      <c r="A14" s="163">
        <f>IF(A13=" "," ",(IF(A13+1&gt;Lanes!$C$11," ",A13+1)))</f>
        <v>11</v>
      </c>
      <c r="B14" s="38" t="s">
        <v>81</v>
      </c>
      <c r="C14" s="39">
        <v>172</v>
      </c>
      <c r="D14" s="53">
        <v>154</v>
      </c>
      <c r="E14" s="39">
        <v>206</v>
      </c>
      <c r="F14" s="5">
        <v>171</v>
      </c>
      <c r="G14" s="53">
        <v>159</v>
      </c>
      <c r="H14" s="39">
        <v>170</v>
      </c>
      <c r="I14" s="5">
        <v>177</v>
      </c>
      <c r="J14" s="53">
        <v>206</v>
      </c>
      <c r="K14" s="39">
        <v>179</v>
      </c>
      <c r="L14" s="5">
        <v>247</v>
      </c>
      <c r="M14" s="53">
        <v>206</v>
      </c>
      <c r="N14" s="39">
        <v>169</v>
      </c>
      <c r="O14" s="5">
        <v>196</v>
      </c>
      <c r="P14" s="53">
        <v>222</v>
      </c>
      <c r="Q14" s="141">
        <f t="shared" si="0"/>
        <v>2634</v>
      </c>
      <c r="R14" s="163">
        <f>IF(R13=" "," ",(IF(R13+1&gt;Lanes!$G$11," ",R13+1)))</f>
        <v>41</v>
      </c>
      <c r="S14" s="124" t="s">
        <v>82</v>
      </c>
      <c r="T14" s="39">
        <v>118</v>
      </c>
      <c r="U14" s="53">
        <v>140</v>
      </c>
      <c r="V14" s="39">
        <v>134</v>
      </c>
      <c r="W14" s="5">
        <v>158</v>
      </c>
      <c r="X14" s="53">
        <v>135</v>
      </c>
      <c r="Y14" s="39">
        <v>129</v>
      </c>
      <c r="Z14" s="5">
        <v>143</v>
      </c>
      <c r="AA14" s="53">
        <v>150</v>
      </c>
      <c r="AB14" s="39">
        <v>110</v>
      </c>
      <c r="AC14" s="5">
        <v>120</v>
      </c>
      <c r="AD14" s="53">
        <v>160</v>
      </c>
      <c r="AE14" s="39">
        <v>165</v>
      </c>
      <c r="AF14" s="5">
        <v>149</v>
      </c>
      <c r="AG14" s="53">
        <v>175</v>
      </c>
      <c r="AH14" s="130">
        <f t="shared" si="1"/>
        <v>1986</v>
      </c>
    </row>
    <row r="15" spans="1:34">
      <c r="A15" s="163">
        <f>IF(A14=" "," ",(IF(A14+1&gt;Lanes!$C$11," ",A14+1)))</f>
        <v>12</v>
      </c>
      <c r="B15" s="38" t="s">
        <v>82</v>
      </c>
      <c r="C15" s="39">
        <v>175</v>
      </c>
      <c r="D15" s="53">
        <v>167</v>
      </c>
      <c r="E15" s="39">
        <v>156</v>
      </c>
      <c r="F15" s="5">
        <v>209</v>
      </c>
      <c r="G15" s="53">
        <v>221</v>
      </c>
      <c r="H15" s="39">
        <v>150</v>
      </c>
      <c r="I15" s="5">
        <v>183</v>
      </c>
      <c r="J15" s="53">
        <v>190</v>
      </c>
      <c r="K15" s="39">
        <v>166</v>
      </c>
      <c r="L15" s="5">
        <v>179</v>
      </c>
      <c r="M15" s="53">
        <v>152</v>
      </c>
      <c r="N15" s="39">
        <v>195</v>
      </c>
      <c r="O15" s="5">
        <v>246</v>
      </c>
      <c r="P15" s="53">
        <v>186</v>
      </c>
      <c r="Q15" s="141">
        <f t="shared" si="0"/>
        <v>2575</v>
      </c>
      <c r="R15" s="163">
        <f>IF(R14=" "," ",(IF(R14+1&gt;Lanes!$G$11," ",R14+1)))</f>
        <v>42</v>
      </c>
      <c r="S15" s="124" t="s">
        <v>71</v>
      </c>
      <c r="T15" s="39">
        <v>138</v>
      </c>
      <c r="U15" s="53">
        <v>218</v>
      </c>
      <c r="V15" s="39">
        <v>121</v>
      </c>
      <c r="W15" s="5">
        <v>171</v>
      </c>
      <c r="X15" s="53">
        <v>98</v>
      </c>
      <c r="Y15" s="39">
        <v>189</v>
      </c>
      <c r="Z15" s="5">
        <v>192</v>
      </c>
      <c r="AA15" s="53">
        <v>211</v>
      </c>
      <c r="AB15" s="39">
        <v>143</v>
      </c>
      <c r="AC15" s="5">
        <v>185</v>
      </c>
      <c r="AD15" s="53">
        <v>140</v>
      </c>
      <c r="AE15" s="39">
        <v>140</v>
      </c>
      <c r="AF15" s="5">
        <v>144</v>
      </c>
      <c r="AG15" s="53">
        <v>132</v>
      </c>
      <c r="AH15" s="130">
        <f t="shared" si="1"/>
        <v>2222</v>
      </c>
    </row>
    <row r="16" spans="1:34">
      <c r="A16" s="163">
        <f>IF(A15=" "," ",(IF(A15+1&gt;Lanes!$C$11," ",A15+1)))</f>
        <v>13</v>
      </c>
      <c r="B16" s="38" t="s">
        <v>83</v>
      </c>
      <c r="C16" s="39">
        <v>192</v>
      </c>
      <c r="D16" s="53">
        <v>198</v>
      </c>
      <c r="E16" s="39">
        <v>168</v>
      </c>
      <c r="F16" s="5">
        <v>203</v>
      </c>
      <c r="G16" s="53">
        <v>176</v>
      </c>
      <c r="H16" s="39">
        <v>246</v>
      </c>
      <c r="I16" s="5">
        <v>188</v>
      </c>
      <c r="J16" s="53">
        <v>245</v>
      </c>
      <c r="K16" s="39">
        <v>192</v>
      </c>
      <c r="L16" s="5">
        <v>189</v>
      </c>
      <c r="M16" s="53">
        <v>168</v>
      </c>
      <c r="N16" s="39">
        <v>200</v>
      </c>
      <c r="O16" s="5">
        <v>197</v>
      </c>
      <c r="P16" s="53">
        <v>189</v>
      </c>
      <c r="Q16" s="141">
        <f t="shared" si="0"/>
        <v>2751</v>
      </c>
      <c r="R16" s="163">
        <f>IF(R15=" "," ",(IF(R15+1&gt;Lanes!$G$11," ",R15+1)))</f>
        <v>43</v>
      </c>
      <c r="S16" s="124" t="s">
        <v>97</v>
      </c>
      <c r="T16" s="39">
        <v>137</v>
      </c>
      <c r="U16" s="53">
        <v>164</v>
      </c>
      <c r="V16" s="39">
        <v>132</v>
      </c>
      <c r="W16" s="5">
        <v>117</v>
      </c>
      <c r="X16" s="53">
        <v>161</v>
      </c>
      <c r="Y16" s="39">
        <v>193</v>
      </c>
      <c r="Z16" s="5">
        <v>151</v>
      </c>
      <c r="AA16" s="53">
        <v>171</v>
      </c>
      <c r="AB16" s="39">
        <v>146</v>
      </c>
      <c r="AC16" s="5">
        <v>127</v>
      </c>
      <c r="AD16" s="53">
        <v>166</v>
      </c>
      <c r="AE16" s="39">
        <v>167</v>
      </c>
      <c r="AF16" s="5">
        <v>171</v>
      </c>
      <c r="AG16" s="53">
        <v>198</v>
      </c>
      <c r="AH16" s="130">
        <f t="shared" si="1"/>
        <v>2201</v>
      </c>
    </row>
    <row r="17" spans="1:34">
      <c r="A17" s="163">
        <f>IF(A16=" "," ",(IF(A16+1&gt;Lanes!$C$11," ",A16+1)))</f>
        <v>14</v>
      </c>
      <c r="B17" s="38" t="s">
        <v>84</v>
      </c>
      <c r="C17" s="39">
        <v>194</v>
      </c>
      <c r="D17" s="53">
        <v>191</v>
      </c>
      <c r="E17" s="39">
        <v>188</v>
      </c>
      <c r="F17" s="5">
        <v>204</v>
      </c>
      <c r="G17" s="53">
        <v>207</v>
      </c>
      <c r="H17" s="39">
        <v>202</v>
      </c>
      <c r="I17" s="5">
        <v>185</v>
      </c>
      <c r="J17" s="53">
        <v>245</v>
      </c>
      <c r="K17" s="39">
        <v>204</v>
      </c>
      <c r="L17" s="5">
        <v>233</v>
      </c>
      <c r="M17" s="53">
        <v>199</v>
      </c>
      <c r="N17" s="39">
        <v>176</v>
      </c>
      <c r="O17" s="5">
        <v>175</v>
      </c>
      <c r="P17" s="53">
        <v>183</v>
      </c>
      <c r="Q17" s="141">
        <f t="shared" si="0"/>
        <v>2786</v>
      </c>
      <c r="R17" s="163">
        <f>IF(R16=" "," ",(IF(R16+1&gt;Lanes!$G$11," ",R16+1)))</f>
        <v>44</v>
      </c>
      <c r="S17" s="124" t="s">
        <v>75</v>
      </c>
      <c r="T17" s="39">
        <v>171</v>
      </c>
      <c r="U17" s="53">
        <v>223</v>
      </c>
      <c r="V17" s="39">
        <v>128</v>
      </c>
      <c r="W17" s="5">
        <v>171</v>
      </c>
      <c r="X17" s="53">
        <v>159</v>
      </c>
      <c r="Y17" s="39">
        <v>140</v>
      </c>
      <c r="Z17" s="5">
        <v>166</v>
      </c>
      <c r="AA17" s="53">
        <v>171</v>
      </c>
      <c r="AB17" s="39">
        <v>180</v>
      </c>
      <c r="AC17" s="5">
        <v>191</v>
      </c>
      <c r="AD17" s="53">
        <v>190</v>
      </c>
      <c r="AE17" s="39">
        <v>160</v>
      </c>
      <c r="AF17" s="5">
        <v>196</v>
      </c>
      <c r="AG17" s="53">
        <v>180</v>
      </c>
      <c r="AH17" s="130">
        <f t="shared" si="1"/>
        <v>2426</v>
      </c>
    </row>
    <row r="18" spans="1:34">
      <c r="A18" s="163">
        <f>IF(A17=" "," ",(IF(A17+1&gt;Lanes!$C$11," ",A17+1)))</f>
        <v>15</v>
      </c>
      <c r="B18" s="38" t="s">
        <v>85</v>
      </c>
      <c r="C18" s="39">
        <v>124</v>
      </c>
      <c r="D18" s="53">
        <v>166</v>
      </c>
      <c r="E18" s="39">
        <v>204</v>
      </c>
      <c r="F18" s="5">
        <v>196</v>
      </c>
      <c r="G18" s="53">
        <v>145</v>
      </c>
      <c r="H18" s="39">
        <v>192</v>
      </c>
      <c r="I18" s="5">
        <v>191</v>
      </c>
      <c r="J18" s="53">
        <v>212</v>
      </c>
      <c r="K18" s="39">
        <v>148</v>
      </c>
      <c r="L18" s="5">
        <v>211</v>
      </c>
      <c r="M18" s="53">
        <v>177</v>
      </c>
      <c r="N18" s="39">
        <v>152</v>
      </c>
      <c r="O18" s="5">
        <v>235</v>
      </c>
      <c r="P18" s="53">
        <v>211</v>
      </c>
      <c r="Q18" s="141">
        <f t="shared" si="0"/>
        <v>2564</v>
      </c>
      <c r="R18" s="163">
        <f>IF(R17=" "," ",(IF(R17+1&gt;Lanes!$G$11," ",R17+1)))</f>
        <v>45</v>
      </c>
      <c r="S18" s="124" t="s">
        <v>86</v>
      </c>
      <c r="T18" s="39">
        <v>115</v>
      </c>
      <c r="U18" s="53">
        <v>106</v>
      </c>
      <c r="V18" s="39">
        <v>139</v>
      </c>
      <c r="W18" s="5">
        <v>139</v>
      </c>
      <c r="X18" s="53">
        <v>158</v>
      </c>
      <c r="Y18" s="39">
        <v>123</v>
      </c>
      <c r="Z18" s="5">
        <v>116</v>
      </c>
      <c r="AA18" s="53">
        <v>117</v>
      </c>
      <c r="AB18" s="39">
        <v>123</v>
      </c>
      <c r="AC18" s="5">
        <v>136</v>
      </c>
      <c r="AD18" s="53">
        <v>131</v>
      </c>
      <c r="AE18" s="39">
        <v>114</v>
      </c>
      <c r="AF18" s="5">
        <v>156</v>
      </c>
      <c r="AG18" s="53">
        <v>162</v>
      </c>
      <c r="AH18" s="130">
        <f t="shared" si="1"/>
        <v>1835</v>
      </c>
    </row>
    <row r="19" spans="1:34">
      <c r="A19" s="163">
        <f>IF(A18=" "," ",(IF(A18+1&gt;Lanes!$C$11," ",A18+1)))</f>
        <v>16</v>
      </c>
      <c r="B19" s="38" t="s">
        <v>86</v>
      </c>
      <c r="C19" s="39">
        <v>174</v>
      </c>
      <c r="D19" s="53">
        <v>167</v>
      </c>
      <c r="E19" s="39">
        <v>166</v>
      </c>
      <c r="F19" s="5">
        <v>186</v>
      </c>
      <c r="G19" s="53">
        <v>159</v>
      </c>
      <c r="H19" s="39">
        <v>180</v>
      </c>
      <c r="I19" s="5">
        <v>147</v>
      </c>
      <c r="J19" s="53">
        <v>166</v>
      </c>
      <c r="K19" s="39">
        <v>212</v>
      </c>
      <c r="L19" s="5">
        <v>148</v>
      </c>
      <c r="M19" s="53">
        <v>148</v>
      </c>
      <c r="N19" s="39">
        <v>206</v>
      </c>
      <c r="O19" s="5">
        <v>133</v>
      </c>
      <c r="P19" s="53">
        <v>156</v>
      </c>
      <c r="Q19" s="141">
        <f t="shared" si="0"/>
        <v>2348</v>
      </c>
      <c r="R19" s="163">
        <f>IF(R18=" "," ",(IF(R18+1&gt;Lanes!$G$11," ",R18+1)))</f>
        <v>46</v>
      </c>
      <c r="S19" s="124" t="s">
        <v>81</v>
      </c>
      <c r="T19" s="39">
        <v>107</v>
      </c>
      <c r="U19" s="53">
        <v>148</v>
      </c>
      <c r="V19" s="39">
        <v>137</v>
      </c>
      <c r="W19" s="5">
        <v>119</v>
      </c>
      <c r="X19" s="53">
        <v>112</v>
      </c>
      <c r="Y19" s="39">
        <v>109</v>
      </c>
      <c r="Z19" s="5">
        <v>102</v>
      </c>
      <c r="AA19" s="53">
        <v>126</v>
      </c>
      <c r="AB19" s="39">
        <v>125</v>
      </c>
      <c r="AC19" s="5">
        <v>133</v>
      </c>
      <c r="AD19" s="53">
        <v>119</v>
      </c>
      <c r="AE19" s="39">
        <v>109</v>
      </c>
      <c r="AF19" s="5">
        <v>134</v>
      </c>
      <c r="AG19" s="53">
        <v>154</v>
      </c>
      <c r="AH19" s="130">
        <f t="shared" si="1"/>
        <v>1734</v>
      </c>
    </row>
    <row r="20" spans="1:34">
      <c r="A20" s="163">
        <f>IF(A19=" "," ",(IF(A19+1&gt;Lanes!$C$11," ",A19+1)))</f>
        <v>17</v>
      </c>
      <c r="B20" s="38" t="s">
        <v>87</v>
      </c>
      <c r="C20" s="39">
        <v>220</v>
      </c>
      <c r="D20" s="53">
        <v>186</v>
      </c>
      <c r="E20" s="39">
        <v>191</v>
      </c>
      <c r="F20" s="5">
        <v>230</v>
      </c>
      <c r="G20" s="53">
        <v>221</v>
      </c>
      <c r="H20" s="39">
        <v>181</v>
      </c>
      <c r="I20" s="5">
        <v>186</v>
      </c>
      <c r="J20" s="53">
        <v>235</v>
      </c>
      <c r="K20" s="39">
        <v>194</v>
      </c>
      <c r="L20" s="5">
        <v>166</v>
      </c>
      <c r="M20" s="53">
        <v>231</v>
      </c>
      <c r="N20" s="39">
        <v>199</v>
      </c>
      <c r="O20" s="5">
        <v>196</v>
      </c>
      <c r="P20" s="53">
        <v>185</v>
      </c>
      <c r="Q20" s="141">
        <f t="shared" si="0"/>
        <v>2821</v>
      </c>
      <c r="R20" s="163">
        <f>IF(R19=" "," ",(IF(R19+1&gt;Lanes!$G$11," ",R19+1)))</f>
        <v>47</v>
      </c>
      <c r="S20" s="124" t="s">
        <v>72</v>
      </c>
      <c r="T20" s="39">
        <v>166</v>
      </c>
      <c r="U20" s="53">
        <v>162</v>
      </c>
      <c r="V20" s="39">
        <v>130</v>
      </c>
      <c r="W20" s="5">
        <v>141</v>
      </c>
      <c r="X20" s="53">
        <v>157</v>
      </c>
      <c r="Y20" s="39">
        <v>178</v>
      </c>
      <c r="Z20" s="5">
        <v>157</v>
      </c>
      <c r="AA20" s="53">
        <v>180</v>
      </c>
      <c r="AB20" s="39">
        <v>172</v>
      </c>
      <c r="AC20" s="5">
        <v>137</v>
      </c>
      <c r="AD20" s="53">
        <v>164</v>
      </c>
      <c r="AE20" s="39">
        <v>181</v>
      </c>
      <c r="AF20" s="5">
        <v>150</v>
      </c>
      <c r="AG20" s="53">
        <v>136</v>
      </c>
      <c r="AH20" s="130">
        <f t="shared" si="1"/>
        <v>2211</v>
      </c>
    </row>
    <row r="21" spans="1:34">
      <c r="A21" s="163">
        <f>IF(A20=" "," ",(IF(A20+1&gt;Lanes!$C$11," ",A20+1)))</f>
        <v>18</v>
      </c>
      <c r="B21" s="38" t="s">
        <v>88</v>
      </c>
      <c r="C21" s="39">
        <v>186</v>
      </c>
      <c r="D21" s="53">
        <v>168</v>
      </c>
      <c r="E21" s="39">
        <v>191</v>
      </c>
      <c r="F21" s="5">
        <v>200</v>
      </c>
      <c r="G21" s="53">
        <v>257</v>
      </c>
      <c r="H21" s="39">
        <v>206</v>
      </c>
      <c r="I21" s="5">
        <v>224</v>
      </c>
      <c r="J21" s="53">
        <v>139</v>
      </c>
      <c r="K21" s="39">
        <v>218</v>
      </c>
      <c r="L21" s="5">
        <v>199</v>
      </c>
      <c r="M21" s="53">
        <v>202</v>
      </c>
      <c r="N21" s="39">
        <v>194</v>
      </c>
      <c r="O21" s="5">
        <v>157</v>
      </c>
      <c r="P21" s="53">
        <v>157</v>
      </c>
      <c r="Q21" s="141">
        <f t="shared" si="0"/>
        <v>2698</v>
      </c>
      <c r="R21" s="163">
        <f>IF(R20=" "," ",(IF(R20+1&gt;Lanes!$G$11," ",R20+1)))</f>
        <v>48</v>
      </c>
      <c r="S21" s="124" t="s">
        <v>88</v>
      </c>
      <c r="T21" s="39">
        <v>201</v>
      </c>
      <c r="U21" s="53">
        <v>185</v>
      </c>
      <c r="V21" s="39">
        <v>175</v>
      </c>
      <c r="W21" s="5">
        <v>189</v>
      </c>
      <c r="X21" s="53">
        <v>152</v>
      </c>
      <c r="Y21" s="39">
        <v>164</v>
      </c>
      <c r="Z21" s="5">
        <v>250</v>
      </c>
      <c r="AA21" s="53">
        <v>156</v>
      </c>
      <c r="AB21" s="39">
        <v>161</v>
      </c>
      <c r="AC21" s="5">
        <v>174</v>
      </c>
      <c r="AD21" s="53">
        <v>164</v>
      </c>
      <c r="AE21" s="39">
        <v>127</v>
      </c>
      <c r="AF21" s="5">
        <v>183</v>
      </c>
      <c r="AG21" s="53">
        <v>153</v>
      </c>
      <c r="AH21" s="130">
        <f t="shared" si="1"/>
        <v>2434</v>
      </c>
    </row>
    <row r="22" spans="1:34">
      <c r="A22" s="163">
        <f>IF(A21=" "," ",(IF(A21+1&gt;Lanes!$C$11," ",A21+1)))</f>
        <v>19</v>
      </c>
      <c r="B22" s="38" t="s">
        <v>89</v>
      </c>
      <c r="C22" s="39">
        <v>150</v>
      </c>
      <c r="D22" s="53">
        <v>191</v>
      </c>
      <c r="E22" s="39">
        <v>146</v>
      </c>
      <c r="F22" s="5">
        <v>146</v>
      </c>
      <c r="G22" s="53">
        <v>160</v>
      </c>
      <c r="H22" s="39">
        <v>200</v>
      </c>
      <c r="I22" s="5">
        <v>166</v>
      </c>
      <c r="J22" s="53">
        <v>167</v>
      </c>
      <c r="K22" s="39">
        <v>118</v>
      </c>
      <c r="L22" s="5">
        <v>156</v>
      </c>
      <c r="M22" s="53">
        <v>201</v>
      </c>
      <c r="N22" s="39">
        <v>167</v>
      </c>
      <c r="O22" s="5">
        <v>124</v>
      </c>
      <c r="P22" s="53">
        <v>144</v>
      </c>
      <c r="Q22" s="141">
        <f t="shared" si="0"/>
        <v>2236</v>
      </c>
      <c r="R22" s="163">
        <f>IF(R21=" "," ",(IF(R21+1&gt;Lanes!$G$11," ",R21+1)))</f>
        <v>49</v>
      </c>
      <c r="S22" s="124" t="s">
        <v>83</v>
      </c>
      <c r="T22" s="39">
        <v>108</v>
      </c>
      <c r="U22" s="53">
        <v>107</v>
      </c>
      <c r="V22" s="39">
        <v>101</v>
      </c>
      <c r="W22" s="5">
        <v>126</v>
      </c>
      <c r="X22" s="53">
        <v>102</v>
      </c>
      <c r="Y22" s="39">
        <v>106</v>
      </c>
      <c r="Z22" s="5">
        <v>119</v>
      </c>
      <c r="AA22" s="53">
        <v>91</v>
      </c>
      <c r="AB22" s="39">
        <v>107</v>
      </c>
      <c r="AC22" s="5">
        <v>123</v>
      </c>
      <c r="AD22" s="53">
        <v>109</v>
      </c>
      <c r="AE22" s="39">
        <v>105</v>
      </c>
      <c r="AF22" s="5">
        <v>86</v>
      </c>
      <c r="AG22" s="53">
        <v>74</v>
      </c>
      <c r="AH22" s="130">
        <f t="shared" si="1"/>
        <v>1464</v>
      </c>
    </row>
    <row r="23" spans="1:34">
      <c r="A23" s="163">
        <f>IF(A22=" "," ",(IF(A22+1&gt;Lanes!$C$11," ",A22+1)))</f>
        <v>20</v>
      </c>
      <c r="B23" s="38" t="s">
        <v>90</v>
      </c>
      <c r="C23" s="39">
        <v>158</v>
      </c>
      <c r="D23" s="53">
        <v>217</v>
      </c>
      <c r="E23" s="39">
        <v>169</v>
      </c>
      <c r="F23" s="5">
        <v>212</v>
      </c>
      <c r="G23" s="53">
        <v>215</v>
      </c>
      <c r="H23" s="39">
        <v>179</v>
      </c>
      <c r="I23" s="5">
        <v>215</v>
      </c>
      <c r="J23" s="53">
        <v>201</v>
      </c>
      <c r="K23" s="39">
        <v>213</v>
      </c>
      <c r="L23" s="5">
        <v>169</v>
      </c>
      <c r="M23" s="53">
        <v>177</v>
      </c>
      <c r="N23" s="39">
        <v>177</v>
      </c>
      <c r="O23" s="5">
        <v>170</v>
      </c>
      <c r="P23" s="53">
        <v>165</v>
      </c>
      <c r="Q23" s="141">
        <f t="shared" si="0"/>
        <v>2637</v>
      </c>
      <c r="R23" s="163">
        <f>IF(R22=" "," ",(IF(R22+1&gt;Lanes!$G$11," ",R22+1)))</f>
        <v>50</v>
      </c>
      <c r="S23" s="124" t="s">
        <v>85</v>
      </c>
      <c r="T23" s="39">
        <v>121</v>
      </c>
      <c r="U23" s="53">
        <v>107</v>
      </c>
      <c r="V23" s="39">
        <v>147</v>
      </c>
      <c r="W23" s="5">
        <v>112</v>
      </c>
      <c r="X23" s="53">
        <v>133</v>
      </c>
      <c r="Y23" s="39">
        <v>101</v>
      </c>
      <c r="Z23" s="5">
        <v>91</v>
      </c>
      <c r="AA23" s="53">
        <v>102</v>
      </c>
      <c r="AB23" s="39">
        <v>91</v>
      </c>
      <c r="AC23" s="5">
        <v>174</v>
      </c>
      <c r="AD23" s="53">
        <v>122</v>
      </c>
      <c r="AE23" s="39">
        <v>146</v>
      </c>
      <c r="AF23" s="5">
        <v>118</v>
      </c>
      <c r="AG23" s="53">
        <v>121</v>
      </c>
      <c r="AH23" s="130">
        <f t="shared" si="1"/>
        <v>1686</v>
      </c>
    </row>
    <row r="24" spans="1:34">
      <c r="A24" s="163">
        <f>IF(A23=" "," ",(IF(A23+1&gt;Lanes!$C$11," ",A23+1)))</f>
        <v>21</v>
      </c>
      <c r="B24" s="38" t="s">
        <v>91</v>
      </c>
      <c r="C24" s="39">
        <v>209</v>
      </c>
      <c r="D24" s="53">
        <v>213</v>
      </c>
      <c r="E24" s="39">
        <v>223</v>
      </c>
      <c r="F24" s="5">
        <v>245</v>
      </c>
      <c r="G24" s="53">
        <v>201</v>
      </c>
      <c r="H24" s="39">
        <v>205</v>
      </c>
      <c r="I24" s="5">
        <v>212</v>
      </c>
      <c r="J24" s="53">
        <v>205</v>
      </c>
      <c r="K24" s="39">
        <v>190</v>
      </c>
      <c r="L24" s="5">
        <v>171</v>
      </c>
      <c r="M24" s="53">
        <v>259</v>
      </c>
      <c r="N24" s="39">
        <v>181</v>
      </c>
      <c r="O24" s="5">
        <v>129</v>
      </c>
      <c r="P24" s="53">
        <v>215</v>
      </c>
      <c r="Q24" s="141">
        <f t="shared" si="0"/>
        <v>2858</v>
      </c>
      <c r="R24" s="163">
        <f>IF(R23=" "," ",(IF(R23+1&gt;Lanes!$G$11," ",R23+1)))</f>
        <v>51</v>
      </c>
      <c r="S24" s="124" t="s">
        <v>84</v>
      </c>
      <c r="T24" s="39">
        <v>153</v>
      </c>
      <c r="U24" s="53">
        <v>188</v>
      </c>
      <c r="V24" s="39">
        <v>136</v>
      </c>
      <c r="W24" s="5">
        <v>183</v>
      </c>
      <c r="X24" s="53">
        <v>196</v>
      </c>
      <c r="Y24" s="39">
        <v>167</v>
      </c>
      <c r="Z24" s="5">
        <v>183</v>
      </c>
      <c r="AA24" s="53">
        <v>165</v>
      </c>
      <c r="AB24" s="39">
        <v>192</v>
      </c>
      <c r="AC24" s="5">
        <v>155</v>
      </c>
      <c r="AD24" s="53">
        <v>216</v>
      </c>
      <c r="AE24" s="39">
        <v>174</v>
      </c>
      <c r="AF24" s="5">
        <v>166</v>
      </c>
      <c r="AG24" s="53">
        <v>175</v>
      </c>
      <c r="AH24" s="130">
        <f t="shared" si="1"/>
        <v>2449</v>
      </c>
    </row>
    <row r="25" spans="1:34">
      <c r="A25" s="163">
        <f>IF(A24=" "," ",(IF(A24+1&gt;Lanes!$C$11," ",A24+1)))</f>
        <v>22</v>
      </c>
      <c r="B25" s="38" t="s">
        <v>92</v>
      </c>
      <c r="C25" s="59">
        <v>214</v>
      </c>
      <c r="D25" s="274">
        <v>166</v>
      </c>
      <c r="E25" s="59">
        <v>178</v>
      </c>
      <c r="F25" s="58">
        <v>191</v>
      </c>
      <c r="G25" s="274">
        <v>188</v>
      </c>
      <c r="H25" s="59">
        <v>183</v>
      </c>
      <c r="I25" s="58">
        <v>165</v>
      </c>
      <c r="J25" s="274">
        <v>212</v>
      </c>
      <c r="K25" s="59">
        <v>204</v>
      </c>
      <c r="L25" s="58">
        <v>189</v>
      </c>
      <c r="M25" s="274">
        <v>221</v>
      </c>
      <c r="N25" s="59">
        <v>229</v>
      </c>
      <c r="O25" s="58">
        <v>199</v>
      </c>
      <c r="P25" s="274">
        <v>141</v>
      </c>
      <c r="Q25" s="141">
        <f t="shared" si="0"/>
        <v>2680</v>
      </c>
      <c r="R25" s="275">
        <f>IF(R24=" "," ",(IF(R24+1&gt;Lanes!$G$11," ",R24+1)))</f>
        <v>52</v>
      </c>
      <c r="S25" s="124" t="s">
        <v>94</v>
      </c>
      <c r="T25" s="59">
        <v>160</v>
      </c>
      <c r="U25" s="274">
        <v>150</v>
      </c>
      <c r="V25" s="59">
        <v>112</v>
      </c>
      <c r="W25" s="58">
        <v>121</v>
      </c>
      <c r="X25" s="274">
        <v>163</v>
      </c>
      <c r="Y25" s="59">
        <v>156</v>
      </c>
      <c r="Z25" s="58">
        <v>131</v>
      </c>
      <c r="AA25" s="274">
        <v>175</v>
      </c>
      <c r="AB25" s="59">
        <v>147</v>
      </c>
      <c r="AC25" s="58">
        <v>135</v>
      </c>
      <c r="AD25" s="274">
        <v>176</v>
      </c>
      <c r="AE25" s="59">
        <v>115</v>
      </c>
      <c r="AF25" s="58">
        <v>171</v>
      </c>
      <c r="AG25" s="274">
        <v>138</v>
      </c>
      <c r="AH25" s="130">
        <f t="shared" si="1"/>
        <v>2050</v>
      </c>
    </row>
    <row r="26" spans="1:34">
      <c r="A26" s="163">
        <f>IF(A25=" "," ",(IF(A25+1&gt;Lanes!$C$11," ",A25+1)))</f>
        <v>23</v>
      </c>
      <c r="B26" s="38" t="s">
        <v>93</v>
      </c>
      <c r="C26" s="59">
        <v>216</v>
      </c>
      <c r="D26" s="274">
        <v>141</v>
      </c>
      <c r="E26" s="59">
        <v>217</v>
      </c>
      <c r="F26" s="58">
        <v>180</v>
      </c>
      <c r="G26" s="274">
        <v>180</v>
      </c>
      <c r="H26" s="59">
        <v>206</v>
      </c>
      <c r="I26" s="58">
        <v>169</v>
      </c>
      <c r="J26" s="274">
        <v>204</v>
      </c>
      <c r="K26" s="59">
        <v>245</v>
      </c>
      <c r="L26" s="58">
        <v>225</v>
      </c>
      <c r="M26" s="274">
        <v>133</v>
      </c>
      <c r="N26" s="59">
        <v>221</v>
      </c>
      <c r="O26" s="58">
        <v>204</v>
      </c>
      <c r="P26" s="274">
        <v>196</v>
      </c>
      <c r="Q26" s="141">
        <f t="shared" si="0"/>
        <v>2737</v>
      </c>
      <c r="R26" s="275">
        <f>IF(R25=" "," ",(IF(R25+1&gt;Lanes!$G$11," ",R25+1)))</f>
        <v>53</v>
      </c>
      <c r="S26" s="124" t="s">
        <v>92</v>
      </c>
      <c r="T26" s="59">
        <v>110</v>
      </c>
      <c r="U26" s="274">
        <v>113</v>
      </c>
      <c r="V26" s="59">
        <v>169</v>
      </c>
      <c r="W26" s="58">
        <v>159</v>
      </c>
      <c r="X26" s="274">
        <v>143</v>
      </c>
      <c r="Y26" s="59">
        <v>148</v>
      </c>
      <c r="Z26" s="58">
        <v>148</v>
      </c>
      <c r="AA26" s="274">
        <v>189</v>
      </c>
      <c r="AB26" s="59">
        <v>111</v>
      </c>
      <c r="AC26" s="58">
        <v>109</v>
      </c>
      <c r="AD26" s="274">
        <v>117</v>
      </c>
      <c r="AE26" s="59">
        <v>127</v>
      </c>
      <c r="AF26" s="58">
        <v>91</v>
      </c>
      <c r="AG26" s="274">
        <v>142</v>
      </c>
      <c r="AH26" s="130">
        <f t="shared" si="1"/>
        <v>1876</v>
      </c>
    </row>
    <row r="27" spans="1:34">
      <c r="A27" s="163">
        <f>IF(A26=" "," ",(IF(A26+1&gt;Lanes!$C$11," ",A26+1)))</f>
        <v>24</v>
      </c>
      <c r="B27" s="38" t="s">
        <v>94</v>
      </c>
      <c r="C27" s="59">
        <v>116</v>
      </c>
      <c r="D27" s="274">
        <v>258</v>
      </c>
      <c r="E27" s="59">
        <v>182</v>
      </c>
      <c r="F27" s="58">
        <v>181</v>
      </c>
      <c r="G27" s="274">
        <v>182</v>
      </c>
      <c r="H27" s="59">
        <v>179</v>
      </c>
      <c r="I27" s="58">
        <v>203</v>
      </c>
      <c r="J27" s="274">
        <v>110</v>
      </c>
      <c r="K27" s="59">
        <v>145</v>
      </c>
      <c r="L27" s="58">
        <v>150</v>
      </c>
      <c r="M27" s="274">
        <v>170</v>
      </c>
      <c r="N27" s="59">
        <v>179</v>
      </c>
      <c r="O27" s="58">
        <v>130</v>
      </c>
      <c r="P27" s="274">
        <v>157</v>
      </c>
      <c r="Q27" s="141">
        <f t="shared" si="0"/>
        <v>2342</v>
      </c>
      <c r="R27" s="163">
        <f>IF(R26=" "," ",(IF(R26+1&gt;Lanes!$G$11," ",R26+1)))</f>
        <v>54</v>
      </c>
      <c r="S27" s="124"/>
      <c r="T27" s="54"/>
      <c r="U27" s="48"/>
      <c r="V27" s="54"/>
      <c r="W27" s="6"/>
      <c r="X27" s="48"/>
      <c r="Y27" s="54"/>
      <c r="Z27" s="6"/>
      <c r="AA27" s="48"/>
      <c r="AB27" s="54"/>
      <c r="AC27" s="6"/>
      <c r="AD27" s="48"/>
      <c r="AE27" s="54"/>
      <c r="AF27" s="6"/>
      <c r="AG27" s="48"/>
      <c r="AH27" s="130">
        <f t="shared" si="1"/>
        <v>0</v>
      </c>
    </row>
    <row r="28" spans="1:34">
      <c r="A28" s="163" t="str">
        <f>IF(A27=" "," ",(IF(A27+1&gt;Lanes!$C$11," ",A27+1)))</f>
        <v xml:space="preserve"> </v>
      </c>
      <c r="B28" s="38"/>
      <c r="C28" s="54"/>
      <c r="D28" s="48"/>
      <c r="E28" s="54"/>
      <c r="F28" s="6"/>
      <c r="G28" s="48"/>
      <c r="H28" s="54"/>
      <c r="I28" s="6"/>
      <c r="J28" s="48"/>
      <c r="K28" s="54"/>
      <c r="L28" s="6"/>
      <c r="M28" s="48"/>
      <c r="N28" s="54"/>
      <c r="O28" s="6"/>
      <c r="P28" s="48"/>
      <c r="Q28" s="141">
        <f t="shared" si="0"/>
        <v>0</v>
      </c>
      <c r="R28" s="163" t="str">
        <f>IF(R27=" "," ",(IF(R27+1&gt;Lanes!$G$11," ",R27+1)))</f>
        <v xml:space="preserve"> </v>
      </c>
      <c r="S28" s="124"/>
      <c r="T28" s="54"/>
      <c r="U28" s="48"/>
      <c r="V28" s="54"/>
      <c r="W28" s="6"/>
      <c r="X28" s="48"/>
      <c r="Y28" s="54"/>
      <c r="Z28" s="6"/>
      <c r="AA28" s="48"/>
      <c r="AB28" s="54"/>
      <c r="AC28" s="6"/>
      <c r="AD28" s="48"/>
      <c r="AE28" s="54"/>
      <c r="AF28" s="6"/>
      <c r="AG28" s="48"/>
      <c r="AH28" s="130">
        <f t="shared" si="1"/>
        <v>0</v>
      </c>
    </row>
    <row r="29" spans="1:34">
      <c r="A29" s="163" t="str">
        <f>IF(A28=" "," ",(IF(A28+1&gt;Lanes!$C$11," ",A28+1)))</f>
        <v xml:space="preserve"> </v>
      </c>
      <c r="B29" s="38"/>
      <c r="C29" s="54"/>
      <c r="D29" s="48"/>
      <c r="E29" s="54"/>
      <c r="F29" s="6"/>
      <c r="G29" s="48"/>
      <c r="H29" s="54"/>
      <c r="I29" s="6"/>
      <c r="J29" s="48"/>
      <c r="K29" s="54"/>
      <c r="L29" s="6"/>
      <c r="M29" s="48"/>
      <c r="N29" s="54"/>
      <c r="O29" s="6"/>
      <c r="P29" s="48"/>
      <c r="Q29" s="141">
        <f t="shared" si="0"/>
        <v>0</v>
      </c>
      <c r="R29" s="163" t="str">
        <f>IF(R28=" "," ",(IF(R28+1&gt;Lanes!$G$11," ",R28+1)))</f>
        <v xml:space="preserve"> </v>
      </c>
      <c r="S29" s="124"/>
      <c r="T29" s="54"/>
      <c r="U29" s="48"/>
      <c r="V29" s="54"/>
      <c r="W29" s="6"/>
      <c r="X29" s="48"/>
      <c r="Y29" s="54"/>
      <c r="Z29" s="6"/>
      <c r="AA29" s="48"/>
      <c r="AB29" s="54"/>
      <c r="AC29" s="6"/>
      <c r="AD29" s="48"/>
      <c r="AE29" s="54"/>
      <c r="AF29" s="6"/>
      <c r="AG29" s="48"/>
      <c r="AH29" s="130">
        <f t="shared" si="1"/>
        <v>0</v>
      </c>
    </row>
    <row r="30" spans="1:34">
      <c r="A30" s="163" t="str">
        <f>IF(A29=" "," ",(IF(A29+1&gt;Lanes!$C$11," ",A29+1)))</f>
        <v xml:space="preserve"> </v>
      </c>
      <c r="B30" s="38"/>
      <c r="C30" s="54"/>
      <c r="D30" s="48"/>
      <c r="E30" s="54"/>
      <c r="F30" s="6"/>
      <c r="G30" s="48"/>
      <c r="H30" s="54"/>
      <c r="I30" s="6"/>
      <c r="J30" s="48"/>
      <c r="K30" s="54"/>
      <c r="L30" s="6"/>
      <c r="M30" s="48"/>
      <c r="N30" s="54"/>
      <c r="O30" s="6"/>
      <c r="P30" s="48"/>
      <c r="Q30" s="141">
        <f t="shared" si="0"/>
        <v>0</v>
      </c>
      <c r="R30" s="163" t="str">
        <f>IF(R29=" "," ",(IF(R29+1&gt;Lanes!$G$11," ",R29+1)))</f>
        <v xml:space="preserve"> </v>
      </c>
      <c r="S30" s="124"/>
      <c r="T30" s="54"/>
      <c r="U30" s="48"/>
      <c r="V30" s="54"/>
      <c r="W30" s="6"/>
      <c r="X30" s="48"/>
      <c r="Y30" s="54"/>
      <c r="Z30" s="6"/>
      <c r="AA30" s="48"/>
      <c r="AB30" s="54"/>
      <c r="AC30" s="6"/>
      <c r="AD30" s="48"/>
      <c r="AE30" s="54"/>
      <c r="AF30" s="6"/>
      <c r="AG30" s="48"/>
      <c r="AH30" s="130">
        <f t="shared" si="1"/>
        <v>0</v>
      </c>
    </row>
    <row r="31" spans="1:34">
      <c r="A31" s="163" t="str">
        <f>IF(A30=" "," ",(IF(A30+1&gt;Lanes!$C$11," ",A30+1)))</f>
        <v xml:space="preserve"> </v>
      </c>
      <c r="B31" s="38"/>
      <c r="C31" s="54"/>
      <c r="D31" s="48"/>
      <c r="E31" s="54"/>
      <c r="F31" s="6"/>
      <c r="G31" s="48"/>
      <c r="H31" s="54"/>
      <c r="I31" s="6"/>
      <c r="J31" s="48"/>
      <c r="K31" s="54"/>
      <c r="L31" s="6"/>
      <c r="M31" s="48"/>
      <c r="N31" s="54"/>
      <c r="O31" s="6"/>
      <c r="P31" s="48"/>
      <c r="Q31" s="141">
        <f t="shared" si="0"/>
        <v>0</v>
      </c>
      <c r="R31" s="163" t="str">
        <f>IF(R30=" "," ",(IF(R30+1&gt;Lanes!$G$11," ",R30+1)))</f>
        <v xml:space="preserve"> </v>
      </c>
      <c r="S31" s="124"/>
      <c r="T31" s="54"/>
      <c r="U31" s="48"/>
      <c r="V31" s="54"/>
      <c r="W31" s="6"/>
      <c r="X31" s="48"/>
      <c r="Y31" s="54"/>
      <c r="Z31" s="6"/>
      <c r="AA31" s="48"/>
      <c r="AB31" s="54"/>
      <c r="AC31" s="6"/>
      <c r="AD31" s="48"/>
      <c r="AE31" s="54"/>
      <c r="AF31" s="6"/>
      <c r="AG31" s="48"/>
      <c r="AH31" s="130">
        <f t="shared" si="1"/>
        <v>0</v>
      </c>
    </row>
    <row r="32" spans="1:34">
      <c r="A32" s="163" t="str">
        <f>IF(A31=" "," ",(IF(A31+1&gt;Lanes!$C$11," ",A31+1)))</f>
        <v xml:space="preserve"> </v>
      </c>
      <c r="B32" s="38"/>
      <c r="C32" s="54"/>
      <c r="D32" s="48"/>
      <c r="E32" s="54"/>
      <c r="F32" s="6"/>
      <c r="G32" s="48"/>
      <c r="H32" s="54"/>
      <c r="I32" s="6"/>
      <c r="J32" s="48"/>
      <c r="K32" s="54"/>
      <c r="L32" s="6"/>
      <c r="M32" s="48"/>
      <c r="N32" s="54"/>
      <c r="O32" s="6"/>
      <c r="P32" s="48"/>
      <c r="Q32" s="141">
        <f t="shared" si="0"/>
        <v>0</v>
      </c>
      <c r="R32" s="163" t="str">
        <f>IF(R31=" "," ",(IF(R31+1&gt;Lanes!$G$11," ",R31+1)))</f>
        <v xml:space="preserve"> </v>
      </c>
      <c r="S32" s="124"/>
      <c r="T32" s="54"/>
      <c r="U32" s="48"/>
      <c r="V32" s="54"/>
      <c r="W32" s="6"/>
      <c r="X32" s="48"/>
      <c r="Y32" s="54"/>
      <c r="Z32" s="6"/>
      <c r="AA32" s="48"/>
      <c r="AB32" s="54"/>
      <c r="AC32" s="6"/>
      <c r="AD32" s="48"/>
      <c r="AE32" s="54"/>
      <c r="AF32" s="6"/>
      <c r="AG32" s="48"/>
      <c r="AH32" s="130">
        <f t="shared" si="1"/>
        <v>0</v>
      </c>
    </row>
    <row r="33" spans="1:34">
      <c r="A33" s="163" t="str">
        <f>IF(A32=" "," ",(IF(A32+1&gt;Lanes!$C$11," ",A32+1)))</f>
        <v xml:space="preserve"> </v>
      </c>
      <c r="B33" s="38"/>
      <c r="C33" s="40"/>
      <c r="D33" s="41"/>
      <c r="E33" s="54"/>
      <c r="F33" s="7"/>
      <c r="G33" s="41"/>
      <c r="H33" s="40"/>
      <c r="I33" s="7"/>
      <c r="J33" s="41"/>
      <c r="K33" s="54"/>
      <c r="L33" s="7"/>
      <c r="M33" s="41"/>
      <c r="N33" s="40"/>
      <c r="O33" s="7"/>
      <c r="P33" s="41"/>
      <c r="Q33" s="141">
        <f t="shared" si="0"/>
        <v>0</v>
      </c>
      <c r="R33" s="163" t="str">
        <f>IF(R32=" "," ",(IF(R32+1&gt;Lanes!$G$11," ",R32+1)))</f>
        <v xml:space="preserve"> </v>
      </c>
      <c r="S33" s="124"/>
      <c r="T33" s="40"/>
      <c r="U33" s="41"/>
      <c r="V33" s="54"/>
      <c r="W33" s="7"/>
      <c r="X33" s="41"/>
      <c r="Y33" s="40"/>
      <c r="Z33" s="7"/>
      <c r="AA33" s="41"/>
      <c r="AB33" s="54"/>
      <c r="AC33" s="7"/>
      <c r="AD33" s="41"/>
      <c r="AE33" s="40"/>
      <c r="AF33" s="7"/>
      <c r="AG33" s="41"/>
      <c r="AH33" s="130">
        <f t="shared" si="1"/>
        <v>0</v>
      </c>
    </row>
    <row r="34" spans="1:34">
      <c r="A34" s="163" t="str">
        <f>IF(A33=" "," ",(IF(A33+1&gt;Lanes!$C$11," ",A33+1)))</f>
        <v xml:space="preserve"> </v>
      </c>
      <c r="B34" s="38"/>
      <c r="C34" s="40"/>
      <c r="D34" s="41"/>
      <c r="E34" s="40"/>
      <c r="F34" s="7"/>
      <c r="G34" s="48"/>
      <c r="H34" s="40"/>
      <c r="I34" s="7"/>
      <c r="J34" s="41"/>
      <c r="K34" s="40"/>
      <c r="L34" s="7"/>
      <c r="M34" s="41"/>
      <c r="N34" s="40"/>
      <c r="O34" s="7"/>
      <c r="P34" s="41"/>
      <c r="Q34" s="141">
        <f t="shared" si="0"/>
        <v>0</v>
      </c>
      <c r="R34" s="163" t="str">
        <f>IF(R33=" "," ",(IF(R33+1&gt;Lanes!$G$11," ",R33+1)))</f>
        <v xml:space="preserve"> </v>
      </c>
      <c r="S34" s="124"/>
      <c r="T34" s="40"/>
      <c r="U34" s="41"/>
      <c r="V34" s="40"/>
      <c r="W34" s="7"/>
      <c r="X34" s="48"/>
      <c r="Y34" s="40"/>
      <c r="Z34" s="7"/>
      <c r="AA34" s="41"/>
      <c r="AB34" s="40"/>
      <c r="AC34" s="7"/>
      <c r="AD34" s="41"/>
      <c r="AE34" s="40"/>
      <c r="AF34" s="7"/>
      <c r="AG34" s="41"/>
      <c r="AH34" s="130">
        <f t="shared" si="1"/>
        <v>0</v>
      </c>
    </row>
    <row r="35" spans="1:34">
      <c r="A35" s="163" t="str">
        <f>IF(A34=" "," ",(IF(A34+1&gt;Lanes!$C$11," ",A34+1)))</f>
        <v xml:space="preserve"> </v>
      </c>
      <c r="B35" s="38"/>
      <c r="C35" s="40"/>
      <c r="D35" s="41"/>
      <c r="E35" s="40"/>
      <c r="F35" s="7"/>
      <c r="G35" s="41"/>
      <c r="H35" s="40"/>
      <c r="I35" s="7"/>
      <c r="J35" s="41"/>
      <c r="K35" s="40"/>
      <c r="L35" s="7"/>
      <c r="M35" s="41"/>
      <c r="N35" s="40"/>
      <c r="O35" s="7"/>
      <c r="P35" s="41"/>
      <c r="Q35" s="141">
        <f t="shared" si="0"/>
        <v>0</v>
      </c>
      <c r="R35" s="163" t="str">
        <f>IF(R34=" "," ",(IF(R34+1&gt;Lanes!$G$11," ",R34+1)))</f>
        <v xml:space="preserve"> </v>
      </c>
      <c r="S35" s="124"/>
      <c r="T35" s="40"/>
      <c r="U35" s="41"/>
      <c r="V35" s="40"/>
      <c r="W35" s="7"/>
      <c r="X35" s="41"/>
      <c r="Y35" s="40"/>
      <c r="Z35" s="7"/>
      <c r="AA35" s="41"/>
      <c r="AB35" s="40"/>
      <c r="AC35" s="7"/>
      <c r="AD35" s="41"/>
      <c r="AE35" s="40"/>
      <c r="AF35" s="7"/>
      <c r="AG35" s="41"/>
      <c r="AH35" s="130">
        <f t="shared" si="1"/>
        <v>0</v>
      </c>
    </row>
    <row r="36" spans="1:34">
      <c r="A36" s="163" t="str">
        <f>IF(A35=" "," ",(IF(A35+1&gt;Lanes!$C$11," ",A35+1)))</f>
        <v xml:space="preserve"> </v>
      </c>
      <c r="B36" s="38"/>
      <c r="C36" s="40"/>
      <c r="D36" s="41"/>
      <c r="E36" s="40"/>
      <c r="F36" s="7"/>
      <c r="G36" s="41"/>
      <c r="H36" s="54"/>
      <c r="I36" s="7"/>
      <c r="J36" s="41"/>
      <c r="K36" s="40"/>
      <c r="L36" s="7"/>
      <c r="M36" s="41"/>
      <c r="N36" s="40"/>
      <c r="O36" s="7"/>
      <c r="P36" s="41"/>
      <c r="Q36" s="141">
        <f t="shared" si="0"/>
        <v>0</v>
      </c>
      <c r="R36" s="163" t="str">
        <f>IF(R35=" "," ",(IF(R35+1&gt;Lanes!$G$11," ",R35+1)))</f>
        <v xml:space="preserve"> </v>
      </c>
      <c r="S36" s="124"/>
      <c r="T36" s="40"/>
      <c r="U36" s="41"/>
      <c r="V36" s="40"/>
      <c r="W36" s="7"/>
      <c r="X36" s="41"/>
      <c r="Y36" s="54"/>
      <c r="Z36" s="7"/>
      <c r="AA36" s="41"/>
      <c r="AB36" s="40"/>
      <c r="AC36" s="7"/>
      <c r="AD36" s="41"/>
      <c r="AE36" s="40"/>
      <c r="AF36" s="7"/>
      <c r="AG36" s="41"/>
      <c r="AH36" s="130">
        <f t="shared" si="1"/>
        <v>0</v>
      </c>
    </row>
    <row r="37" spans="1:34" ht="15.75" thickBot="1">
      <c r="A37" s="163" t="str">
        <f>IF(A36=" "," ",(IF(A36+1&gt;Lanes!$C$11," ",A36+1)))</f>
        <v xml:space="preserve"> </v>
      </c>
      <c r="B37" s="38"/>
      <c r="C37" s="42"/>
      <c r="D37" s="51"/>
      <c r="E37" s="49"/>
      <c r="F37" s="50"/>
      <c r="G37" s="44"/>
      <c r="H37" s="42"/>
      <c r="I37" s="43"/>
      <c r="J37" s="51"/>
      <c r="K37" s="42"/>
      <c r="L37" s="43"/>
      <c r="M37" s="51"/>
      <c r="N37" s="42"/>
      <c r="O37" s="43"/>
      <c r="P37" s="51"/>
      <c r="Q37" s="141">
        <f t="shared" si="0"/>
        <v>0</v>
      </c>
      <c r="R37" s="163" t="str">
        <f>IF(R36=" "," ",(IF(R36+1&gt;Lanes!$G$11," ",R36+1)))</f>
        <v xml:space="preserve"> </v>
      </c>
      <c r="S37" s="124"/>
      <c r="T37" s="42"/>
      <c r="U37" s="51"/>
      <c r="V37" s="49"/>
      <c r="W37" s="50"/>
      <c r="X37" s="44"/>
      <c r="Y37" s="42"/>
      <c r="Z37" s="43"/>
      <c r="AA37" s="51"/>
      <c r="AB37" s="42"/>
      <c r="AC37" s="43"/>
      <c r="AD37" s="51"/>
      <c r="AE37" s="42"/>
      <c r="AF37" s="43"/>
      <c r="AG37" s="51"/>
      <c r="AH37" s="131">
        <f t="shared" si="1"/>
        <v>0</v>
      </c>
    </row>
  </sheetData>
  <mergeCells count="14">
    <mergeCell ref="A1:A3"/>
    <mergeCell ref="R1:R3"/>
    <mergeCell ref="T2:U2"/>
    <mergeCell ref="C2:D2"/>
    <mergeCell ref="V2:X2"/>
    <mergeCell ref="Y2:AA2"/>
    <mergeCell ref="AB2:AD2"/>
    <mergeCell ref="AE2:AG2"/>
    <mergeCell ref="B1:Q1"/>
    <mergeCell ref="S1:AH1"/>
    <mergeCell ref="E2:G2"/>
    <mergeCell ref="H2:J2"/>
    <mergeCell ref="K2:M2"/>
    <mergeCell ref="N2:P2"/>
  </mergeCells>
  <pageMargins left="0.25" right="0.25" top="0.75" bottom="0.75" header="0.3" footer="0.3"/>
  <pageSetup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7"/>
  <sheetViews>
    <sheetView topLeftCell="C1" workbookViewId="0">
      <selection activeCell="R1" sqref="R1:AH26"/>
    </sheetView>
  </sheetViews>
  <sheetFormatPr defaultRowHeight="15"/>
  <cols>
    <col min="1" max="1" width="4.7109375" style="56" customWidth="1"/>
    <col min="2" max="2" width="30" bestFit="1" customWidth="1"/>
    <col min="3" max="14" width="4" bestFit="1" customWidth="1"/>
    <col min="15" max="16" width="4" customWidth="1"/>
    <col min="17" max="17" width="6.7109375" bestFit="1" customWidth="1"/>
    <col min="18" max="18" width="4.7109375" style="56" customWidth="1"/>
    <col min="19" max="19" width="30" bestFit="1" customWidth="1"/>
    <col min="20" max="31" width="4" bestFit="1" customWidth="1"/>
    <col min="32" max="33" width="4" customWidth="1"/>
    <col min="34" max="34" width="6.7109375" bestFit="1" customWidth="1"/>
  </cols>
  <sheetData>
    <row r="1" spans="1:34" ht="16.5" thickBot="1">
      <c r="A1" s="97"/>
      <c r="B1" s="212" t="s">
        <v>28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97"/>
      <c r="S1" s="212" t="s">
        <v>27</v>
      </c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4"/>
    </row>
    <row r="2" spans="1:34" ht="16.5" thickBot="1">
      <c r="A2" s="98"/>
      <c r="B2" s="47"/>
      <c r="C2" s="212" t="s">
        <v>29</v>
      </c>
      <c r="D2" s="214"/>
      <c r="E2" s="212" t="s">
        <v>30</v>
      </c>
      <c r="F2" s="213"/>
      <c r="G2" s="214"/>
      <c r="H2" s="212" t="s">
        <v>31</v>
      </c>
      <c r="I2" s="213"/>
      <c r="J2" s="214"/>
      <c r="K2" s="212" t="s">
        <v>32</v>
      </c>
      <c r="L2" s="213"/>
      <c r="M2" s="214"/>
      <c r="N2" s="212" t="s">
        <v>33</v>
      </c>
      <c r="O2" s="213"/>
      <c r="P2" s="214"/>
      <c r="Q2" s="57"/>
      <c r="R2" s="112"/>
      <c r="S2" s="45"/>
      <c r="T2" s="212" t="s">
        <v>29</v>
      </c>
      <c r="U2" s="214"/>
      <c r="V2" s="212" t="s">
        <v>30</v>
      </c>
      <c r="W2" s="213"/>
      <c r="X2" s="214"/>
      <c r="Y2" s="212" t="s">
        <v>31</v>
      </c>
      <c r="Z2" s="213"/>
      <c r="AA2" s="214"/>
      <c r="AB2" s="212" t="s">
        <v>32</v>
      </c>
      <c r="AC2" s="213"/>
      <c r="AD2" s="214"/>
      <c r="AE2" s="212" t="s">
        <v>33</v>
      </c>
      <c r="AF2" s="213"/>
      <c r="AG2" s="214"/>
      <c r="AH2" s="46"/>
    </row>
    <row r="3" spans="1:34" ht="15.75" thickBot="1">
      <c r="A3" s="95" t="s">
        <v>4</v>
      </c>
      <c r="B3" s="107" t="s">
        <v>5</v>
      </c>
      <c r="C3" s="108">
        <v>1</v>
      </c>
      <c r="D3" s="109">
        <v>2</v>
      </c>
      <c r="E3" s="108">
        <v>3</v>
      </c>
      <c r="F3" s="110">
        <v>4</v>
      </c>
      <c r="G3" s="109">
        <v>5</v>
      </c>
      <c r="H3" s="108">
        <v>6</v>
      </c>
      <c r="I3" s="110">
        <v>7</v>
      </c>
      <c r="J3" s="109">
        <v>8</v>
      </c>
      <c r="K3" s="108">
        <v>9</v>
      </c>
      <c r="L3" s="110">
        <v>10</v>
      </c>
      <c r="M3" s="109">
        <v>11</v>
      </c>
      <c r="N3" s="108">
        <v>12</v>
      </c>
      <c r="O3" s="110">
        <v>13</v>
      </c>
      <c r="P3" s="109">
        <v>14</v>
      </c>
      <c r="Q3" s="111" t="s">
        <v>6</v>
      </c>
      <c r="R3" s="120" t="s">
        <v>4</v>
      </c>
      <c r="S3" s="107" t="s">
        <v>5</v>
      </c>
      <c r="T3" s="108">
        <v>1</v>
      </c>
      <c r="U3" s="109">
        <v>2</v>
      </c>
      <c r="V3" s="108">
        <v>3</v>
      </c>
      <c r="W3" s="110">
        <v>4</v>
      </c>
      <c r="X3" s="109">
        <v>5</v>
      </c>
      <c r="Y3" s="108">
        <v>6</v>
      </c>
      <c r="Z3" s="110">
        <v>7</v>
      </c>
      <c r="AA3" s="109">
        <v>8</v>
      </c>
      <c r="AB3" s="108">
        <v>9</v>
      </c>
      <c r="AC3" s="110">
        <v>10</v>
      </c>
      <c r="AD3" s="109">
        <v>11</v>
      </c>
      <c r="AE3" s="108">
        <v>12</v>
      </c>
      <c r="AF3" s="110">
        <v>13</v>
      </c>
      <c r="AG3" s="109">
        <v>14</v>
      </c>
      <c r="AH3" s="121" t="s">
        <v>6</v>
      </c>
    </row>
    <row r="4" spans="1:34">
      <c r="A4" s="104">
        <f>RANK(Q4,$Q$4:$Q$37)</f>
        <v>1</v>
      </c>
      <c r="B4" s="105" t="str">
        <f>Input!B12</f>
        <v>Macomb Dakota</v>
      </c>
      <c r="C4" s="113">
        <f>Input!C12</f>
        <v>208</v>
      </c>
      <c r="D4" s="114">
        <f>Input!D12</f>
        <v>203</v>
      </c>
      <c r="E4" s="113">
        <f>Input!E12</f>
        <v>225</v>
      </c>
      <c r="F4" s="105">
        <f>Input!F12</f>
        <v>189</v>
      </c>
      <c r="G4" s="114">
        <f>Input!G12</f>
        <v>175</v>
      </c>
      <c r="H4" s="113">
        <f>Input!H12</f>
        <v>193</v>
      </c>
      <c r="I4" s="105">
        <f>Input!I12</f>
        <v>208</v>
      </c>
      <c r="J4" s="114">
        <f>Input!J12</f>
        <v>199</v>
      </c>
      <c r="K4" s="113">
        <f>Input!K12</f>
        <v>200</v>
      </c>
      <c r="L4" s="105">
        <f>Input!L12</f>
        <v>184</v>
      </c>
      <c r="M4" s="114">
        <f>Input!M12</f>
        <v>226</v>
      </c>
      <c r="N4" s="113">
        <f>Input!N12</f>
        <v>205</v>
      </c>
      <c r="O4" s="105">
        <f>Input!O12</f>
        <v>268</v>
      </c>
      <c r="P4" s="114">
        <f>Input!P12</f>
        <v>205</v>
      </c>
      <c r="Q4" s="106">
        <f>SUM(C4:P4)</f>
        <v>2888</v>
      </c>
      <c r="R4" s="104">
        <f>RANK(AH4,$AH$4:$AH$37)</f>
        <v>1</v>
      </c>
      <c r="S4" s="119" t="str">
        <f>Input!S8</f>
        <v>Utica Eisenhower</v>
      </c>
      <c r="T4" s="122">
        <f>Input!T8</f>
        <v>168</v>
      </c>
      <c r="U4" s="123">
        <f>Input!U8</f>
        <v>227</v>
      </c>
      <c r="V4" s="122">
        <f>Input!V8</f>
        <v>206</v>
      </c>
      <c r="W4" s="119">
        <f>Input!W8</f>
        <v>203</v>
      </c>
      <c r="X4" s="123">
        <f>Input!X8</f>
        <v>204</v>
      </c>
      <c r="Y4" s="122">
        <f>Input!Y8</f>
        <v>204</v>
      </c>
      <c r="Z4" s="119">
        <f>Input!Z8</f>
        <v>212</v>
      </c>
      <c r="AA4" s="123">
        <f>Input!AA8</f>
        <v>183</v>
      </c>
      <c r="AB4" s="122">
        <f>Input!AB8</f>
        <v>200</v>
      </c>
      <c r="AC4" s="119">
        <f>Input!AC8</f>
        <v>244</v>
      </c>
      <c r="AD4" s="123">
        <f>Input!AD8</f>
        <v>195</v>
      </c>
      <c r="AE4" s="122">
        <f>Input!AE8</f>
        <v>198</v>
      </c>
      <c r="AF4" s="119">
        <f>Input!AF8</f>
        <v>207</v>
      </c>
      <c r="AG4" s="123">
        <f>Input!AG8</f>
        <v>213</v>
      </c>
      <c r="AH4" s="129">
        <f>SUM(T4:AG4)</f>
        <v>2864</v>
      </c>
    </row>
    <row r="5" spans="1:34">
      <c r="A5" s="99">
        <f>RANK(Q5,$Q$4:$Q$37)</f>
        <v>2</v>
      </c>
      <c r="B5" s="105" t="str">
        <f>Input!B24</f>
        <v>Warren Cousino</v>
      </c>
      <c r="C5" s="115">
        <f>Input!C24</f>
        <v>209</v>
      </c>
      <c r="D5" s="116">
        <f>Input!D24</f>
        <v>213</v>
      </c>
      <c r="E5" s="115">
        <f>Input!E24</f>
        <v>223</v>
      </c>
      <c r="F5" s="96">
        <f>Input!F24</f>
        <v>245</v>
      </c>
      <c r="G5" s="116">
        <f>Input!G24</f>
        <v>201</v>
      </c>
      <c r="H5" s="115">
        <f>Input!H24</f>
        <v>205</v>
      </c>
      <c r="I5" s="96">
        <f>Input!I24</f>
        <v>212</v>
      </c>
      <c r="J5" s="116">
        <f>Input!J24</f>
        <v>205</v>
      </c>
      <c r="K5" s="115">
        <f>Input!K24</f>
        <v>190</v>
      </c>
      <c r="L5" s="96">
        <f>Input!L24</f>
        <v>171</v>
      </c>
      <c r="M5" s="116">
        <f>Input!M24</f>
        <v>259</v>
      </c>
      <c r="N5" s="115">
        <f>Input!N24</f>
        <v>181</v>
      </c>
      <c r="O5" s="96">
        <f>Input!O24</f>
        <v>129</v>
      </c>
      <c r="P5" s="116">
        <f>Input!P24</f>
        <v>215</v>
      </c>
      <c r="Q5" s="100">
        <f>SUM(C5:P5)</f>
        <v>2858</v>
      </c>
      <c r="R5" s="99">
        <f>RANK(AH5,$AH$4:$AH$37)</f>
        <v>2</v>
      </c>
      <c r="S5" s="119" t="str">
        <f>Input!S4</f>
        <v>Macomb Dakota</v>
      </c>
      <c r="T5" s="124">
        <f>Input!T4</f>
        <v>171</v>
      </c>
      <c r="U5" s="125">
        <f>Input!U4</f>
        <v>180</v>
      </c>
      <c r="V5" s="124">
        <f>Input!V4</f>
        <v>160</v>
      </c>
      <c r="W5" s="52">
        <f>Input!W4</f>
        <v>232</v>
      </c>
      <c r="X5" s="125">
        <f>Input!X4</f>
        <v>179</v>
      </c>
      <c r="Y5" s="124">
        <f>Input!Y4</f>
        <v>123</v>
      </c>
      <c r="Z5" s="52">
        <f>Input!Z4</f>
        <v>207</v>
      </c>
      <c r="AA5" s="125">
        <f>Input!AA4</f>
        <v>192</v>
      </c>
      <c r="AB5" s="124">
        <f>Input!AB4</f>
        <v>179</v>
      </c>
      <c r="AC5" s="52">
        <f>Input!AC4</f>
        <v>185</v>
      </c>
      <c r="AD5" s="125">
        <f>Input!AD4</f>
        <v>223</v>
      </c>
      <c r="AE5" s="124">
        <f>Input!AE4</f>
        <v>163</v>
      </c>
      <c r="AF5" s="52">
        <f>Input!AF4</f>
        <v>155</v>
      </c>
      <c r="AG5" s="125">
        <f>Input!AG4</f>
        <v>188</v>
      </c>
      <c r="AH5" s="130">
        <f>SUM(T5:AG5)</f>
        <v>2537</v>
      </c>
    </row>
    <row r="6" spans="1:34">
      <c r="A6" s="99">
        <f>RANK(Q6,$Q$4:$Q$37)</f>
        <v>3</v>
      </c>
      <c r="B6" s="105" t="str">
        <f>Input!B6</f>
        <v>Sterling Heights Stevenson</v>
      </c>
      <c r="C6" s="115">
        <f>Input!C6</f>
        <v>233</v>
      </c>
      <c r="D6" s="116">
        <f>Input!D6</f>
        <v>215</v>
      </c>
      <c r="E6" s="115">
        <f>Input!E6</f>
        <v>189</v>
      </c>
      <c r="F6" s="96">
        <f>Input!F6</f>
        <v>245</v>
      </c>
      <c r="G6" s="116">
        <f>Input!G6</f>
        <v>200</v>
      </c>
      <c r="H6" s="115">
        <f>Input!H6</f>
        <v>181</v>
      </c>
      <c r="I6" s="96">
        <f>Input!I6</f>
        <v>170</v>
      </c>
      <c r="J6" s="116">
        <f>Input!J6</f>
        <v>236</v>
      </c>
      <c r="K6" s="115">
        <f>Input!K6</f>
        <v>165</v>
      </c>
      <c r="L6" s="96">
        <f>Input!L6</f>
        <v>199</v>
      </c>
      <c r="M6" s="116">
        <f>Input!M6</f>
        <v>244</v>
      </c>
      <c r="N6" s="115">
        <f>Input!N6</f>
        <v>151</v>
      </c>
      <c r="O6" s="96">
        <f>Input!O6</f>
        <v>205</v>
      </c>
      <c r="P6" s="116">
        <f>Input!P6</f>
        <v>218</v>
      </c>
      <c r="Q6" s="100">
        <f>SUM(C6:P6)</f>
        <v>2851</v>
      </c>
      <c r="R6" s="99">
        <f>RANK(AH6,$AH$4:$AH$37)</f>
        <v>3</v>
      </c>
      <c r="S6" s="119" t="str">
        <f>Input!S7</f>
        <v>Warren Cousino</v>
      </c>
      <c r="T6" s="124">
        <f>Input!T7</f>
        <v>125</v>
      </c>
      <c r="U6" s="125">
        <f>Input!U7</f>
        <v>175</v>
      </c>
      <c r="V6" s="124">
        <f>Input!V7</f>
        <v>184</v>
      </c>
      <c r="W6" s="52">
        <f>Input!W7</f>
        <v>212</v>
      </c>
      <c r="X6" s="125">
        <f>Input!X7</f>
        <v>214</v>
      </c>
      <c r="Y6" s="124">
        <f>Input!Y7</f>
        <v>178</v>
      </c>
      <c r="Z6" s="52">
        <f>Input!Z7</f>
        <v>189</v>
      </c>
      <c r="AA6" s="125">
        <f>Input!AA7</f>
        <v>149</v>
      </c>
      <c r="AB6" s="124">
        <f>Input!AB7</f>
        <v>162</v>
      </c>
      <c r="AC6" s="52">
        <f>Input!AC7</f>
        <v>129</v>
      </c>
      <c r="AD6" s="125">
        <f>Input!AD7</f>
        <v>157</v>
      </c>
      <c r="AE6" s="124">
        <f>Input!AE7</f>
        <v>218</v>
      </c>
      <c r="AF6" s="52">
        <f>Input!AF7</f>
        <v>184</v>
      </c>
      <c r="AG6" s="125">
        <f>Input!AG7</f>
        <v>222</v>
      </c>
      <c r="AH6" s="130">
        <f>SUM(T6:AG6)</f>
        <v>2498</v>
      </c>
    </row>
    <row r="7" spans="1:34">
      <c r="A7" s="99">
        <f>RANK(Q7,$Q$4:$Q$37)</f>
        <v>4</v>
      </c>
      <c r="B7" s="105" t="str">
        <f>Input!B20</f>
        <v>St. Clair Shores Lake Shore</v>
      </c>
      <c r="C7" s="115">
        <f>Input!C20</f>
        <v>220</v>
      </c>
      <c r="D7" s="116">
        <f>Input!D20</f>
        <v>186</v>
      </c>
      <c r="E7" s="115">
        <f>Input!E20</f>
        <v>191</v>
      </c>
      <c r="F7" s="96">
        <f>Input!F20</f>
        <v>230</v>
      </c>
      <c r="G7" s="116">
        <f>Input!G20</f>
        <v>221</v>
      </c>
      <c r="H7" s="115">
        <f>Input!H20</f>
        <v>181</v>
      </c>
      <c r="I7" s="96">
        <f>Input!I20</f>
        <v>186</v>
      </c>
      <c r="J7" s="116">
        <f>Input!J20</f>
        <v>235</v>
      </c>
      <c r="K7" s="115">
        <f>Input!K20</f>
        <v>194</v>
      </c>
      <c r="L7" s="96">
        <f>Input!L20</f>
        <v>166</v>
      </c>
      <c r="M7" s="116">
        <f>Input!M20</f>
        <v>231</v>
      </c>
      <c r="N7" s="115">
        <f>Input!N20</f>
        <v>199</v>
      </c>
      <c r="O7" s="96">
        <f>Input!O20</f>
        <v>196</v>
      </c>
      <c r="P7" s="116">
        <f>Input!P20</f>
        <v>185</v>
      </c>
      <c r="Q7" s="100">
        <f>SUM(C7:P7)</f>
        <v>2821</v>
      </c>
      <c r="R7" s="99">
        <f>RANK(AH7,$AH$4:$AH$37)</f>
        <v>4</v>
      </c>
      <c r="S7" s="119" t="str">
        <f>Input!S5</f>
        <v>Richmond</v>
      </c>
      <c r="T7" s="124">
        <f>Input!T5</f>
        <v>125</v>
      </c>
      <c r="U7" s="125">
        <f>Input!U5</f>
        <v>190</v>
      </c>
      <c r="V7" s="124">
        <f>Input!V5</f>
        <v>189</v>
      </c>
      <c r="W7" s="52">
        <f>Input!W5</f>
        <v>167</v>
      </c>
      <c r="X7" s="125">
        <f>Input!X5</f>
        <v>202</v>
      </c>
      <c r="Y7" s="124">
        <f>Input!Y5</f>
        <v>186</v>
      </c>
      <c r="Z7" s="52">
        <f>Input!Z5</f>
        <v>178</v>
      </c>
      <c r="AA7" s="125">
        <f>Input!AA5</f>
        <v>157</v>
      </c>
      <c r="AB7" s="124">
        <f>Input!AB5</f>
        <v>163</v>
      </c>
      <c r="AC7" s="52">
        <f>Input!AC5</f>
        <v>172</v>
      </c>
      <c r="AD7" s="125">
        <f>Input!AD5</f>
        <v>202</v>
      </c>
      <c r="AE7" s="124">
        <f>Input!AE5</f>
        <v>165</v>
      </c>
      <c r="AF7" s="52">
        <f>Input!AF5</f>
        <v>168</v>
      </c>
      <c r="AG7" s="125">
        <f>Input!AG5</f>
        <v>200</v>
      </c>
      <c r="AH7" s="130">
        <f>SUM(T7:AG7)</f>
        <v>2464</v>
      </c>
    </row>
    <row r="8" spans="1:34">
      <c r="A8" s="99">
        <f>RANK(Q8,$Q$4:$Q$37)</f>
        <v>5</v>
      </c>
      <c r="B8" s="105" t="str">
        <f>Input!B5</f>
        <v>Utica</v>
      </c>
      <c r="C8" s="115">
        <f>Input!C5</f>
        <v>194</v>
      </c>
      <c r="D8" s="116">
        <f>Input!D5</f>
        <v>223</v>
      </c>
      <c r="E8" s="115">
        <f>Input!E5</f>
        <v>186</v>
      </c>
      <c r="F8" s="96">
        <f>Input!F5</f>
        <v>190</v>
      </c>
      <c r="G8" s="116">
        <f>Input!G5</f>
        <v>224</v>
      </c>
      <c r="H8" s="115">
        <f>Input!H5</f>
        <v>174</v>
      </c>
      <c r="I8" s="96">
        <f>Input!I5</f>
        <v>213</v>
      </c>
      <c r="J8" s="116">
        <f>Input!J5</f>
        <v>223</v>
      </c>
      <c r="K8" s="115">
        <f>Input!K5</f>
        <v>183</v>
      </c>
      <c r="L8" s="96">
        <f>Input!L5</f>
        <v>180</v>
      </c>
      <c r="M8" s="116">
        <f>Input!M5</f>
        <v>212</v>
      </c>
      <c r="N8" s="115">
        <f>Input!N5</f>
        <v>185</v>
      </c>
      <c r="O8" s="96">
        <f>Input!O5</f>
        <v>196</v>
      </c>
      <c r="P8" s="116">
        <f>Input!P5</f>
        <v>227</v>
      </c>
      <c r="Q8" s="100">
        <f>SUM(C8:P8)</f>
        <v>2810</v>
      </c>
      <c r="R8" s="99">
        <f>RANK(AH8,$AH$4:$AH$37)</f>
        <v>5</v>
      </c>
      <c r="S8" s="119" t="str">
        <f>Input!S24</f>
        <v>St. Clair Shores Lakeview</v>
      </c>
      <c r="T8" s="124">
        <f>Input!T24</f>
        <v>153</v>
      </c>
      <c r="U8" s="125">
        <f>Input!U24</f>
        <v>188</v>
      </c>
      <c r="V8" s="124">
        <f>Input!V24</f>
        <v>136</v>
      </c>
      <c r="W8" s="52">
        <f>Input!W24</f>
        <v>183</v>
      </c>
      <c r="X8" s="125">
        <f>Input!X24</f>
        <v>196</v>
      </c>
      <c r="Y8" s="124">
        <f>Input!Y24</f>
        <v>167</v>
      </c>
      <c r="Z8" s="52">
        <f>Input!Z24</f>
        <v>183</v>
      </c>
      <c r="AA8" s="125">
        <f>Input!AA24</f>
        <v>165</v>
      </c>
      <c r="AB8" s="124">
        <f>Input!AB24</f>
        <v>192</v>
      </c>
      <c r="AC8" s="52">
        <f>Input!AC24</f>
        <v>155</v>
      </c>
      <c r="AD8" s="125">
        <f>Input!AD24</f>
        <v>216</v>
      </c>
      <c r="AE8" s="124">
        <f>Input!AE24</f>
        <v>174</v>
      </c>
      <c r="AF8" s="52">
        <f>Input!AF24</f>
        <v>166</v>
      </c>
      <c r="AG8" s="125">
        <f>Input!AG24</f>
        <v>175</v>
      </c>
      <c r="AH8" s="130">
        <f>SUM(T8:AG8)</f>
        <v>2449</v>
      </c>
    </row>
    <row r="9" spans="1:34">
      <c r="A9" s="99">
        <f>RANK(Q9,$Q$4:$Q$37)</f>
        <v>6</v>
      </c>
      <c r="B9" s="105" t="str">
        <f>Input!B17</f>
        <v>St. Clair Shores Lakeview</v>
      </c>
      <c r="C9" s="115">
        <f>Input!C17</f>
        <v>194</v>
      </c>
      <c r="D9" s="116">
        <f>Input!D17</f>
        <v>191</v>
      </c>
      <c r="E9" s="115">
        <f>Input!E17</f>
        <v>188</v>
      </c>
      <c r="F9" s="96">
        <f>Input!F17</f>
        <v>204</v>
      </c>
      <c r="G9" s="116">
        <f>Input!G17</f>
        <v>207</v>
      </c>
      <c r="H9" s="115">
        <f>Input!H17</f>
        <v>202</v>
      </c>
      <c r="I9" s="96">
        <f>Input!I17</f>
        <v>185</v>
      </c>
      <c r="J9" s="116">
        <f>Input!J17</f>
        <v>245</v>
      </c>
      <c r="K9" s="115">
        <f>Input!K17</f>
        <v>204</v>
      </c>
      <c r="L9" s="96">
        <f>Input!L17</f>
        <v>233</v>
      </c>
      <c r="M9" s="116">
        <f>Input!M17</f>
        <v>199</v>
      </c>
      <c r="N9" s="115">
        <f>Input!N17</f>
        <v>176</v>
      </c>
      <c r="O9" s="96">
        <f>Input!O17</f>
        <v>175</v>
      </c>
      <c r="P9" s="116">
        <f>Input!P17</f>
        <v>183</v>
      </c>
      <c r="Q9" s="100">
        <f>SUM(C9:P9)</f>
        <v>2786</v>
      </c>
      <c r="R9" s="99">
        <f>RANK(AH9,$AH$4:$AH$37)</f>
        <v>6</v>
      </c>
      <c r="S9" s="119" t="str">
        <f>Input!S21</f>
        <v>Armada</v>
      </c>
      <c r="T9" s="124">
        <f>Input!T21</f>
        <v>201</v>
      </c>
      <c r="U9" s="125">
        <f>Input!U21</f>
        <v>185</v>
      </c>
      <c r="V9" s="124">
        <f>Input!V21</f>
        <v>175</v>
      </c>
      <c r="W9" s="52">
        <f>Input!W21</f>
        <v>189</v>
      </c>
      <c r="X9" s="125">
        <f>Input!X21</f>
        <v>152</v>
      </c>
      <c r="Y9" s="124">
        <f>Input!Y21</f>
        <v>164</v>
      </c>
      <c r="Z9" s="52">
        <f>Input!Z21</f>
        <v>250</v>
      </c>
      <c r="AA9" s="125">
        <f>Input!AA21</f>
        <v>156</v>
      </c>
      <c r="AB9" s="124">
        <f>Input!AB21</f>
        <v>161</v>
      </c>
      <c r="AC9" s="52">
        <f>Input!AC21</f>
        <v>174</v>
      </c>
      <c r="AD9" s="125">
        <f>Input!AD21</f>
        <v>164</v>
      </c>
      <c r="AE9" s="124">
        <f>Input!AE21</f>
        <v>127</v>
      </c>
      <c r="AF9" s="52">
        <f>Input!AF21</f>
        <v>183</v>
      </c>
      <c r="AG9" s="125">
        <f>Input!AG21</f>
        <v>153</v>
      </c>
      <c r="AH9" s="130">
        <f>SUM(T9:AG9)</f>
        <v>2434</v>
      </c>
    </row>
    <row r="10" spans="1:34">
      <c r="A10" s="99">
        <f>RANK(Q10,$Q$4:$Q$37)</f>
        <v>7</v>
      </c>
      <c r="B10" s="105" t="str">
        <f>Input!B7</f>
        <v>Macomb L'Anse Creuse North</v>
      </c>
      <c r="C10" s="115">
        <f>Input!C7</f>
        <v>212</v>
      </c>
      <c r="D10" s="116">
        <f>Input!D7</f>
        <v>231</v>
      </c>
      <c r="E10" s="115">
        <f>Input!E7</f>
        <v>183</v>
      </c>
      <c r="F10" s="96">
        <f>Input!F7</f>
        <v>147</v>
      </c>
      <c r="G10" s="116">
        <f>Input!G7</f>
        <v>141</v>
      </c>
      <c r="H10" s="115">
        <f>Input!H7</f>
        <v>254</v>
      </c>
      <c r="I10" s="96">
        <f>Input!I7</f>
        <v>204</v>
      </c>
      <c r="J10" s="116">
        <f>Input!J7</f>
        <v>195</v>
      </c>
      <c r="K10" s="115">
        <f>Input!K7</f>
        <v>189</v>
      </c>
      <c r="L10" s="96">
        <f>Input!L7</f>
        <v>251</v>
      </c>
      <c r="M10" s="116">
        <f>Input!M7</f>
        <v>233</v>
      </c>
      <c r="N10" s="115">
        <f>Input!N7</f>
        <v>176</v>
      </c>
      <c r="O10" s="96">
        <f>Input!O7</f>
        <v>180</v>
      </c>
      <c r="P10" s="116">
        <f>Input!P7</f>
        <v>189</v>
      </c>
      <c r="Q10" s="100">
        <f>SUM(C10:P10)</f>
        <v>2785</v>
      </c>
      <c r="R10" s="99">
        <f>RANK(AH10,$AH$4:$AH$37)</f>
        <v>7</v>
      </c>
      <c r="S10" s="119" t="str">
        <f>Input!S17</f>
        <v>Warren Mott</v>
      </c>
      <c r="T10" s="124">
        <f>Input!T17</f>
        <v>171</v>
      </c>
      <c r="U10" s="125">
        <f>Input!U17</f>
        <v>223</v>
      </c>
      <c r="V10" s="124">
        <f>Input!V17</f>
        <v>128</v>
      </c>
      <c r="W10" s="52">
        <f>Input!W17</f>
        <v>171</v>
      </c>
      <c r="X10" s="125">
        <f>Input!X17</f>
        <v>159</v>
      </c>
      <c r="Y10" s="124">
        <f>Input!Y17</f>
        <v>140</v>
      </c>
      <c r="Z10" s="52">
        <f>Input!Z17</f>
        <v>166</v>
      </c>
      <c r="AA10" s="125">
        <f>Input!AA17</f>
        <v>171</v>
      </c>
      <c r="AB10" s="124">
        <f>Input!AB17</f>
        <v>180</v>
      </c>
      <c r="AC10" s="52">
        <f>Input!AC17</f>
        <v>191</v>
      </c>
      <c r="AD10" s="125">
        <f>Input!AD17</f>
        <v>190</v>
      </c>
      <c r="AE10" s="124">
        <f>Input!AE17</f>
        <v>160</v>
      </c>
      <c r="AF10" s="52">
        <f>Input!AF17</f>
        <v>196</v>
      </c>
      <c r="AG10" s="125">
        <f>Input!AG17</f>
        <v>180</v>
      </c>
      <c r="AH10" s="130">
        <f>SUM(T10:AG10)</f>
        <v>2426</v>
      </c>
    </row>
    <row r="11" spans="1:34">
      <c r="A11" s="99">
        <f>RANK(Q11,$Q$4:$Q$37)</f>
        <v>8</v>
      </c>
      <c r="B11" s="105" t="str">
        <f>Input!B8</f>
        <v>Warren Mott</v>
      </c>
      <c r="C11" s="115">
        <f>Input!C8</f>
        <v>220</v>
      </c>
      <c r="D11" s="116">
        <f>Input!D8</f>
        <v>184</v>
      </c>
      <c r="E11" s="115">
        <f>Input!E8</f>
        <v>167</v>
      </c>
      <c r="F11" s="96">
        <f>Input!F8</f>
        <v>193</v>
      </c>
      <c r="G11" s="116">
        <f>Input!G8</f>
        <v>191</v>
      </c>
      <c r="H11" s="115">
        <f>Input!H8</f>
        <v>214</v>
      </c>
      <c r="I11" s="96">
        <f>Input!I8</f>
        <v>220</v>
      </c>
      <c r="J11" s="116">
        <f>Input!J8</f>
        <v>205</v>
      </c>
      <c r="K11" s="115">
        <f>Input!K8</f>
        <v>161</v>
      </c>
      <c r="L11" s="96">
        <f>Input!L8</f>
        <v>223</v>
      </c>
      <c r="M11" s="116">
        <f>Input!M8</f>
        <v>225</v>
      </c>
      <c r="N11" s="115">
        <f>Input!N8</f>
        <v>163</v>
      </c>
      <c r="O11" s="96">
        <f>Input!O8</f>
        <v>203</v>
      </c>
      <c r="P11" s="116">
        <f>Input!P8</f>
        <v>188</v>
      </c>
      <c r="Q11" s="100">
        <f>SUM(C11:P11)</f>
        <v>2757</v>
      </c>
      <c r="R11" s="99">
        <f>RANK(AH11,$AH$4:$AH$37)</f>
        <v>8</v>
      </c>
      <c r="S11" s="119" t="str">
        <f>Input!S6</f>
        <v>Sterling Heights Stevenson</v>
      </c>
      <c r="T11" s="124">
        <f>Input!T6</f>
        <v>138</v>
      </c>
      <c r="U11" s="125">
        <f>Input!U6</f>
        <v>195</v>
      </c>
      <c r="V11" s="124">
        <f>Input!V6</f>
        <v>214</v>
      </c>
      <c r="W11" s="52">
        <f>Input!W6</f>
        <v>171</v>
      </c>
      <c r="X11" s="125">
        <f>Input!X6</f>
        <v>137</v>
      </c>
      <c r="Y11" s="124">
        <f>Input!Y6</f>
        <v>178</v>
      </c>
      <c r="Z11" s="52">
        <f>Input!Z6</f>
        <v>189</v>
      </c>
      <c r="AA11" s="125">
        <f>Input!AA6</f>
        <v>178</v>
      </c>
      <c r="AB11" s="124">
        <f>Input!AB6</f>
        <v>155</v>
      </c>
      <c r="AC11" s="52">
        <f>Input!AC6</f>
        <v>146</v>
      </c>
      <c r="AD11" s="125">
        <f>Input!AD6</f>
        <v>210</v>
      </c>
      <c r="AE11" s="124">
        <f>Input!AE6</f>
        <v>141</v>
      </c>
      <c r="AF11" s="52">
        <f>Input!AF6</f>
        <v>167</v>
      </c>
      <c r="AG11" s="125">
        <f>Input!AG6</f>
        <v>148</v>
      </c>
      <c r="AH11" s="130">
        <f>SUM(T11:AG11)</f>
        <v>2367</v>
      </c>
    </row>
    <row r="12" spans="1:34">
      <c r="A12" s="99">
        <f>RANK(Q12,$Q$4:$Q$37)</f>
        <v>9</v>
      </c>
      <c r="B12" s="105" t="str">
        <f>Input!B16</f>
        <v>New Baltimore Anchor Bay</v>
      </c>
      <c r="C12" s="115">
        <f>Input!C16</f>
        <v>192</v>
      </c>
      <c r="D12" s="116">
        <f>Input!D16</f>
        <v>198</v>
      </c>
      <c r="E12" s="115">
        <f>Input!E16</f>
        <v>168</v>
      </c>
      <c r="F12" s="96">
        <f>Input!F16</f>
        <v>203</v>
      </c>
      <c r="G12" s="116">
        <f>Input!G16</f>
        <v>176</v>
      </c>
      <c r="H12" s="115">
        <f>Input!H16</f>
        <v>246</v>
      </c>
      <c r="I12" s="96">
        <f>Input!I16</f>
        <v>188</v>
      </c>
      <c r="J12" s="116">
        <f>Input!J16</f>
        <v>245</v>
      </c>
      <c r="K12" s="115">
        <f>Input!K16</f>
        <v>192</v>
      </c>
      <c r="L12" s="96">
        <f>Input!L16</f>
        <v>189</v>
      </c>
      <c r="M12" s="116">
        <f>Input!M16</f>
        <v>168</v>
      </c>
      <c r="N12" s="115">
        <f>Input!N16</f>
        <v>200</v>
      </c>
      <c r="O12" s="96">
        <f>Input!O16</f>
        <v>197</v>
      </c>
      <c r="P12" s="116">
        <f>Input!P16</f>
        <v>189</v>
      </c>
      <c r="Q12" s="100">
        <f>SUM(C12:P12)</f>
        <v>2751</v>
      </c>
      <c r="R12" s="99">
        <f>RANK(AH12,$AH$4:$AH$37)</f>
        <v>9</v>
      </c>
      <c r="S12" s="119" t="str">
        <f>Input!S9</f>
        <v>Clinton Township Chippewa Valley</v>
      </c>
      <c r="T12" s="124">
        <f>Input!T9</f>
        <v>135</v>
      </c>
      <c r="U12" s="125">
        <f>Input!U9</f>
        <v>177</v>
      </c>
      <c r="V12" s="124">
        <f>Input!V9</f>
        <v>147</v>
      </c>
      <c r="W12" s="52">
        <f>Input!W9</f>
        <v>152</v>
      </c>
      <c r="X12" s="125">
        <f>Input!X9</f>
        <v>139</v>
      </c>
      <c r="Y12" s="124">
        <f>Input!Y9</f>
        <v>199</v>
      </c>
      <c r="Z12" s="52">
        <f>Input!Z9</f>
        <v>160</v>
      </c>
      <c r="AA12" s="125">
        <f>Input!AA9</f>
        <v>168</v>
      </c>
      <c r="AB12" s="124">
        <f>Input!AB9</f>
        <v>143</v>
      </c>
      <c r="AC12" s="52">
        <f>Input!AC9</f>
        <v>142</v>
      </c>
      <c r="AD12" s="125">
        <f>Input!AD9</f>
        <v>155</v>
      </c>
      <c r="AE12" s="124">
        <f>Input!AE9</f>
        <v>194</v>
      </c>
      <c r="AF12" s="52">
        <f>Input!AF9</f>
        <v>190</v>
      </c>
      <c r="AG12" s="125">
        <f>Input!AG9</f>
        <v>149</v>
      </c>
      <c r="AH12" s="130">
        <f>SUM(T12:AG12)</f>
        <v>2250</v>
      </c>
    </row>
    <row r="13" spans="1:34">
      <c r="A13" s="99">
        <f>RANK(Q13,$Q$4:$Q$37)</f>
        <v>10</v>
      </c>
      <c r="B13" s="105" t="str">
        <f>Input!B13</f>
        <v>Utica Eisenhower</v>
      </c>
      <c r="C13" s="115">
        <f>Input!C13</f>
        <v>187</v>
      </c>
      <c r="D13" s="116">
        <f>Input!D13</f>
        <v>200</v>
      </c>
      <c r="E13" s="115">
        <f>Input!E13</f>
        <v>168</v>
      </c>
      <c r="F13" s="96">
        <f>Input!F13</f>
        <v>264</v>
      </c>
      <c r="G13" s="116">
        <f>Input!G13</f>
        <v>189</v>
      </c>
      <c r="H13" s="115">
        <f>Input!H13</f>
        <v>194</v>
      </c>
      <c r="I13" s="96">
        <f>Input!I13</f>
        <v>189</v>
      </c>
      <c r="J13" s="116">
        <f>Input!J13</f>
        <v>149</v>
      </c>
      <c r="K13" s="115">
        <f>Input!K13</f>
        <v>199</v>
      </c>
      <c r="L13" s="96">
        <f>Input!L13</f>
        <v>188</v>
      </c>
      <c r="M13" s="116">
        <f>Input!M13</f>
        <v>208</v>
      </c>
      <c r="N13" s="115">
        <f>Input!N13</f>
        <v>190</v>
      </c>
      <c r="O13" s="96">
        <f>Input!O13</f>
        <v>180</v>
      </c>
      <c r="P13" s="116">
        <f>Input!P13</f>
        <v>243</v>
      </c>
      <c r="Q13" s="100">
        <f>SUM(C13:P13)</f>
        <v>2748</v>
      </c>
      <c r="R13" s="99">
        <f>RANK(AH13,$AH$4:$AH$37)</f>
        <v>10</v>
      </c>
      <c r="S13" s="119" t="str">
        <f>Input!S15</f>
        <v>Roseville</v>
      </c>
      <c r="T13" s="124">
        <f>Input!T15</f>
        <v>138</v>
      </c>
      <c r="U13" s="125">
        <f>Input!U15</f>
        <v>218</v>
      </c>
      <c r="V13" s="124">
        <f>Input!V15</f>
        <v>121</v>
      </c>
      <c r="W13" s="52">
        <f>Input!W15</f>
        <v>171</v>
      </c>
      <c r="X13" s="125">
        <f>Input!X15</f>
        <v>98</v>
      </c>
      <c r="Y13" s="124">
        <f>Input!Y15</f>
        <v>189</v>
      </c>
      <c r="Z13" s="52">
        <f>Input!Z15</f>
        <v>192</v>
      </c>
      <c r="AA13" s="125">
        <f>Input!AA15</f>
        <v>211</v>
      </c>
      <c r="AB13" s="124">
        <f>Input!AB15</f>
        <v>143</v>
      </c>
      <c r="AC13" s="52">
        <f>Input!AC15</f>
        <v>185</v>
      </c>
      <c r="AD13" s="125">
        <f>Input!AD15</f>
        <v>140</v>
      </c>
      <c r="AE13" s="124">
        <f>Input!AE15</f>
        <v>140</v>
      </c>
      <c r="AF13" s="52">
        <f>Input!AF15</f>
        <v>144</v>
      </c>
      <c r="AG13" s="125">
        <f>Input!AG15</f>
        <v>132</v>
      </c>
      <c r="AH13" s="130">
        <f>SUM(T13:AG13)</f>
        <v>2222</v>
      </c>
    </row>
    <row r="14" spans="1:34">
      <c r="A14" s="99">
        <f>RANK(Q14,$Q$4:$Q$37)</f>
        <v>11</v>
      </c>
      <c r="B14" s="105" t="str">
        <f>Input!B26</f>
        <v>Sterling Heights</v>
      </c>
      <c r="C14" s="115">
        <f>Input!C26</f>
        <v>216</v>
      </c>
      <c r="D14" s="116">
        <f>Input!D26</f>
        <v>141</v>
      </c>
      <c r="E14" s="115">
        <f>Input!E26</f>
        <v>217</v>
      </c>
      <c r="F14" s="96">
        <f>Input!F26</f>
        <v>180</v>
      </c>
      <c r="G14" s="116">
        <f>Input!G26</f>
        <v>180</v>
      </c>
      <c r="H14" s="115">
        <f>Input!H26</f>
        <v>206</v>
      </c>
      <c r="I14" s="96">
        <f>Input!I26</f>
        <v>169</v>
      </c>
      <c r="J14" s="116">
        <f>Input!J26</f>
        <v>204</v>
      </c>
      <c r="K14" s="115">
        <f>Input!K26</f>
        <v>245</v>
      </c>
      <c r="L14" s="96">
        <f>Input!L26</f>
        <v>225</v>
      </c>
      <c r="M14" s="116">
        <f>Input!M26</f>
        <v>133</v>
      </c>
      <c r="N14" s="115">
        <f>Input!N26</f>
        <v>221</v>
      </c>
      <c r="O14" s="96">
        <f>Input!O26</f>
        <v>204</v>
      </c>
      <c r="P14" s="116">
        <f>Input!P26</f>
        <v>196</v>
      </c>
      <c r="Q14" s="100">
        <f>SUM(C14:P14)</f>
        <v>2737</v>
      </c>
      <c r="R14" s="99">
        <f>RANK(AH14,$AH$4:$AH$37)</f>
        <v>11</v>
      </c>
      <c r="S14" s="119" t="str">
        <f>Input!S20</f>
        <v>Utica</v>
      </c>
      <c r="T14" s="124">
        <f>Input!T20</f>
        <v>166</v>
      </c>
      <c r="U14" s="125">
        <f>Input!U20</f>
        <v>162</v>
      </c>
      <c r="V14" s="124">
        <f>Input!V20</f>
        <v>130</v>
      </c>
      <c r="W14" s="52">
        <f>Input!W20</f>
        <v>141</v>
      </c>
      <c r="X14" s="125">
        <f>Input!X20</f>
        <v>157</v>
      </c>
      <c r="Y14" s="124">
        <f>Input!Y20</f>
        <v>178</v>
      </c>
      <c r="Z14" s="52">
        <f>Input!Z20</f>
        <v>157</v>
      </c>
      <c r="AA14" s="125">
        <f>Input!AA20</f>
        <v>180</v>
      </c>
      <c r="AB14" s="124">
        <f>Input!AB20</f>
        <v>172</v>
      </c>
      <c r="AC14" s="52">
        <f>Input!AC20</f>
        <v>137</v>
      </c>
      <c r="AD14" s="125">
        <f>Input!AD20</f>
        <v>164</v>
      </c>
      <c r="AE14" s="124">
        <f>Input!AE20</f>
        <v>181</v>
      </c>
      <c r="AF14" s="52">
        <f>Input!AF20</f>
        <v>150</v>
      </c>
      <c r="AG14" s="125">
        <f>Input!AG20</f>
        <v>136</v>
      </c>
      <c r="AH14" s="130">
        <f>SUM(T14:AG14)</f>
        <v>2211</v>
      </c>
    </row>
    <row r="15" spans="1:34">
      <c r="A15" s="99">
        <f>RANK(Q15,$Q$4:$Q$37)</f>
        <v>12</v>
      </c>
      <c r="B15" s="105" t="str">
        <f>Input!B21</f>
        <v>Armada</v>
      </c>
      <c r="C15" s="115">
        <f>Input!C21</f>
        <v>186</v>
      </c>
      <c r="D15" s="116">
        <f>Input!D21</f>
        <v>168</v>
      </c>
      <c r="E15" s="115">
        <f>Input!E21</f>
        <v>191</v>
      </c>
      <c r="F15" s="96">
        <f>Input!F21</f>
        <v>200</v>
      </c>
      <c r="G15" s="116">
        <f>Input!G21</f>
        <v>257</v>
      </c>
      <c r="H15" s="115">
        <f>Input!H21</f>
        <v>206</v>
      </c>
      <c r="I15" s="96">
        <f>Input!I21</f>
        <v>224</v>
      </c>
      <c r="J15" s="116">
        <f>Input!J21</f>
        <v>139</v>
      </c>
      <c r="K15" s="115">
        <f>Input!K21</f>
        <v>218</v>
      </c>
      <c r="L15" s="96">
        <f>Input!L21</f>
        <v>199</v>
      </c>
      <c r="M15" s="116">
        <f>Input!M21</f>
        <v>202</v>
      </c>
      <c r="N15" s="115">
        <f>Input!N21</f>
        <v>194</v>
      </c>
      <c r="O15" s="96">
        <f>Input!O21</f>
        <v>157</v>
      </c>
      <c r="P15" s="116">
        <f>Input!P21</f>
        <v>157</v>
      </c>
      <c r="Q15" s="100">
        <f>SUM(C15:P15)</f>
        <v>2698</v>
      </c>
      <c r="R15" s="99">
        <f>RANK(AH15,$AH$4:$AH$37)</f>
        <v>12</v>
      </c>
      <c r="S15" s="119" t="str">
        <f>Input!S16</f>
        <v>Warren Regina</v>
      </c>
      <c r="T15" s="124">
        <f>Input!T16</f>
        <v>137</v>
      </c>
      <c r="U15" s="125">
        <f>Input!U16</f>
        <v>164</v>
      </c>
      <c r="V15" s="124">
        <f>Input!V16</f>
        <v>132</v>
      </c>
      <c r="W15" s="52">
        <f>Input!W16</f>
        <v>117</v>
      </c>
      <c r="X15" s="125">
        <f>Input!X16</f>
        <v>161</v>
      </c>
      <c r="Y15" s="124">
        <f>Input!Y16</f>
        <v>193</v>
      </c>
      <c r="Z15" s="52">
        <f>Input!Z16</f>
        <v>151</v>
      </c>
      <c r="AA15" s="125">
        <f>Input!AA16</f>
        <v>171</v>
      </c>
      <c r="AB15" s="124">
        <f>Input!AB16</f>
        <v>146</v>
      </c>
      <c r="AC15" s="52">
        <f>Input!AC16</f>
        <v>127</v>
      </c>
      <c r="AD15" s="125">
        <f>Input!AD16</f>
        <v>166</v>
      </c>
      <c r="AE15" s="124">
        <f>Input!AE16</f>
        <v>167</v>
      </c>
      <c r="AF15" s="52">
        <f>Input!AF16</f>
        <v>171</v>
      </c>
      <c r="AG15" s="125">
        <f>Input!AG16</f>
        <v>198</v>
      </c>
      <c r="AH15" s="130">
        <f>SUM(T15:AG15)</f>
        <v>2201</v>
      </c>
    </row>
    <row r="16" spans="1:34">
      <c r="A16" s="99">
        <f>RANK(Q16,$Q$4:$Q$37)</f>
        <v>13</v>
      </c>
      <c r="B16" s="105" t="str">
        <f>Input!B4</f>
        <v>Roseville</v>
      </c>
      <c r="C16" s="115">
        <f>Input!C4</f>
        <v>130</v>
      </c>
      <c r="D16" s="116">
        <f>Input!D4</f>
        <v>161</v>
      </c>
      <c r="E16" s="115">
        <f>Input!E4</f>
        <v>180</v>
      </c>
      <c r="F16" s="96">
        <f>Input!F4</f>
        <v>209</v>
      </c>
      <c r="G16" s="116">
        <f>Input!G4</f>
        <v>198</v>
      </c>
      <c r="H16" s="115">
        <f>Input!H4</f>
        <v>215</v>
      </c>
      <c r="I16" s="96">
        <f>Input!I4</f>
        <v>208</v>
      </c>
      <c r="J16" s="116">
        <f>Input!J4</f>
        <v>193</v>
      </c>
      <c r="K16" s="115">
        <f>Input!K4</f>
        <v>232</v>
      </c>
      <c r="L16" s="96">
        <f>Input!L4</f>
        <v>184</v>
      </c>
      <c r="M16" s="116">
        <f>Input!M4</f>
        <v>194</v>
      </c>
      <c r="N16" s="115">
        <f>Input!N4</f>
        <v>181</v>
      </c>
      <c r="O16" s="96">
        <f>Input!O4</f>
        <v>137</v>
      </c>
      <c r="P16" s="116">
        <f>Input!P4</f>
        <v>266</v>
      </c>
      <c r="Q16" s="100">
        <f>SUM(C16:P16)</f>
        <v>2688</v>
      </c>
      <c r="R16" s="99">
        <f>RANK(AH16,$AH$4:$AH$37)</f>
        <v>13</v>
      </c>
      <c r="S16" s="119" t="str">
        <f>Input!S12</f>
        <v>Utica Henry Ford II</v>
      </c>
      <c r="T16" s="124">
        <f>Input!T12</f>
        <v>133</v>
      </c>
      <c r="U16" s="125">
        <f>Input!U12</f>
        <v>187</v>
      </c>
      <c r="V16" s="124">
        <f>Input!V12</f>
        <v>132</v>
      </c>
      <c r="W16" s="52">
        <f>Input!W12</f>
        <v>139</v>
      </c>
      <c r="X16" s="125">
        <f>Input!X12</f>
        <v>149</v>
      </c>
      <c r="Y16" s="124">
        <f>Input!Y12</f>
        <v>170</v>
      </c>
      <c r="Z16" s="52">
        <f>Input!Z12</f>
        <v>172</v>
      </c>
      <c r="AA16" s="125">
        <f>Input!AA12</f>
        <v>99</v>
      </c>
      <c r="AB16" s="124">
        <f>Input!AB12</f>
        <v>135</v>
      </c>
      <c r="AC16" s="52">
        <f>Input!AC12</f>
        <v>153</v>
      </c>
      <c r="AD16" s="125">
        <f>Input!AD12</f>
        <v>195</v>
      </c>
      <c r="AE16" s="124">
        <f>Input!AE12</f>
        <v>201</v>
      </c>
      <c r="AF16" s="52">
        <f>Input!AF12</f>
        <v>192</v>
      </c>
      <c r="AG16" s="125">
        <f>Input!AG12</f>
        <v>119</v>
      </c>
      <c r="AH16" s="130">
        <f>SUM(T16:AG16)</f>
        <v>2176</v>
      </c>
    </row>
    <row r="17" spans="1:34">
      <c r="A17" s="99">
        <f>RANK(Q17,$Q$4:$Q$37)</f>
        <v>14</v>
      </c>
      <c r="B17" s="105" t="str">
        <f>Input!B25</f>
        <v>St. Clair Shores South Lake</v>
      </c>
      <c r="C17" s="115">
        <f>Input!C25</f>
        <v>214</v>
      </c>
      <c r="D17" s="116">
        <f>Input!D25</f>
        <v>166</v>
      </c>
      <c r="E17" s="115">
        <f>Input!E25</f>
        <v>178</v>
      </c>
      <c r="F17" s="96">
        <f>Input!F25</f>
        <v>191</v>
      </c>
      <c r="G17" s="116">
        <f>Input!G25</f>
        <v>188</v>
      </c>
      <c r="H17" s="115">
        <f>Input!H25</f>
        <v>183</v>
      </c>
      <c r="I17" s="96">
        <f>Input!I25</f>
        <v>165</v>
      </c>
      <c r="J17" s="116">
        <f>Input!J25</f>
        <v>212</v>
      </c>
      <c r="K17" s="115">
        <f>Input!K25</f>
        <v>204</v>
      </c>
      <c r="L17" s="96">
        <f>Input!L25</f>
        <v>189</v>
      </c>
      <c r="M17" s="116">
        <f>Input!M25</f>
        <v>221</v>
      </c>
      <c r="N17" s="115">
        <f>Input!N25</f>
        <v>229</v>
      </c>
      <c r="O17" s="96">
        <f>Input!O25</f>
        <v>199</v>
      </c>
      <c r="P17" s="116">
        <f>Input!P25</f>
        <v>141</v>
      </c>
      <c r="Q17" s="100">
        <f>SUM(C17:P17)</f>
        <v>2680</v>
      </c>
      <c r="R17" s="99">
        <f>RANK(AH17,$AH$4:$AH$37)</f>
        <v>14</v>
      </c>
      <c r="S17" s="119" t="str">
        <f>Input!S10</f>
        <v>Macomb L'Anse Creuse North</v>
      </c>
      <c r="T17" s="124">
        <f>Input!T10</f>
        <v>118</v>
      </c>
      <c r="U17" s="125">
        <f>Input!U10</f>
        <v>188</v>
      </c>
      <c r="V17" s="124">
        <f>Input!V10</f>
        <v>101</v>
      </c>
      <c r="W17" s="52">
        <f>Input!W10</f>
        <v>161</v>
      </c>
      <c r="X17" s="125">
        <f>Input!X10</f>
        <v>152</v>
      </c>
      <c r="Y17" s="124">
        <f>Input!Y10</f>
        <v>167</v>
      </c>
      <c r="Z17" s="52">
        <f>Input!Z10</f>
        <v>181</v>
      </c>
      <c r="AA17" s="125">
        <f>Input!AA10</f>
        <v>143</v>
      </c>
      <c r="AB17" s="124">
        <f>Input!AB10</f>
        <v>161</v>
      </c>
      <c r="AC17" s="52">
        <f>Input!AC10</f>
        <v>164</v>
      </c>
      <c r="AD17" s="125">
        <f>Input!AD10</f>
        <v>178</v>
      </c>
      <c r="AE17" s="124">
        <f>Input!AE10</f>
        <v>155</v>
      </c>
      <c r="AF17" s="52">
        <f>Input!AF10</f>
        <v>128</v>
      </c>
      <c r="AG17" s="125">
        <f>Input!AG10</f>
        <v>171</v>
      </c>
      <c r="AH17" s="130">
        <f>SUM(T17:AG17)</f>
        <v>2168</v>
      </c>
    </row>
    <row r="18" spans="1:34">
      <c r="A18" s="99">
        <f>RANK(Q18,$Q$4:$Q$37)</f>
        <v>15</v>
      </c>
      <c r="B18" s="105" t="str">
        <f>Input!B11</f>
        <v>Clinton Township Chhippewa Valley</v>
      </c>
      <c r="C18" s="115">
        <f>Input!C11</f>
        <v>220</v>
      </c>
      <c r="D18" s="116">
        <f>Input!D11</f>
        <v>211</v>
      </c>
      <c r="E18" s="115">
        <f>Input!E11</f>
        <v>180</v>
      </c>
      <c r="F18" s="96">
        <f>Input!F11</f>
        <v>184</v>
      </c>
      <c r="G18" s="116">
        <f>Input!G11</f>
        <v>192</v>
      </c>
      <c r="H18" s="115">
        <f>Input!H11</f>
        <v>202</v>
      </c>
      <c r="I18" s="96">
        <f>Input!I11</f>
        <v>186</v>
      </c>
      <c r="J18" s="116">
        <f>Input!J11</f>
        <v>172</v>
      </c>
      <c r="K18" s="115">
        <f>Input!K11</f>
        <v>174</v>
      </c>
      <c r="L18" s="96">
        <f>Input!L11</f>
        <v>163</v>
      </c>
      <c r="M18" s="116">
        <f>Input!M11</f>
        <v>172</v>
      </c>
      <c r="N18" s="115">
        <f>Input!N11</f>
        <v>216</v>
      </c>
      <c r="O18" s="96">
        <f>Input!O11</f>
        <v>172</v>
      </c>
      <c r="P18" s="116">
        <f>Input!P11</f>
        <v>193</v>
      </c>
      <c r="Q18" s="100">
        <f>SUM(C18:P18)</f>
        <v>2637</v>
      </c>
      <c r="R18" s="99">
        <f>RANK(AH18,$AH$4:$AH$37)</f>
        <v>15</v>
      </c>
      <c r="S18" s="119" t="str">
        <f>Input!S25</f>
        <v>Warren Center Line</v>
      </c>
      <c r="T18" s="124">
        <f>Input!T25</f>
        <v>160</v>
      </c>
      <c r="U18" s="125">
        <f>Input!U25</f>
        <v>150</v>
      </c>
      <c r="V18" s="124">
        <f>Input!V25</f>
        <v>112</v>
      </c>
      <c r="W18" s="52">
        <f>Input!W25</f>
        <v>121</v>
      </c>
      <c r="X18" s="125">
        <f>Input!X25</f>
        <v>163</v>
      </c>
      <c r="Y18" s="124">
        <f>Input!Y25</f>
        <v>156</v>
      </c>
      <c r="Z18" s="52">
        <f>Input!Z25</f>
        <v>131</v>
      </c>
      <c r="AA18" s="125">
        <f>Input!AA25</f>
        <v>175</v>
      </c>
      <c r="AB18" s="124">
        <f>Input!AB25</f>
        <v>147</v>
      </c>
      <c r="AC18" s="52">
        <f>Input!AC25</f>
        <v>135</v>
      </c>
      <c r="AD18" s="125">
        <f>Input!AD25</f>
        <v>176</v>
      </c>
      <c r="AE18" s="124">
        <f>Input!AE25</f>
        <v>115</v>
      </c>
      <c r="AF18" s="52">
        <f>Input!AF25</f>
        <v>171</v>
      </c>
      <c r="AG18" s="125">
        <f>Input!AG25</f>
        <v>138</v>
      </c>
      <c r="AH18" s="130">
        <f>SUM(T18:AG18)</f>
        <v>2050</v>
      </c>
    </row>
    <row r="19" spans="1:34" ht="15.75" thickBot="1">
      <c r="A19" s="101">
        <f>RANK(Q19,$Q$4:$Q$37)</f>
        <v>15</v>
      </c>
      <c r="B19" s="257" t="str">
        <f>Input!B23</f>
        <v>Warren De La Salle</v>
      </c>
      <c r="C19" s="117">
        <f>Input!C23</f>
        <v>158</v>
      </c>
      <c r="D19" s="118">
        <f>Input!D23</f>
        <v>217</v>
      </c>
      <c r="E19" s="117">
        <f>Input!E23</f>
        <v>169</v>
      </c>
      <c r="F19" s="102">
        <f>Input!F23</f>
        <v>212</v>
      </c>
      <c r="G19" s="118">
        <f>Input!G23</f>
        <v>215</v>
      </c>
      <c r="H19" s="117">
        <f>Input!H23</f>
        <v>179</v>
      </c>
      <c r="I19" s="102">
        <f>Input!I23</f>
        <v>215</v>
      </c>
      <c r="J19" s="118">
        <f>Input!J23</f>
        <v>201</v>
      </c>
      <c r="K19" s="117">
        <f>Input!K23</f>
        <v>213</v>
      </c>
      <c r="L19" s="102">
        <f>Input!L23</f>
        <v>169</v>
      </c>
      <c r="M19" s="118">
        <f>Input!M23</f>
        <v>177</v>
      </c>
      <c r="N19" s="117">
        <f>Input!N23</f>
        <v>177</v>
      </c>
      <c r="O19" s="102">
        <f>Input!O23</f>
        <v>170</v>
      </c>
      <c r="P19" s="118">
        <f>Input!P23</f>
        <v>165</v>
      </c>
      <c r="Q19" s="103">
        <f>SUM(C19:P19)</f>
        <v>2637</v>
      </c>
      <c r="R19" s="101">
        <f>RANK(AH19,$AH$4:$AH$37)</f>
        <v>16</v>
      </c>
      <c r="S19" s="128" t="str">
        <f>Input!S11</f>
        <v>St. Clair Shores Lakeshore</v>
      </c>
      <c r="T19" s="126">
        <f>Input!T11</f>
        <v>198</v>
      </c>
      <c r="U19" s="127">
        <f>Input!U11</f>
        <v>141</v>
      </c>
      <c r="V19" s="126">
        <f>Input!V11</f>
        <v>148</v>
      </c>
      <c r="W19" s="128">
        <f>Input!W11</f>
        <v>178</v>
      </c>
      <c r="X19" s="127">
        <f>Input!X11</f>
        <v>112</v>
      </c>
      <c r="Y19" s="126">
        <f>Input!Y11</f>
        <v>148</v>
      </c>
      <c r="Z19" s="128">
        <f>Input!Z11</f>
        <v>147</v>
      </c>
      <c r="AA19" s="127">
        <f>Input!AA11</f>
        <v>140</v>
      </c>
      <c r="AB19" s="126">
        <f>Input!AB11</f>
        <v>106</v>
      </c>
      <c r="AC19" s="128">
        <f>Input!AC11</f>
        <v>160</v>
      </c>
      <c r="AD19" s="127">
        <f>Input!AD11</f>
        <v>167</v>
      </c>
      <c r="AE19" s="126">
        <f>Input!AE11</f>
        <v>134</v>
      </c>
      <c r="AF19" s="128">
        <f>Input!AF11</f>
        <v>143</v>
      </c>
      <c r="AG19" s="127">
        <f>Input!AG11</f>
        <v>123</v>
      </c>
      <c r="AH19" s="131">
        <f>SUM(T19:AG19)</f>
        <v>2045</v>
      </c>
    </row>
    <row r="20" spans="1:34">
      <c r="A20" s="104">
        <f>RANK(Q20,$Q$4:$Q$37)</f>
        <v>17</v>
      </c>
      <c r="B20" s="105" t="str">
        <f>Input!B14</f>
        <v>Romeo</v>
      </c>
      <c r="C20" s="113">
        <f>Input!C14</f>
        <v>172</v>
      </c>
      <c r="D20" s="114">
        <f>Input!D14</f>
        <v>154</v>
      </c>
      <c r="E20" s="113">
        <f>Input!E14</f>
        <v>206</v>
      </c>
      <c r="F20" s="105">
        <f>Input!F14</f>
        <v>171</v>
      </c>
      <c r="G20" s="114">
        <f>Input!G14</f>
        <v>159</v>
      </c>
      <c r="H20" s="113">
        <f>Input!H14</f>
        <v>170</v>
      </c>
      <c r="I20" s="105">
        <f>Input!I14</f>
        <v>177</v>
      </c>
      <c r="J20" s="114">
        <f>Input!J14</f>
        <v>206</v>
      </c>
      <c r="K20" s="113">
        <f>Input!K14</f>
        <v>179</v>
      </c>
      <c r="L20" s="105">
        <f>Input!L14</f>
        <v>247</v>
      </c>
      <c r="M20" s="114">
        <f>Input!M14</f>
        <v>206</v>
      </c>
      <c r="N20" s="113">
        <f>Input!N14</f>
        <v>169</v>
      </c>
      <c r="O20" s="105">
        <f>Input!O14</f>
        <v>196</v>
      </c>
      <c r="P20" s="114">
        <f>Input!P14</f>
        <v>222</v>
      </c>
      <c r="Q20" s="106">
        <f>SUM(C20:P20)</f>
        <v>2634</v>
      </c>
      <c r="R20" s="104">
        <f>RANK(AH20,$AH$4:$AH$37)</f>
        <v>17</v>
      </c>
      <c r="S20" s="119" t="str">
        <f>Input!S14</f>
        <v>East Point East Detroit</v>
      </c>
      <c r="T20" s="122">
        <f>Input!T14</f>
        <v>118</v>
      </c>
      <c r="U20" s="123">
        <f>Input!U14</f>
        <v>140</v>
      </c>
      <c r="V20" s="122">
        <f>Input!V14</f>
        <v>134</v>
      </c>
      <c r="W20" s="119">
        <f>Input!W14</f>
        <v>158</v>
      </c>
      <c r="X20" s="123">
        <f>Input!X14</f>
        <v>135</v>
      </c>
      <c r="Y20" s="122">
        <f>Input!Y14</f>
        <v>129</v>
      </c>
      <c r="Z20" s="119">
        <f>Input!Z14</f>
        <v>143</v>
      </c>
      <c r="AA20" s="123">
        <f>Input!AA14</f>
        <v>150</v>
      </c>
      <c r="AB20" s="122">
        <f>Input!AB14</f>
        <v>110</v>
      </c>
      <c r="AC20" s="119">
        <f>Input!AC14</f>
        <v>120</v>
      </c>
      <c r="AD20" s="123">
        <f>Input!AD14</f>
        <v>160</v>
      </c>
      <c r="AE20" s="122">
        <f>Input!AE14</f>
        <v>165</v>
      </c>
      <c r="AF20" s="119">
        <f>Input!AF14</f>
        <v>149</v>
      </c>
      <c r="AG20" s="123">
        <f>Input!AG14</f>
        <v>175</v>
      </c>
      <c r="AH20" s="129">
        <f>SUM(T20:AG20)</f>
        <v>1986</v>
      </c>
    </row>
    <row r="21" spans="1:34">
      <c r="A21" s="99">
        <f>RANK(Q21,$Q$4:$Q$37)</f>
        <v>18</v>
      </c>
      <c r="B21" s="105" t="str">
        <f>Input!B9</f>
        <v>Utica Henry Ford II</v>
      </c>
      <c r="C21" s="115">
        <f>Input!C9</f>
        <v>190</v>
      </c>
      <c r="D21" s="116">
        <f>Input!D9</f>
        <v>202</v>
      </c>
      <c r="E21" s="115">
        <f>Input!E9</f>
        <v>201</v>
      </c>
      <c r="F21" s="96">
        <f>Input!F9</f>
        <v>209</v>
      </c>
      <c r="G21" s="116">
        <f>Input!G9</f>
        <v>186</v>
      </c>
      <c r="H21" s="115">
        <f>Input!H9</f>
        <v>188</v>
      </c>
      <c r="I21" s="96">
        <f>Input!I9</f>
        <v>216</v>
      </c>
      <c r="J21" s="116">
        <f>Input!J9</f>
        <v>171</v>
      </c>
      <c r="K21" s="115">
        <f>Input!K9</f>
        <v>183</v>
      </c>
      <c r="L21" s="96">
        <f>Input!L9</f>
        <v>209</v>
      </c>
      <c r="M21" s="116">
        <f>Input!M9</f>
        <v>172</v>
      </c>
      <c r="N21" s="115">
        <f>Input!N9</f>
        <v>149</v>
      </c>
      <c r="O21" s="96">
        <f>Input!O9</f>
        <v>191</v>
      </c>
      <c r="P21" s="116">
        <f>Input!P9</f>
        <v>162</v>
      </c>
      <c r="Q21" s="100">
        <f>SUM(C21:P21)</f>
        <v>2629</v>
      </c>
      <c r="R21" s="99">
        <f>RANK(AH21,$AH$4:$AH$37)</f>
        <v>18</v>
      </c>
      <c r="S21" s="119" t="str">
        <f>Input!S13</f>
        <v>Warren Woods Tower</v>
      </c>
      <c r="T21" s="124">
        <f>Input!T13</f>
        <v>124</v>
      </c>
      <c r="U21" s="125">
        <f>Input!U13</f>
        <v>95</v>
      </c>
      <c r="V21" s="124">
        <f>Input!V13</f>
        <v>122</v>
      </c>
      <c r="W21" s="52">
        <f>Input!W13</f>
        <v>199</v>
      </c>
      <c r="X21" s="125">
        <f>Input!X13</f>
        <v>117</v>
      </c>
      <c r="Y21" s="124">
        <f>Input!Y13</f>
        <v>141</v>
      </c>
      <c r="Z21" s="52">
        <f>Input!Z13</f>
        <v>137</v>
      </c>
      <c r="AA21" s="125">
        <f>Input!AA13</f>
        <v>138</v>
      </c>
      <c r="AB21" s="124">
        <f>Input!AB13</f>
        <v>155</v>
      </c>
      <c r="AC21" s="52">
        <f>Input!AC13</f>
        <v>118</v>
      </c>
      <c r="AD21" s="125">
        <f>Input!AD13</f>
        <v>143</v>
      </c>
      <c r="AE21" s="124">
        <f>Input!AE13</f>
        <v>116</v>
      </c>
      <c r="AF21" s="52">
        <f>Input!AF13</f>
        <v>145</v>
      </c>
      <c r="AG21" s="125">
        <f>Input!AG13</f>
        <v>157</v>
      </c>
      <c r="AH21" s="130">
        <f>SUM(T21:AG21)</f>
        <v>1907</v>
      </c>
    </row>
    <row r="22" spans="1:34">
      <c r="A22" s="99">
        <f>RANK(Q22,$Q$4:$Q$37)</f>
        <v>19</v>
      </c>
      <c r="B22" s="105" t="str">
        <f>Input!B15</f>
        <v>East Point East Detroit</v>
      </c>
      <c r="C22" s="115">
        <f>Input!C15</f>
        <v>175</v>
      </c>
      <c r="D22" s="116">
        <f>Input!D15</f>
        <v>167</v>
      </c>
      <c r="E22" s="115">
        <f>Input!E15</f>
        <v>156</v>
      </c>
      <c r="F22" s="96">
        <f>Input!F15</f>
        <v>209</v>
      </c>
      <c r="G22" s="116">
        <f>Input!G15</f>
        <v>221</v>
      </c>
      <c r="H22" s="115">
        <f>Input!H15</f>
        <v>150</v>
      </c>
      <c r="I22" s="96">
        <f>Input!I15</f>
        <v>183</v>
      </c>
      <c r="J22" s="116">
        <f>Input!J15</f>
        <v>190</v>
      </c>
      <c r="K22" s="115">
        <f>Input!K15</f>
        <v>166</v>
      </c>
      <c r="L22" s="96">
        <f>Input!L15</f>
        <v>179</v>
      </c>
      <c r="M22" s="116">
        <f>Input!M15</f>
        <v>152</v>
      </c>
      <c r="N22" s="115">
        <f>Input!N15</f>
        <v>195</v>
      </c>
      <c r="O22" s="96">
        <f>Input!O15</f>
        <v>246</v>
      </c>
      <c r="P22" s="116">
        <f>Input!P15</f>
        <v>186</v>
      </c>
      <c r="Q22" s="100">
        <f>SUM(C22:P22)</f>
        <v>2575</v>
      </c>
      <c r="R22" s="99">
        <f>RANK(AH22,$AH$4:$AH$37)</f>
        <v>19</v>
      </c>
      <c r="S22" s="119" t="str">
        <f>Input!S26</f>
        <v>St. Clair Shores South Lake</v>
      </c>
      <c r="T22" s="124">
        <f>Input!T26</f>
        <v>110</v>
      </c>
      <c r="U22" s="125">
        <f>Input!U26</f>
        <v>113</v>
      </c>
      <c r="V22" s="124">
        <f>Input!V26</f>
        <v>169</v>
      </c>
      <c r="W22" s="52">
        <f>Input!W26</f>
        <v>159</v>
      </c>
      <c r="X22" s="125">
        <f>Input!X26</f>
        <v>143</v>
      </c>
      <c r="Y22" s="124">
        <f>Input!Y26</f>
        <v>148</v>
      </c>
      <c r="Z22" s="52">
        <f>Input!Z26</f>
        <v>148</v>
      </c>
      <c r="AA22" s="125">
        <f>Input!AA26</f>
        <v>189</v>
      </c>
      <c r="AB22" s="124">
        <f>Input!AB26</f>
        <v>111</v>
      </c>
      <c r="AC22" s="52">
        <f>Input!AC26</f>
        <v>109</v>
      </c>
      <c r="AD22" s="125">
        <f>Input!AD26</f>
        <v>117</v>
      </c>
      <c r="AE22" s="124">
        <f>Input!AE26</f>
        <v>127</v>
      </c>
      <c r="AF22" s="52">
        <f>Input!AF26</f>
        <v>91</v>
      </c>
      <c r="AG22" s="125">
        <f>Input!AG26</f>
        <v>142</v>
      </c>
      <c r="AH22" s="130">
        <f>SUM(T22:AG22)</f>
        <v>1876</v>
      </c>
    </row>
    <row r="23" spans="1:34">
      <c r="A23" s="99">
        <f>RANK(Q23,$Q$4:$Q$37)</f>
        <v>20</v>
      </c>
      <c r="B23" s="105" t="str">
        <f>Input!B18</f>
        <v>Warren Lincoln</v>
      </c>
      <c r="C23" s="115">
        <f>Input!C18</f>
        <v>124</v>
      </c>
      <c r="D23" s="116">
        <f>Input!D18</f>
        <v>166</v>
      </c>
      <c r="E23" s="115">
        <f>Input!E18</f>
        <v>204</v>
      </c>
      <c r="F23" s="96">
        <f>Input!F18</f>
        <v>196</v>
      </c>
      <c r="G23" s="116">
        <f>Input!G18</f>
        <v>145</v>
      </c>
      <c r="H23" s="115">
        <f>Input!H18</f>
        <v>192</v>
      </c>
      <c r="I23" s="96">
        <f>Input!I18</f>
        <v>191</v>
      </c>
      <c r="J23" s="116">
        <f>Input!J18</f>
        <v>212</v>
      </c>
      <c r="K23" s="115">
        <f>Input!K18</f>
        <v>148</v>
      </c>
      <c r="L23" s="96">
        <f>Input!L18</f>
        <v>211</v>
      </c>
      <c r="M23" s="116">
        <f>Input!M18</f>
        <v>177</v>
      </c>
      <c r="N23" s="115">
        <f>Input!N18</f>
        <v>152</v>
      </c>
      <c r="O23" s="96">
        <f>Input!O18</f>
        <v>235</v>
      </c>
      <c r="P23" s="116">
        <f>Input!P18</f>
        <v>211</v>
      </c>
      <c r="Q23" s="100">
        <f>SUM(C23:P23)</f>
        <v>2564</v>
      </c>
      <c r="R23" s="99">
        <f>RANK(AH23,$AH$4:$AH$37)</f>
        <v>20</v>
      </c>
      <c r="S23" s="119" t="str">
        <f>Input!S18</f>
        <v>Warren Fitzgerald</v>
      </c>
      <c r="T23" s="124">
        <f>Input!T18</f>
        <v>115</v>
      </c>
      <c r="U23" s="125">
        <f>Input!U18</f>
        <v>106</v>
      </c>
      <c r="V23" s="124">
        <f>Input!V18</f>
        <v>139</v>
      </c>
      <c r="W23" s="52">
        <f>Input!W18</f>
        <v>139</v>
      </c>
      <c r="X23" s="125">
        <f>Input!X18</f>
        <v>158</v>
      </c>
      <c r="Y23" s="124">
        <f>Input!Y18</f>
        <v>123</v>
      </c>
      <c r="Z23" s="52">
        <f>Input!Z18</f>
        <v>116</v>
      </c>
      <c r="AA23" s="125">
        <f>Input!AA18</f>
        <v>117</v>
      </c>
      <c r="AB23" s="124">
        <f>Input!AB18</f>
        <v>123</v>
      </c>
      <c r="AC23" s="52">
        <f>Input!AC18</f>
        <v>136</v>
      </c>
      <c r="AD23" s="125">
        <f>Input!AD18</f>
        <v>131</v>
      </c>
      <c r="AE23" s="124">
        <f>Input!AE18</f>
        <v>114</v>
      </c>
      <c r="AF23" s="52">
        <f>Input!AF18</f>
        <v>156</v>
      </c>
      <c r="AG23" s="125">
        <f>Input!AG18</f>
        <v>162</v>
      </c>
      <c r="AH23" s="130">
        <f>SUM(T23:AG23)</f>
        <v>1835</v>
      </c>
    </row>
    <row r="24" spans="1:34">
      <c r="A24" s="99">
        <f>RANK(Q24,$Q$4:$Q$37)</f>
        <v>21</v>
      </c>
      <c r="B24" s="105" t="str">
        <f>Input!B10</f>
        <v>Richmond</v>
      </c>
      <c r="C24" s="115">
        <f>Input!C10</f>
        <v>177</v>
      </c>
      <c r="D24" s="116">
        <f>Input!D10</f>
        <v>191</v>
      </c>
      <c r="E24" s="115">
        <f>Input!E10</f>
        <v>198</v>
      </c>
      <c r="F24" s="96">
        <f>Input!F10</f>
        <v>142</v>
      </c>
      <c r="G24" s="116">
        <f>Input!G10</f>
        <v>186</v>
      </c>
      <c r="H24" s="115">
        <f>Input!H10</f>
        <v>187</v>
      </c>
      <c r="I24" s="96">
        <f>Input!I10</f>
        <v>186</v>
      </c>
      <c r="J24" s="116">
        <f>Input!J10</f>
        <v>213</v>
      </c>
      <c r="K24" s="115">
        <f>Input!K10</f>
        <v>133</v>
      </c>
      <c r="L24" s="96">
        <f>Input!L10</f>
        <v>168</v>
      </c>
      <c r="M24" s="116">
        <f>Input!M10</f>
        <v>156</v>
      </c>
      <c r="N24" s="115">
        <f>Input!N10</f>
        <v>207</v>
      </c>
      <c r="O24" s="96">
        <f>Input!O10</f>
        <v>147</v>
      </c>
      <c r="P24" s="116">
        <f>Input!P10</f>
        <v>154</v>
      </c>
      <c r="Q24" s="100">
        <f>SUM(C24:P24)</f>
        <v>2445</v>
      </c>
      <c r="R24" s="99">
        <f>RANK(AH24,$AH$4:$AH$37)</f>
        <v>21</v>
      </c>
      <c r="S24" s="119" t="str">
        <f>Input!S19</f>
        <v>Romeo</v>
      </c>
      <c r="T24" s="124">
        <f>Input!T19</f>
        <v>107</v>
      </c>
      <c r="U24" s="125">
        <f>Input!U19</f>
        <v>148</v>
      </c>
      <c r="V24" s="124">
        <f>Input!V19</f>
        <v>137</v>
      </c>
      <c r="W24" s="52">
        <f>Input!W19</f>
        <v>119</v>
      </c>
      <c r="X24" s="125">
        <f>Input!X19</f>
        <v>112</v>
      </c>
      <c r="Y24" s="124">
        <f>Input!Y19</f>
        <v>109</v>
      </c>
      <c r="Z24" s="52">
        <f>Input!Z19</f>
        <v>102</v>
      </c>
      <c r="AA24" s="125">
        <f>Input!AA19</f>
        <v>126</v>
      </c>
      <c r="AB24" s="124">
        <f>Input!AB19</f>
        <v>125</v>
      </c>
      <c r="AC24" s="52">
        <f>Input!AC19</f>
        <v>133</v>
      </c>
      <c r="AD24" s="125">
        <f>Input!AD19</f>
        <v>119</v>
      </c>
      <c r="AE24" s="124">
        <f>Input!AE19</f>
        <v>109</v>
      </c>
      <c r="AF24" s="52">
        <f>Input!AF19</f>
        <v>134</v>
      </c>
      <c r="AG24" s="125">
        <f>Input!AG19</f>
        <v>154</v>
      </c>
      <c r="AH24" s="130">
        <f>SUM(T24:AG24)</f>
        <v>1734</v>
      </c>
    </row>
    <row r="25" spans="1:34">
      <c r="A25" s="99">
        <f>RANK(Q25,$Q$4:$Q$37)</f>
        <v>22</v>
      </c>
      <c r="B25" s="105" t="str">
        <f>Input!B19</f>
        <v>Warren Fitzgerald</v>
      </c>
      <c r="C25" s="115">
        <f>Input!C19</f>
        <v>174</v>
      </c>
      <c r="D25" s="116">
        <f>Input!D19</f>
        <v>167</v>
      </c>
      <c r="E25" s="115">
        <f>Input!E19</f>
        <v>166</v>
      </c>
      <c r="F25" s="96">
        <f>Input!F19</f>
        <v>186</v>
      </c>
      <c r="G25" s="116">
        <f>Input!G19</f>
        <v>159</v>
      </c>
      <c r="H25" s="115">
        <f>Input!H19</f>
        <v>180</v>
      </c>
      <c r="I25" s="96">
        <f>Input!I19</f>
        <v>147</v>
      </c>
      <c r="J25" s="116">
        <f>Input!J19</f>
        <v>166</v>
      </c>
      <c r="K25" s="115">
        <f>Input!K19</f>
        <v>212</v>
      </c>
      <c r="L25" s="96">
        <f>Input!L19</f>
        <v>148</v>
      </c>
      <c r="M25" s="116">
        <f>Input!M19</f>
        <v>148</v>
      </c>
      <c r="N25" s="115">
        <f>Input!N19</f>
        <v>206</v>
      </c>
      <c r="O25" s="96">
        <f>Input!O19</f>
        <v>133</v>
      </c>
      <c r="P25" s="116">
        <f>Input!P19</f>
        <v>156</v>
      </c>
      <c r="Q25" s="100">
        <f>SUM(C25:P25)</f>
        <v>2348</v>
      </c>
      <c r="R25" s="99">
        <f>RANK(AH25,$AH$4:$AH$37)</f>
        <v>22</v>
      </c>
      <c r="S25" s="119" t="str">
        <f>Input!S23</f>
        <v>Warren Lincoln</v>
      </c>
      <c r="T25" s="124">
        <f>Input!T23</f>
        <v>121</v>
      </c>
      <c r="U25" s="125">
        <f>Input!U23</f>
        <v>107</v>
      </c>
      <c r="V25" s="124">
        <f>Input!V23</f>
        <v>147</v>
      </c>
      <c r="W25" s="52">
        <f>Input!W23</f>
        <v>112</v>
      </c>
      <c r="X25" s="125">
        <f>Input!X23</f>
        <v>133</v>
      </c>
      <c r="Y25" s="124">
        <f>Input!Y23</f>
        <v>101</v>
      </c>
      <c r="Z25" s="52">
        <f>Input!Z23</f>
        <v>91</v>
      </c>
      <c r="AA25" s="125">
        <f>Input!AA23</f>
        <v>102</v>
      </c>
      <c r="AB25" s="124">
        <f>Input!AB23</f>
        <v>91</v>
      </c>
      <c r="AC25" s="52">
        <f>Input!AC23</f>
        <v>174</v>
      </c>
      <c r="AD25" s="125">
        <f>Input!AD23</f>
        <v>122</v>
      </c>
      <c r="AE25" s="124">
        <f>Input!AE23</f>
        <v>146</v>
      </c>
      <c r="AF25" s="52">
        <f>Input!AF23</f>
        <v>118</v>
      </c>
      <c r="AG25" s="125">
        <f>Input!AG23</f>
        <v>121</v>
      </c>
      <c r="AH25" s="130">
        <f>SUM(T25:AG25)</f>
        <v>1686</v>
      </c>
    </row>
    <row r="26" spans="1:34">
      <c r="A26" s="99">
        <f>RANK(Q26,$Q$4:$Q$37)</f>
        <v>23</v>
      </c>
      <c r="B26" s="105" t="str">
        <f>Input!B27</f>
        <v>Warren Center Line</v>
      </c>
      <c r="C26" s="115">
        <f>Input!C27</f>
        <v>116</v>
      </c>
      <c r="D26" s="116">
        <f>Input!D27</f>
        <v>258</v>
      </c>
      <c r="E26" s="115">
        <f>Input!E27</f>
        <v>182</v>
      </c>
      <c r="F26" s="96">
        <f>Input!F27</f>
        <v>181</v>
      </c>
      <c r="G26" s="116">
        <f>Input!G27</f>
        <v>182</v>
      </c>
      <c r="H26" s="115">
        <f>Input!H27</f>
        <v>179</v>
      </c>
      <c r="I26" s="96">
        <f>Input!I27</f>
        <v>203</v>
      </c>
      <c r="J26" s="116">
        <f>Input!J27</f>
        <v>110</v>
      </c>
      <c r="K26" s="115">
        <f>Input!K27</f>
        <v>145</v>
      </c>
      <c r="L26" s="96">
        <f>Input!L27</f>
        <v>150</v>
      </c>
      <c r="M26" s="116">
        <f>Input!M27</f>
        <v>170</v>
      </c>
      <c r="N26" s="115">
        <f>Input!N27</f>
        <v>179</v>
      </c>
      <c r="O26" s="96">
        <f>Input!O27</f>
        <v>130</v>
      </c>
      <c r="P26" s="116">
        <f>Input!P27</f>
        <v>157</v>
      </c>
      <c r="Q26" s="100">
        <f>SUM(C26:P26)</f>
        <v>2342</v>
      </c>
      <c r="R26" s="99">
        <f>RANK(AH26,$AH$4:$AH$37)</f>
        <v>23</v>
      </c>
      <c r="S26" s="119" t="str">
        <f>Input!S22</f>
        <v>New Baltimore Anchor Bay</v>
      </c>
      <c r="T26" s="124">
        <f>Input!T22</f>
        <v>108</v>
      </c>
      <c r="U26" s="125">
        <f>Input!U22</f>
        <v>107</v>
      </c>
      <c r="V26" s="124">
        <f>Input!V22</f>
        <v>101</v>
      </c>
      <c r="W26" s="52">
        <f>Input!W22</f>
        <v>126</v>
      </c>
      <c r="X26" s="125">
        <f>Input!X22</f>
        <v>102</v>
      </c>
      <c r="Y26" s="124">
        <f>Input!Y22</f>
        <v>106</v>
      </c>
      <c r="Z26" s="52">
        <f>Input!Z22</f>
        <v>119</v>
      </c>
      <c r="AA26" s="125">
        <f>Input!AA22</f>
        <v>91</v>
      </c>
      <c r="AB26" s="124">
        <f>Input!AB22</f>
        <v>107</v>
      </c>
      <c r="AC26" s="52">
        <f>Input!AC22</f>
        <v>123</v>
      </c>
      <c r="AD26" s="125">
        <f>Input!AD22</f>
        <v>109</v>
      </c>
      <c r="AE26" s="124">
        <f>Input!AE22</f>
        <v>105</v>
      </c>
      <c r="AF26" s="52">
        <f>Input!AF22</f>
        <v>86</v>
      </c>
      <c r="AG26" s="125">
        <f>Input!AG22</f>
        <v>74</v>
      </c>
      <c r="AH26" s="130">
        <f>SUM(T26:AG26)</f>
        <v>1464</v>
      </c>
    </row>
    <row r="27" spans="1:34">
      <c r="A27" s="99">
        <f>RANK(Q27,$Q$4:$Q$37)</f>
        <v>24</v>
      </c>
      <c r="B27" s="105" t="str">
        <f>Input!B22</f>
        <v>Warren Woods Tower</v>
      </c>
      <c r="C27" s="115">
        <f>Input!C22</f>
        <v>150</v>
      </c>
      <c r="D27" s="116">
        <f>Input!D22</f>
        <v>191</v>
      </c>
      <c r="E27" s="115">
        <f>Input!E22</f>
        <v>146</v>
      </c>
      <c r="F27" s="96">
        <f>Input!F22</f>
        <v>146</v>
      </c>
      <c r="G27" s="116">
        <f>Input!G22</f>
        <v>160</v>
      </c>
      <c r="H27" s="115">
        <f>Input!H22</f>
        <v>200</v>
      </c>
      <c r="I27" s="96">
        <f>Input!I22</f>
        <v>166</v>
      </c>
      <c r="J27" s="116">
        <f>Input!J22</f>
        <v>167</v>
      </c>
      <c r="K27" s="115">
        <f>Input!K22</f>
        <v>118</v>
      </c>
      <c r="L27" s="96">
        <f>Input!L22</f>
        <v>156</v>
      </c>
      <c r="M27" s="116">
        <f>Input!M22</f>
        <v>201</v>
      </c>
      <c r="N27" s="115">
        <f>Input!N22</f>
        <v>167</v>
      </c>
      <c r="O27" s="96">
        <f>Input!O22</f>
        <v>124</v>
      </c>
      <c r="P27" s="116">
        <f>Input!P22</f>
        <v>144</v>
      </c>
      <c r="Q27" s="100">
        <f>SUM(C27:P27)</f>
        <v>2236</v>
      </c>
      <c r="R27" s="99">
        <f t="shared" ref="R5:R37" si="0">RANK(AH27,$AH$4:$AH$37)</f>
        <v>24</v>
      </c>
      <c r="S27" s="119">
        <f>Input!S27</f>
        <v>0</v>
      </c>
      <c r="T27" s="124">
        <f>Input!T27</f>
        <v>0</v>
      </c>
      <c r="U27" s="125">
        <f>Input!U27</f>
        <v>0</v>
      </c>
      <c r="V27" s="124">
        <f>Input!V27</f>
        <v>0</v>
      </c>
      <c r="W27" s="52">
        <f>Input!W27</f>
        <v>0</v>
      </c>
      <c r="X27" s="125">
        <f>Input!X27</f>
        <v>0</v>
      </c>
      <c r="Y27" s="124">
        <f>Input!Y27</f>
        <v>0</v>
      </c>
      <c r="Z27" s="52">
        <f>Input!Z27</f>
        <v>0</v>
      </c>
      <c r="AA27" s="125">
        <f>Input!AA27</f>
        <v>0</v>
      </c>
      <c r="AB27" s="124">
        <f>Input!AB27</f>
        <v>0</v>
      </c>
      <c r="AC27" s="52">
        <f>Input!AC27</f>
        <v>0</v>
      </c>
      <c r="AD27" s="125">
        <f>Input!AD27</f>
        <v>0</v>
      </c>
      <c r="AE27" s="124">
        <f>Input!AE27</f>
        <v>0</v>
      </c>
      <c r="AF27" s="52">
        <f>Input!AF27</f>
        <v>0</v>
      </c>
      <c r="AG27" s="125">
        <f>Input!AG27</f>
        <v>0</v>
      </c>
      <c r="AH27" s="130">
        <f t="shared" ref="AH5:AH37" si="1">SUM(T27:AG27)</f>
        <v>0</v>
      </c>
    </row>
    <row r="28" spans="1:34">
      <c r="A28" s="99">
        <f t="shared" ref="A5:A37" si="2">RANK(Q28,$Q$4:$Q$37)</f>
        <v>25</v>
      </c>
      <c r="B28" s="105">
        <f>Input!B28</f>
        <v>0</v>
      </c>
      <c r="C28" s="115">
        <f>Input!C28</f>
        <v>0</v>
      </c>
      <c r="D28" s="116">
        <f>Input!D28</f>
        <v>0</v>
      </c>
      <c r="E28" s="115">
        <f>Input!E28</f>
        <v>0</v>
      </c>
      <c r="F28" s="96">
        <f>Input!F28</f>
        <v>0</v>
      </c>
      <c r="G28" s="116">
        <f>Input!G28</f>
        <v>0</v>
      </c>
      <c r="H28" s="115">
        <f>Input!H28</f>
        <v>0</v>
      </c>
      <c r="I28" s="96">
        <f>Input!I28</f>
        <v>0</v>
      </c>
      <c r="J28" s="116">
        <f>Input!J28</f>
        <v>0</v>
      </c>
      <c r="K28" s="115">
        <f>Input!K28</f>
        <v>0</v>
      </c>
      <c r="L28" s="96">
        <f>Input!L28</f>
        <v>0</v>
      </c>
      <c r="M28" s="116">
        <f>Input!M28</f>
        <v>0</v>
      </c>
      <c r="N28" s="115">
        <f>Input!N28</f>
        <v>0</v>
      </c>
      <c r="O28" s="96">
        <f>Input!O28</f>
        <v>0</v>
      </c>
      <c r="P28" s="116">
        <f>Input!P28</f>
        <v>0</v>
      </c>
      <c r="Q28" s="100">
        <f t="shared" ref="Q4:Q37" si="3">SUM(C28:P28)</f>
        <v>0</v>
      </c>
      <c r="R28" s="99">
        <f t="shared" si="0"/>
        <v>24</v>
      </c>
      <c r="S28" s="119">
        <f>Input!S28</f>
        <v>0</v>
      </c>
      <c r="T28" s="124">
        <f>Input!T28</f>
        <v>0</v>
      </c>
      <c r="U28" s="125">
        <f>Input!U28</f>
        <v>0</v>
      </c>
      <c r="V28" s="124">
        <f>Input!V28</f>
        <v>0</v>
      </c>
      <c r="W28" s="52">
        <f>Input!W28</f>
        <v>0</v>
      </c>
      <c r="X28" s="125">
        <f>Input!X28</f>
        <v>0</v>
      </c>
      <c r="Y28" s="124">
        <f>Input!Y28</f>
        <v>0</v>
      </c>
      <c r="Z28" s="52">
        <f>Input!Z28</f>
        <v>0</v>
      </c>
      <c r="AA28" s="125">
        <f>Input!AA28</f>
        <v>0</v>
      </c>
      <c r="AB28" s="124">
        <f>Input!AB28</f>
        <v>0</v>
      </c>
      <c r="AC28" s="52">
        <f>Input!AC28</f>
        <v>0</v>
      </c>
      <c r="AD28" s="125">
        <f>Input!AD28</f>
        <v>0</v>
      </c>
      <c r="AE28" s="124">
        <f>Input!AE28</f>
        <v>0</v>
      </c>
      <c r="AF28" s="52">
        <f>Input!AF28</f>
        <v>0</v>
      </c>
      <c r="AG28" s="125">
        <f>Input!AG28</f>
        <v>0</v>
      </c>
      <c r="AH28" s="130">
        <f t="shared" si="1"/>
        <v>0</v>
      </c>
    </row>
    <row r="29" spans="1:34">
      <c r="A29" s="99">
        <f t="shared" si="2"/>
        <v>25</v>
      </c>
      <c r="B29" s="105">
        <f>Input!B29</f>
        <v>0</v>
      </c>
      <c r="C29" s="115">
        <f>Input!C29</f>
        <v>0</v>
      </c>
      <c r="D29" s="116">
        <f>Input!D29</f>
        <v>0</v>
      </c>
      <c r="E29" s="115">
        <f>Input!E29</f>
        <v>0</v>
      </c>
      <c r="F29" s="96">
        <f>Input!F29</f>
        <v>0</v>
      </c>
      <c r="G29" s="116">
        <f>Input!G29</f>
        <v>0</v>
      </c>
      <c r="H29" s="115">
        <f>Input!H29</f>
        <v>0</v>
      </c>
      <c r="I29" s="96">
        <f>Input!I29</f>
        <v>0</v>
      </c>
      <c r="J29" s="116">
        <f>Input!J29</f>
        <v>0</v>
      </c>
      <c r="K29" s="115">
        <f>Input!K29</f>
        <v>0</v>
      </c>
      <c r="L29" s="96">
        <f>Input!L29</f>
        <v>0</v>
      </c>
      <c r="M29" s="116">
        <f>Input!M29</f>
        <v>0</v>
      </c>
      <c r="N29" s="115">
        <f>Input!N29</f>
        <v>0</v>
      </c>
      <c r="O29" s="96">
        <f>Input!O29</f>
        <v>0</v>
      </c>
      <c r="P29" s="116">
        <f>Input!P29</f>
        <v>0</v>
      </c>
      <c r="Q29" s="100">
        <f t="shared" si="3"/>
        <v>0</v>
      </c>
      <c r="R29" s="99">
        <f t="shared" si="0"/>
        <v>24</v>
      </c>
      <c r="S29" s="119">
        <f>Input!S29</f>
        <v>0</v>
      </c>
      <c r="T29" s="124">
        <f>Input!T29</f>
        <v>0</v>
      </c>
      <c r="U29" s="125">
        <f>Input!U29</f>
        <v>0</v>
      </c>
      <c r="V29" s="124">
        <f>Input!V29</f>
        <v>0</v>
      </c>
      <c r="W29" s="52">
        <f>Input!W29</f>
        <v>0</v>
      </c>
      <c r="X29" s="125">
        <f>Input!X29</f>
        <v>0</v>
      </c>
      <c r="Y29" s="124">
        <f>Input!Y29</f>
        <v>0</v>
      </c>
      <c r="Z29" s="52">
        <f>Input!Z29</f>
        <v>0</v>
      </c>
      <c r="AA29" s="125">
        <f>Input!AA29</f>
        <v>0</v>
      </c>
      <c r="AB29" s="124">
        <f>Input!AB29</f>
        <v>0</v>
      </c>
      <c r="AC29" s="52">
        <f>Input!AC29</f>
        <v>0</v>
      </c>
      <c r="AD29" s="125">
        <f>Input!AD29</f>
        <v>0</v>
      </c>
      <c r="AE29" s="124">
        <f>Input!AE29</f>
        <v>0</v>
      </c>
      <c r="AF29" s="52">
        <f>Input!AF29</f>
        <v>0</v>
      </c>
      <c r="AG29" s="125">
        <f>Input!AG29</f>
        <v>0</v>
      </c>
      <c r="AH29" s="130">
        <f t="shared" si="1"/>
        <v>0</v>
      </c>
    </row>
    <row r="30" spans="1:34">
      <c r="A30" s="99">
        <f t="shared" si="2"/>
        <v>25</v>
      </c>
      <c r="B30" s="105">
        <f>Input!B30</f>
        <v>0</v>
      </c>
      <c r="C30" s="115">
        <f>Input!C30</f>
        <v>0</v>
      </c>
      <c r="D30" s="116">
        <f>Input!D30</f>
        <v>0</v>
      </c>
      <c r="E30" s="115">
        <f>Input!E30</f>
        <v>0</v>
      </c>
      <c r="F30" s="96">
        <f>Input!F30</f>
        <v>0</v>
      </c>
      <c r="G30" s="116">
        <f>Input!G30</f>
        <v>0</v>
      </c>
      <c r="H30" s="115">
        <f>Input!H30</f>
        <v>0</v>
      </c>
      <c r="I30" s="96">
        <f>Input!I30</f>
        <v>0</v>
      </c>
      <c r="J30" s="116">
        <f>Input!J30</f>
        <v>0</v>
      </c>
      <c r="K30" s="115">
        <f>Input!K30</f>
        <v>0</v>
      </c>
      <c r="L30" s="96">
        <f>Input!L30</f>
        <v>0</v>
      </c>
      <c r="M30" s="116">
        <f>Input!M30</f>
        <v>0</v>
      </c>
      <c r="N30" s="115">
        <f>Input!N30</f>
        <v>0</v>
      </c>
      <c r="O30" s="96">
        <f>Input!O30</f>
        <v>0</v>
      </c>
      <c r="P30" s="116">
        <f>Input!P30</f>
        <v>0</v>
      </c>
      <c r="Q30" s="100">
        <f t="shared" si="3"/>
        <v>0</v>
      </c>
      <c r="R30" s="99">
        <f t="shared" si="0"/>
        <v>24</v>
      </c>
      <c r="S30" s="119">
        <f>Input!S30</f>
        <v>0</v>
      </c>
      <c r="T30" s="124">
        <f>Input!T30</f>
        <v>0</v>
      </c>
      <c r="U30" s="125">
        <f>Input!U30</f>
        <v>0</v>
      </c>
      <c r="V30" s="124">
        <f>Input!V30</f>
        <v>0</v>
      </c>
      <c r="W30" s="52">
        <f>Input!W30</f>
        <v>0</v>
      </c>
      <c r="X30" s="125">
        <f>Input!X30</f>
        <v>0</v>
      </c>
      <c r="Y30" s="124">
        <f>Input!Y30</f>
        <v>0</v>
      </c>
      <c r="Z30" s="52">
        <f>Input!Z30</f>
        <v>0</v>
      </c>
      <c r="AA30" s="125">
        <f>Input!AA30</f>
        <v>0</v>
      </c>
      <c r="AB30" s="124">
        <f>Input!AB30</f>
        <v>0</v>
      </c>
      <c r="AC30" s="52">
        <f>Input!AC30</f>
        <v>0</v>
      </c>
      <c r="AD30" s="125">
        <f>Input!AD30</f>
        <v>0</v>
      </c>
      <c r="AE30" s="124">
        <f>Input!AE30</f>
        <v>0</v>
      </c>
      <c r="AF30" s="52">
        <f>Input!AF30</f>
        <v>0</v>
      </c>
      <c r="AG30" s="125">
        <f>Input!AG30</f>
        <v>0</v>
      </c>
      <c r="AH30" s="130">
        <f t="shared" si="1"/>
        <v>0</v>
      </c>
    </row>
    <row r="31" spans="1:34">
      <c r="A31" s="99">
        <f t="shared" si="2"/>
        <v>25</v>
      </c>
      <c r="B31" s="105">
        <f>Input!B31</f>
        <v>0</v>
      </c>
      <c r="C31" s="115">
        <f>Input!C31</f>
        <v>0</v>
      </c>
      <c r="D31" s="116">
        <f>Input!D31</f>
        <v>0</v>
      </c>
      <c r="E31" s="115">
        <f>Input!E31</f>
        <v>0</v>
      </c>
      <c r="F31" s="96">
        <f>Input!F31</f>
        <v>0</v>
      </c>
      <c r="G31" s="116">
        <f>Input!G31</f>
        <v>0</v>
      </c>
      <c r="H31" s="115">
        <f>Input!H31</f>
        <v>0</v>
      </c>
      <c r="I31" s="96">
        <f>Input!I31</f>
        <v>0</v>
      </c>
      <c r="J31" s="116">
        <f>Input!J31</f>
        <v>0</v>
      </c>
      <c r="K31" s="115">
        <f>Input!K31</f>
        <v>0</v>
      </c>
      <c r="L31" s="96">
        <f>Input!L31</f>
        <v>0</v>
      </c>
      <c r="M31" s="116">
        <f>Input!M31</f>
        <v>0</v>
      </c>
      <c r="N31" s="115">
        <f>Input!N31</f>
        <v>0</v>
      </c>
      <c r="O31" s="96">
        <f>Input!O31</f>
        <v>0</v>
      </c>
      <c r="P31" s="116">
        <f>Input!P31</f>
        <v>0</v>
      </c>
      <c r="Q31" s="100">
        <f t="shared" si="3"/>
        <v>0</v>
      </c>
      <c r="R31" s="99">
        <f t="shared" si="0"/>
        <v>24</v>
      </c>
      <c r="S31" s="119">
        <f>Input!S31</f>
        <v>0</v>
      </c>
      <c r="T31" s="124">
        <f>Input!T31</f>
        <v>0</v>
      </c>
      <c r="U31" s="125">
        <f>Input!U31</f>
        <v>0</v>
      </c>
      <c r="V31" s="124">
        <f>Input!V31</f>
        <v>0</v>
      </c>
      <c r="W31" s="52">
        <f>Input!W31</f>
        <v>0</v>
      </c>
      <c r="X31" s="125">
        <f>Input!X31</f>
        <v>0</v>
      </c>
      <c r="Y31" s="124">
        <f>Input!Y31</f>
        <v>0</v>
      </c>
      <c r="Z31" s="52">
        <f>Input!Z31</f>
        <v>0</v>
      </c>
      <c r="AA31" s="125">
        <f>Input!AA31</f>
        <v>0</v>
      </c>
      <c r="AB31" s="124">
        <f>Input!AB31</f>
        <v>0</v>
      </c>
      <c r="AC31" s="52">
        <f>Input!AC31</f>
        <v>0</v>
      </c>
      <c r="AD31" s="125">
        <f>Input!AD31</f>
        <v>0</v>
      </c>
      <c r="AE31" s="124">
        <f>Input!AE31</f>
        <v>0</v>
      </c>
      <c r="AF31" s="52">
        <f>Input!AF31</f>
        <v>0</v>
      </c>
      <c r="AG31" s="125">
        <f>Input!AG31</f>
        <v>0</v>
      </c>
      <c r="AH31" s="130">
        <f t="shared" si="1"/>
        <v>0</v>
      </c>
    </row>
    <row r="32" spans="1:34">
      <c r="A32" s="99">
        <f t="shared" si="2"/>
        <v>25</v>
      </c>
      <c r="B32" s="105">
        <f>Input!B32</f>
        <v>0</v>
      </c>
      <c r="C32" s="115">
        <f>Input!C32</f>
        <v>0</v>
      </c>
      <c r="D32" s="116">
        <f>Input!D32</f>
        <v>0</v>
      </c>
      <c r="E32" s="115">
        <f>Input!E32</f>
        <v>0</v>
      </c>
      <c r="F32" s="96">
        <f>Input!F32</f>
        <v>0</v>
      </c>
      <c r="G32" s="116">
        <f>Input!G32</f>
        <v>0</v>
      </c>
      <c r="H32" s="115">
        <f>Input!H32</f>
        <v>0</v>
      </c>
      <c r="I32" s="96">
        <f>Input!I32</f>
        <v>0</v>
      </c>
      <c r="J32" s="116">
        <f>Input!J32</f>
        <v>0</v>
      </c>
      <c r="K32" s="115">
        <f>Input!K32</f>
        <v>0</v>
      </c>
      <c r="L32" s="96">
        <f>Input!L32</f>
        <v>0</v>
      </c>
      <c r="M32" s="116">
        <f>Input!M32</f>
        <v>0</v>
      </c>
      <c r="N32" s="115">
        <f>Input!N32</f>
        <v>0</v>
      </c>
      <c r="O32" s="96">
        <f>Input!O32</f>
        <v>0</v>
      </c>
      <c r="P32" s="116">
        <f>Input!P32</f>
        <v>0</v>
      </c>
      <c r="Q32" s="100">
        <f t="shared" si="3"/>
        <v>0</v>
      </c>
      <c r="R32" s="99">
        <f t="shared" si="0"/>
        <v>24</v>
      </c>
      <c r="S32" s="119">
        <f>Input!S32</f>
        <v>0</v>
      </c>
      <c r="T32" s="124">
        <f>Input!T32</f>
        <v>0</v>
      </c>
      <c r="U32" s="125">
        <f>Input!U32</f>
        <v>0</v>
      </c>
      <c r="V32" s="124">
        <f>Input!V32</f>
        <v>0</v>
      </c>
      <c r="W32" s="52">
        <f>Input!W32</f>
        <v>0</v>
      </c>
      <c r="X32" s="125">
        <f>Input!X32</f>
        <v>0</v>
      </c>
      <c r="Y32" s="124">
        <f>Input!Y32</f>
        <v>0</v>
      </c>
      <c r="Z32" s="52">
        <f>Input!Z32</f>
        <v>0</v>
      </c>
      <c r="AA32" s="125">
        <f>Input!AA32</f>
        <v>0</v>
      </c>
      <c r="AB32" s="124">
        <f>Input!AB32</f>
        <v>0</v>
      </c>
      <c r="AC32" s="52">
        <f>Input!AC32</f>
        <v>0</v>
      </c>
      <c r="AD32" s="125">
        <f>Input!AD32</f>
        <v>0</v>
      </c>
      <c r="AE32" s="124">
        <f>Input!AE32</f>
        <v>0</v>
      </c>
      <c r="AF32" s="52">
        <f>Input!AF32</f>
        <v>0</v>
      </c>
      <c r="AG32" s="125">
        <f>Input!AG32</f>
        <v>0</v>
      </c>
      <c r="AH32" s="130">
        <f t="shared" si="1"/>
        <v>0</v>
      </c>
    </row>
    <row r="33" spans="1:34">
      <c r="A33" s="99">
        <f t="shared" si="2"/>
        <v>25</v>
      </c>
      <c r="B33" s="105">
        <f>Input!B33</f>
        <v>0</v>
      </c>
      <c r="C33" s="115">
        <f>Input!C33</f>
        <v>0</v>
      </c>
      <c r="D33" s="116">
        <f>Input!D33</f>
        <v>0</v>
      </c>
      <c r="E33" s="115">
        <f>Input!E33</f>
        <v>0</v>
      </c>
      <c r="F33" s="96">
        <f>Input!F33</f>
        <v>0</v>
      </c>
      <c r="G33" s="116">
        <f>Input!G33</f>
        <v>0</v>
      </c>
      <c r="H33" s="115">
        <f>Input!H33</f>
        <v>0</v>
      </c>
      <c r="I33" s="96">
        <f>Input!I33</f>
        <v>0</v>
      </c>
      <c r="J33" s="116">
        <f>Input!J33</f>
        <v>0</v>
      </c>
      <c r="K33" s="115">
        <f>Input!K33</f>
        <v>0</v>
      </c>
      <c r="L33" s="96">
        <f>Input!L33</f>
        <v>0</v>
      </c>
      <c r="M33" s="116">
        <f>Input!M33</f>
        <v>0</v>
      </c>
      <c r="N33" s="115">
        <f>Input!N33</f>
        <v>0</v>
      </c>
      <c r="O33" s="96">
        <f>Input!O33</f>
        <v>0</v>
      </c>
      <c r="P33" s="116">
        <f>Input!P33</f>
        <v>0</v>
      </c>
      <c r="Q33" s="100">
        <f t="shared" si="3"/>
        <v>0</v>
      </c>
      <c r="R33" s="99">
        <f t="shared" si="0"/>
        <v>24</v>
      </c>
      <c r="S33" s="119">
        <f>Input!S33</f>
        <v>0</v>
      </c>
      <c r="T33" s="124">
        <f>Input!T33</f>
        <v>0</v>
      </c>
      <c r="U33" s="125">
        <f>Input!U33</f>
        <v>0</v>
      </c>
      <c r="V33" s="124">
        <f>Input!V33</f>
        <v>0</v>
      </c>
      <c r="W33" s="52">
        <f>Input!W33</f>
        <v>0</v>
      </c>
      <c r="X33" s="125">
        <f>Input!X33</f>
        <v>0</v>
      </c>
      <c r="Y33" s="124">
        <f>Input!Y33</f>
        <v>0</v>
      </c>
      <c r="Z33" s="52">
        <f>Input!Z33</f>
        <v>0</v>
      </c>
      <c r="AA33" s="125">
        <f>Input!AA33</f>
        <v>0</v>
      </c>
      <c r="AB33" s="124">
        <f>Input!AB33</f>
        <v>0</v>
      </c>
      <c r="AC33" s="52">
        <f>Input!AC33</f>
        <v>0</v>
      </c>
      <c r="AD33" s="125">
        <f>Input!AD33</f>
        <v>0</v>
      </c>
      <c r="AE33" s="124">
        <f>Input!AE33</f>
        <v>0</v>
      </c>
      <c r="AF33" s="52">
        <f>Input!AF33</f>
        <v>0</v>
      </c>
      <c r="AG33" s="125">
        <f>Input!AG33</f>
        <v>0</v>
      </c>
      <c r="AH33" s="130">
        <f t="shared" si="1"/>
        <v>0</v>
      </c>
    </row>
    <row r="34" spans="1:34">
      <c r="A34" s="99">
        <f t="shared" si="2"/>
        <v>25</v>
      </c>
      <c r="B34" s="105">
        <f>Input!B34</f>
        <v>0</v>
      </c>
      <c r="C34" s="115">
        <f>Input!C34</f>
        <v>0</v>
      </c>
      <c r="D34" s="116">
        <f>Input!D34</f>
        <v>0</v>
      </c>
      <c r="E34" s="115">
        <f>Input!E34</f>
        <v>0</v>
      </c>
      <c r="F34" s="96">
        <f>Input!F34</f>
        <v>0</v>
      </c>
      <c r="G34" s="116">
        <f>Input!G34</f>
        <v>0</v>
      </c>
      <c r="H34" s="115">
        <f>Input!H34</f>
        <v>0</v>
      </c>
      <c r="I34" s="96">
        <f>Input!I34</f>
        <v>0</v>
      </c>
      <c r="J34" s="116">
        <f>Input!J34</f>
        <v>0</v>
      </c>
      <c r="K34" s="115">
        <f>Input!K34</f>
        <v>0</v>
      </c>
      <c r="L34" s="96">
        <f>Input!L34</f>
        <v>0</v>
      </c>
      <c r="M34" s="116">
        <f>Input!M34</f>
        <v>0</v>
      </c>
      <c r="N34" s="115">
        <f>Input!N34</f>
        <v>0</v>
      </c>
      <c r="O34" s="96">
        <f>Input!O34</f>
        <v>0</v>
      </c>
      <c r="P34" s="116">
        <f>Input!P34</f>
        <v>0</v>
      </c>
      <c r="Q34" s="100">
        <f t="shared" si="3"/>
        <v>0</v>
      </c>
      <c r="R34" s="99">
        <f t="shared" si="0"/>
        <v>24</v>
      </c>
      <c r="S34" s="119">
        <f>Input!S34</f>
        <v>0</v>
      </c>
      <c r="T34" s="124">
        <f>Input!T34</f>
        <v>0</v>
      </c>
      <c r="U34" s="125">
        <f>Input!U34</f>
        <v>0</v>
      </c>
      <c r="V34" s="124">
        <f>Input!V34</f>
        <v>0</v>
      </c>
      <c r="W34" s="52">
        <f>Input!W34</f>
        <v>0</v>
      </c>
      <c r="X34" s="125">
        <f>Input!X34</f>
        <v>0</v>
      </c>
      <c r="Y34" s="124">
        <f>Input!Y34</f>
        <v>0</v>
      </c>
      <c r="Z34" s="52">
        <f>Input!Z34</f>
        <v>0</v>
      </c>
      <c r="AA34" s="125">
        <f>Input!AA34</f>
        <v>0</v>
      </c>
      <c r="AB34" s="124">
        <f>Input!AB34</f>
        <v>0</v>
      </c>
      <c r="AC34" s="52">
        <f>Input!AC34</f>
        <v>0</v>
      </c>
      <c r="AD34" s="125">
        <f>Input!AD34</f>
        <v>0</v>
      </c>
      <c r="AE34" s="124">
        <f>Input!AE34</f>
        <v>0</v>
      </c>
      <c r="AF34" s="52">
        <f>Input!AF34</f>
        <v>0</v>
      </c>
      <c r="AG34" s="125">
        <f>Input!AG34</f>
        <v>0</v>
      </c>
      <c r="AH34" s="130">
        <f t="shared" si="1"/>
        <v>0</v>
      </c>
    </row>
    <row r="35" spans="1:34">
      <c r="A35" s="99">
        <f t="shared" si="2"/>
        <v>25</v>
      </c>
      <c r="B35" s="105">
        <f>Input!B35</f>
        <v>0</v>
      </c>
      <c r="C35" s="115">
        <f>Input!C35</f>
        <v>0</v>
      </c>
      <c r="D35" s="116">
        <f>Input!D35</f>
        <v>0</v>
      </c>
      <c r="E35" s="115">
        <f>Input!E35</f>
        <v>0</v>
      </c>
      <c r="F35" s="96">
        <f>Input!F35</f>
        <v>0</v>
      </c>
      <c r="G35" s="116">
        <f>Input!G35</f>
        <v>0</v>
      </c>
      <c r="H35" s="115">
        <f>Input!H35</f>
        <v>0</v>
      </c>
      <c r="I35" s="96">
        <f>Input!I35</f>
        <v>0</v>
      </c>
      <c r="J35" s="116">
        <f>Input!J35</f>
        <v>0</v>
      </c>
      <c r="K35" s="115">
        <f>Input!K35</f>
        <v>0</v>
      </c>
      <c r="L35" s="96">
        <f>Input!L35</f>
        <v>0</v>
      </c>
      <c r="M35" s="116">
        <f>Input!M35</f>
        <v>0</v>
      </c>
      <c r="N35" s="115">
        <f>Input!N35</f>
        <v>0</v>
      </c>
      <c r="O35" s="96">
        <f>Input!O35</f>
        <v>0</v>
      </c>
      <c r="P35" s="116">
        <f>Input!P35</f>
        <v>0</v>
      </c>
      <c r="Q35" s="100">
        <f t="shared" si="3"/>
        <v>0</v>
      </c>
      <c r="R35" s="99">
        <f t="shared" si="0"/>
        <v>24</v>
      </c>
      <c r="S35" s="119">
        <f>Input!S35</f>
        <v>0</v>
      </c>
      <c r="T35" s="124">
        <f>Input!T35</f>
        <v>0</v>
      </c>
      <c r="U35" s="125">
        <f>Input!U35</f>
        <v>0</v>
      </c>
      <c r="V35" s="124">
        <f>Input!V35</f>
        <v>0</v>
      </c>
      <c r="W35" s="52">
        <f>Input!W35</f>
        <v>0</v>
      </c>
      <c r="X35" s="125">
        <f>Input!X35</f>
        <v>0</v>
      </c>
      <c r="Y35" s="124">
        <f>Input!Y35</f>
        <v>0</v>
      </c>
      <c r="Z35" s="52">
        <f>Input!Z35</f>
        <v>0</v>
      </c>
      <c r="AA35" s="125">
        <f>Input!AA35</f>
        <v>0</v>
      </c>
      <c r="AB35" s="124">
        <f>Input!AB35</f>
        <v>0</v>
      </c>
      <c r="AC35" s="52">
        <f>Input!AC35</f>
        <v>0</v>
      </c>
      <c r="AD35" s="125">
        <f>Input!AD35</f>
        <v>0</v>
      </c>
      <c r="AE35" s="124">
        <f>Input!AE35</f>
        <v>0</v>
      </c>
      <c r="AF35" s="52">
        <f>Input!AF35</f>
        <v>0</v>
      </c>
      <c r="AG35" s="125">
        <f>Input!AG35</f>
        <v>0</v>
      </c>
      <c r="AH35" s="130">
        <f t="shared" si="1"/>
        <v>0</v>
      </c>
    </row>
    <row r="36" spans="1:34">
      <c r="A36" s="99">
        <f t="shared" si="2"/>
        <v>25</v>
      </c>
      <c r="B36" s="105">
        <f>Input!B36</f>
        <v>0</v>
      </c>
      <c r="C36" s="115">
        <f>Input!C36</f>
        <v>0</v>
      </c>
      <c r="D36" s="116">
        <f>Input!D36</f>
        <v>0</v>
      </c>
      <c r="E36" s="115">
        <f>Input!E36</f>
        <v>0</v>
      </c>
      <c r="F36" s="96">
        <f>Input!F36</f>
        <v>0</v>
      </c>
      <c r="G36" s="116">
        <f>Input!G36</f>
        <v>0</v>
      </c>
      <c r="H36" s="115">
        <f>Input!H36</f>
        <v>0</v>
      </c>
      <c r="I36" s="96">
        <f>Input!I36</f>
        <v>0</v>
      </c>
      <c r="J36" s="116">
        <f>Input!J36</f>
        <v>0</v>
      </c>
      <c r="K36" s="115">
        <f>Input!K36</f>
        <v>0</v>
      </c>
      <c r="L36" s="96">
        <f>Input!L36</f>
        <v>0</v>
      </c>
      <c r="M36" s="116">
        <f>Input!M36</f>
        <v>0</v>
      </c>
      <c r="N36" s="115">
        <f>Input!N36</f>
        <v>0</v>
      </c>
      <c r="O36" s="96">
        <f>Input!O36</f>
        <v>0</v>
      </c>
      <c r="P36" s="116">
        <f>Input!P36</f>
        <v>0</v>
      </c>
      <c r="Q36" s="100">
        <f t="shared" si="3"/>
        <v>0</v>
      </c>
      <c r="R36" s="99">
        <f t="shared" si="0"/>
        <v>24</v>
      </c>
      <c r="S36" s="119">
        <f>Input!S36</f>
        <v>0</v>
      </c>
      <c r="T36" s="124">
        <f>Input!T36</f>
        <v>0</v>
      </c>
      <c r="U36" s="125">
        <f>Input!U36</f>
        <v>0</v>
      </c>
      <c r="V36" s="124">
        <f>Input!V36</f>
        <v>0</v>
      </c>
      <c r="W36" s="52">
        <f>Input!W36</f>
        <v>0</v>
      </c>
      <c r="X36" s="125">
        <f>Input!X36</f>
        <v>0</v>
      </c>
      <c r="Y36" s="124">
        <f>Input!Y36</f>
        <v>0</v>
      </c>
      <c r="Z36" s="52">
        <f>Input!Z36</f>
        <v>0</v>
      </c>
      <c r="AA36" s="125">
        <f>Input!AA36</f>
        <v>0</v>
      </c>
      <c r="AB36" s="124">
        <f>Input!AB36</f>
        <v>0</v>
      </c>
      <c r="AC36" s="52">
        <f>Input!AC36</f>
        <v>0</v>
      </c>
      <c r="AD36" s="125">
        <f>Input!AD36</f>
        <v>0</v>
      </c>
      <c r="AE36" s="124">
        <f>Input!AE36</f>
        <v>0</v>
      </c>
      <c r="AF36" s="52">
        <f>Input!AF36</f>
        <v>0</v>
      </c>
      <c r="AG36" s="125">
        <f>Input!AG36</f>
        <v>0</v>
      </c>
      <c r="AH36" s="130">
        <f t="shared" si="1"/>
        <v>0</v>
      </c>
    </row>
    <row r="37" spans="1:34" ht="15.75" thickBot="1">
      <c r="A37" s="101">
        <f t="shared" si="2"/>
        <v>25</v>
      </c>
      <c r="B37" s="105">
        <f>Input!B37</f>
        <v>0</v>
      </c>
      <c r="C37" s="117">
        <f>Input!C37</f>
        <v>0</v>
      </c>
      <c r="D37" s="118">
        <f>Input!D37</f>
        <v>0</v>
      </c>
      <c r="E37" s="117">
        <f>Input!E37</f>
        <v>0</v>
      </c>
      <c r="F37" s="102">
        <f>Input!F37</f>
        <v>0</v>
      </c>
      <c r="G37" s="118">
        <f>Input!G37</f>
        <v>0</v>
      </c>
      <c r="H37" s="117">
        <f>Input!H37</f>
        <v>0</v>
      </c>
      <c r="I37" s="102">
        <f>Input!I37</f>
        <v>0</v>
      </c>
      <c r="J37" s="118">
        <f>Input!J37</f>
        <v>0</v>
      </c>
      <c r="K37" s="117">
        <f>Input!K37</f>
        <v>0</v>
      </c>
      <c r="L37" s="102">
        <f>Input!L37</f>
        <v>0</v>
      </c>
      <c r="M37" s="118">
        <f>Input!M37</f>
        <v>0</v>
      </c>
      <c r="N37" s="117">
        <f>Input!N37</f>
        <v>0</v>
      </c>
      <c r="O37" s="102">
        <f>Input!O37</f>
        <v>0</v>
      </c>
      <c r="P37" s="118">
        <f>Input!P37</f>
        <v>0</v>
      </c>
      <c r="Q37" s="103">
        <f t="shared" si="3"/>
        <v>0</v>
      </c>
      <c r="R37" s="101">
        <f t="shared" si="0"/>
        <v>24</v>
      </c>
      <c r="S37" s="119">
        <f>Input!S37</f>
        <v>0</v>
      </c>
      <c r="T37" s="126">
        <f>Input!T37</f>
        <v>0</v>
      </c>
      <c r="U37" s="127">
        <f>Input!U37</f>
        <v>0</v>
      </c>
      <c r="V37" s="126">
        <f>Input!V37</f>
        <v>0</v>
      </c>
      <c r="W37" s="128">
        <f>Input!W37</f>
        <v>0</v>
      </c>
      <c r="X37" s="127">
        <f>Input!X37</f>
        <v>0</v>
      </c>
      <c r="Y37" s="126">
        <f>Input!Y37</f>
        <v>0</v>
      </c>
      <c r="Z37" s="128">
        <f>Input!Z37</f>
        <v>0</v>
      </c>
      <c r="AA37" s="127">
        <f>Input!AA37</f>
        <v>0</v>
      </c>
      <c r="AB37" s="126">
        <f>Input!AB37</f>
        <v>0</v>
      </c>
      <c r="AC37" s="128">
        <f>Input!AC37</f>
        <v>0</v>
      </c>
      <c r="AD37" s="127">
        <f>Input!AD37</f>
        <v>0</v>
      </c>
      <c r="AE37" s="126">
        <f>Input!AE37</f>
        <v>0</v>
      </c>
      <c r="AF37" s="128">
        <f>Input!AF37</f>
        <v>0</v>
      </c>
      <c r="AG37" s="127">
        <f>Input!AG37</f>
        <v>0</v>
      </c>
      <c r="AH37" s="131">
        <f t="shared" si="1"/>
        <v>0</v>
      </c>
    </row>
  </sheetData>
  <sheetProtection selectLockedCells="1" sort="0"/>
  <sortState ref="A4:Q27">
    <sortCondition ref="A4:A27"/>
    <sortCondition descending="1" ref="P4:P27"/>
  </sortState>
  <mergeCells count="12">
    <mergeCell ref="C2:D2"/>
    <mergeCell ref="T2:U2"/>
    <mergeCell ref="B1:Q1"/>
    <mergeCell ref="S1:AH1"/>
    <mergeCell ref="E2:G2"/>
    <mergeCell ref="H2:J2"/>
    <mergeCell ref="K2:M2"/>
    <mergeCell ref="N2:P2"/>
    <mergeCell ref="V2:X2"/>
    <mergeCell ref="Y2:AA2"/>
    <mergeCell ref="AB2:AD2"/>
    <mergeCell ref="AE2:AG2"/>
  </mergeCells>
  <pageMargins left="0.25" right="0.25" top="1" bottom="0.75" header="0.3" footer="0.3"/>
  <pageSetup fitToHeight="0" orientation="portrait" horizontalDpi="360" verticalDpi="360" r:id="rId1"/>
  <headerFooter>
    <oddHeader>&amp;C&amp;"-,Bold"&amp;14Macomb County Championship
Sunnybrook Golf &amp; Bowl</oddHeader>
  </headerFooter>
  <rowBreaks count="1" manualBreakCount="1">
    <brk id="37" max="16383" man="1"/>
  </rowBreaks>
  <colBreaks count="2" manualBreakCount="2">
    <brk id="17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AE49"/>
  <sheetViews>
    <sheetView topLeftCell="A10" zoomScale="75" zoomScaleNormal="75" workbookViewId="0">
      <selection activeCell="T49" sqref="T49"/>
    </sheetView>
  </sheetViews>
  <sheetFormatPr defaultRowHeight="12.75"/>
  <cols>
    <col min="1" max="1" width="3" style="1" bestFit="1" customWidth="1"/>
    <col min="2" max="26" width="4" style="1" customWidth="1"/>
    <col min="27" max="27" width="16.5703125" style="1" customWidth="1"/>
    <col min="28" max="31" width="4" style="1" customWidth="1"/>
    <col min="32" max="230" width="9.140625" style="1"/>
    <col min="231" max="231" width="3" style="1" bestFit="1" customWidth="1"/>
    <col min="232" max="256" width="4" style="1" customWidth="1"/>
    <col min="257" max="257" width="16.5703125" style="1" customWidth="1"/>
    <col min="258" max="261" width="4" style="1" customWidth="1"/>
    <col min="262" max="262" width="1.7109375" style="1" customWidth="1"/>
    <col min="263" max="287" width="3.7109375" style="1" customWidth="1"/>
    <col min="288" max="486" width="9.140625" style="1"/>
    <col min="487" max="487" width="3" style="1" bestFit="1" customWidth="1"/>
    <col min="488" max="512" width="4" style="1" customWidth="1"/>
    <col min="513" max="513" width="16.5703125" style="1" customWidth="1"/>
    <col min="514" max="517" width="4" style="1" customWidth="1"/>
    <col min="518" max="518" width="1.7109375" style="1" customWidth="1"/>
    <col min="519" max="543" width="3.7109375" style="1" customWidth="1"/>
    <col min="544" max="742" width="9.140625" style="1"/>
    <col min="743" max="743" width="3" style="1" bestFit="1" customWidth="1"/>
    <col min="744" max="768" width="4" style="1" customWidth="1"/>
    <col min="769" max="769" width="16.5703125" style="1" customWidth="1"/>
    <col min="770" max="773" width="4" style="1" customWidth="1"/>
    <col min="774" max="774" width="1.7109375" style="1" customWidth="1"/>
    <col min="775" max="799" width="3.7109375" style="1" customWidth="1"/>
    <col min="800" max="998" width="9.140625" style="1"/>
    <col min="999" max="999" width="3" style="1" bestFit="1" customWidth="1"/>
    <col min="1000" max="1024" width="4" style="1" customWidth="1"/>
    <col min="1025" max="1025" width="16.5703125" style="1" customWidth="1"/>
    <col min="1026" max="1029" width="4" style="1" customWidth="1"/>
    <col min="1030" max="1030" width="1.7109375" style="1" customWidth="1"/>
    <col min="1031" max="1055" width="3.7109375" style="1" customWidth="1"/>
    <col min="1056" max="1254" width="9.140625" style="1"/>
    <col min="1255" max="1255" width="3" style="1" bestFit="1" customWidth="1"/>
    <col min="1256" max="1280" width="4" style="1" customWidth="1"/>
    <col min="1281" max="1281" width="16.5703125" style="1" customWidth="1"/>
    <col min="1282" max="1285" width="4" style="1" customWidth="1"/>
    <col min="1286" max="1286" width="1.7109375" style="1" customWidth="1"/>
    <col min="1287" max="1311" width="3.7109375" style="1" customWidth="1"/>
    <col min="1312" max="1510" width="9.140625" style="1"/>
    <col min="1511" max="1511" width="3" style="1" bestFit="1" customWidth="1"/>
    <col min="1512" max="1536" width="4" style="1" customWidth="1"/>
    <col min="1537" max="1537" width="16.5703125" style="1" customWidth="1"/>
    <col min="1538" max="1541" width="4" style="1" customWidth="1"/>
    <col min="1542" max="1542" width="1.7109375" style="1" customWidth="1"/>
    <col min="1543" max="1567" width="3.7109375" style="1" customWidth="1"/>
    <col min="1568" max="1766" width="9.140625" style="1"/>
    <col min="1767" max="1767" width="3" style="1" bestFit="1" customWidth="1"/>
    <col min="1768" max="1792" width="4" style="1" customWidth="1"/>
    <col min="1793" max="1793" width="16.5703125" style="1" customWidth="1"/>
    <col min="1794" max="1797" width="4" style="1" customWidth="1"/>
    <col min="1798" max="1798" width="1.7109375" style="1" customWidth="1"/>
    <col min="1799" max="1823" width="3.7109375" style="1" customWidth="1"/>
    <col min="1824" max="2022" width="9.140625" style="1"/>
    <col min="2023" max="2023" width="3" style="1" bestFit="1" customWidth="1"/>
    <col min="2024" max="2048" width="4" style="1" customWidth="1"/>
    <col min="2049" max="2049" width="16.5703125" style="1" customWidth="1"/>
    <col min="2050" max="2053" width="4" style="1" customWidth="1"/>
    <col min="2054" max="2054" width="1.7109375" style="1" customWidth="1"/>
    <col min="2055" max="2079" width="3.7109375" style="1" customWidth="1"/>
    <col min="2080" max="2278" width="9.140625" style="1"/>
    <col min="2279" max="2279" width="3" style="1" bestFit="1" customWidth="1"/>
    <col min="2280" max="2304" width="4" style="1" customWidth="1"/>
    <col min="2305" max="2305" width="16.5703125" style="1" customWidth="1"/>
    <col min="2306" max="2309" width="4" style="1" customWidth="1"/>
    <col min="2310" max="2310" width="1.7109375" style="1" customWidth="1"/>
    <col min="2311" max="2335" width="3.7109375" style="1" customWidth="1"/>
    <col min="2336" max="2534" width="9.140625" style="1"/>
    <col min="2535" max="2535" width="3" style="1" bestFit="1" customWidth="1"/>
    <col min="2536" max="2560" width="4" style="1" customWidth="1"/>
    <col min="2561" max="2561" width="16.5703125" style="1" customWidth="1"/>
    <col min="2562" max="2565" width="4" style="1" customWidth="1"/>
    <col min="2566" max="2566" width="1.7109375" style="1" customWidth="1"/>
    <col min="2567" max="2591" width="3.7109375" style="1" customWidth="1"/>
    <col min="2592" max="2790" width="9.140625" style="1"/>
    <col min="2791" max="2791" width="3" style="1" bestFit="1" customWidth="1"/>
    <col min="2792" max="2816" width="4" style="1" customWidth="1"/>
    <col min="2817" max="2817" width="16.5703125" style="1" customWidth="1"/>
    <col min="2818" max="2821" width="4" style="1" customWidth="1"/>
    <col min="2822" max="2822" width="1.7109375" style="1" customWidth="1"/>
    <col min="2823" max="2847" width="3.7109375" style="1" customWidth="1"/>
    <col min="2848" max="3046" width="9.140625" style="1"/>
    <col min="3047" max="3047" width="3" style="1" bestFit="1" customWidth="1"/>
    <col min="3048" max="3072" width="4" style="1" customWidth="1"/>
    <col min="3073" max="3073" width="16.5703125" style="1" customWidth="1"/>
    <col min="3074" max="3077" width="4" style="1" customWidth="1"/>
    <col min="3078" max="3078" width="1.7109375" style="1" customWidth="1"/>
    <col min="3079" max="3103" width="3.7109375" style="1" customWidth="1"/>
    <col min="3104" max="3302" width="9.140625" style="1"/>
    <col min="3303" max="3303" width="3" style="1" bestFit="1" customWidth="1"/>
    <col min="3304" max="3328" width="4" style="1" customWidth="1"/>
    <col min="3329" max="3329" width="16.5703125" style="1" customWidth="1"/>
    <col min="3330" max="3333" width="4" style="1" customWidth="1"/>
    <col min="3334" max="3334" width="1.7109375" style="1" customWidth="1"/>
    <col min="3335" max="3359" width="3.7109375" style="1" customWidth="1"/>
    <col min="3360" max="3558" width="9.140625" style="1"/>
    <col min="3559" max="3559" width="3" style="1" bestFit="1" customWidth="1"/>
    <col min="3560" max="3584" width="4" style="1" customWidth="1"/>
    <col min="3585" max="3585" width="16.5703125" style="1" customWidth="1"/>
    <col min="3586" max="3589" width="4" style="1" customWidth="1"/>
    <col min="3590" max="3590" width="1.7109375" style="1" customWidth="1"/>
    <col min="3591" max="3615" width="3.7109375" style="1" customWidth="1"/>
    <col min="3616" max="3814" width="9.140625" style="1"/>
    <col min="3815" max="3815" width="3" style="1" bestFit="1" customWidth="1"/>
    <col min="3816" max="3840" width="4" style="1" customWidth="1"/>
    <col min="3841" max="3841" width="16.5703125" style="1" customWidth="1"/>
    <col min="3842" max="3845" width="4" style="1" customWidth="1"/>
    <col min="3846" max="3846" width="1.7109375" style="1" customWidth="1"/>
    <col min="3847" max="3871" width="3.7109375" style="1" customWidth="1"/>
    <col min="3872" max="4070" width="9.140625" style="1"/>
    <col min="4071" max="4071" width="3" style="1" bestFit="1" customWidth="1"/>
    <col min="4072" max="4096" width="4" style="1" customWidth="1"/>
    <col min="4097" max="4097" width="16.5703125" style="1" customWidth="1"/>
    <col min="4098" max="4101" width="4" style="1" customWidth="1"/>
    <col min="4102" max="4102" width="1.7109375" style="1" customWidth="1"/>
    <col min="4103" max="4127" width="3.7109375" style="1" customWidth="1"/>
    <col min="4128" max="4326" width="9.140625" style="1"/>
    <col min="4327" max="4327" width="3" style="1" bestFit="1" customWidth="1"/>
    <col min="4328" max="4352" width="4" style="1" customWidth="1"/>
    <col min="4353" max="4353" width="16.5703125" style="1" customWidth="1"/>
    <col min="4354" max="4357" width="4" style="1" customWidth="1"/>
    <col min="4358" max="4358" width="1.7109375" style="1" customWidth="1"/>
    <col min="4359" max="4383" width="3.7109375" style="1" customWidth="1"/>
    <col min="4384" max="4582" width="9.140625" style="1"/>
    <col min="4583" max="4583" width="3" style="1" bestFit="1" customWidth="1"/>
    <col min="4584" max="4608" width="4" style="1" customWidth="1"/>
    <col min="4609" max="4609" width="16.5703125" style="1" customWidth="1"/>
    <col min="4610" max="4613" width="4" style="1" customWidth="1"/>
    <col min="4614" max="4614" width="1.7109375" style="1" customWidth="1"/>
    <col min="4615" max="4639" width="3.7109375" style="1" customWidth="1"/>
    <col min="4640" max="4838" width="9.140625" style="1"/>
    <col min="4839" max="4839" width="3" style="1" bestFit="1" customWidth="1"/>
    <col min="4840" max="4864" width="4" style="1" customWidth="1"/>
    <col min="4865" max="4865" width="16.5703125" style="1" customWidth="1"/>
    <col min="4866" max="4869" width="4" style="1" customWidth="1"/>
    <col min="4870" max="4870" width="1.7109375" style="1" customWidth="1"/>
    <col min="4871" max="4895" width="3.7109375" style="1" customWidth="1"/>
    <col min="4896" max="5094" width="9.140625" style="1"/>
    <col min="5095" max="5095" width="3" style="1" bestFit="1" customWidth="1"/>
    <col min="5096" max="5120" width="4" style="1" customWidth="1"/>
    <col min="5121" max="5121" width="16.5703125" style="1" customWidth="1"/>
    <col min="5122" max="5125" width="4" style="1" customWidth="1"/>
    <col min="5126" max="5126" width="1.7109375" style="1" customWidth="1"/>
    <col min="5127" max="5151" width="3.7109375" style="1" customWidth="1"/>
    <col min="5152" max="5350" width="9.140625" style="1"/>
    <col min="5351" max="5351" width="3" style="1" bestFit="1" customWidth="1"/>
    <col min="5352" max="5376" width="4" style="1" customWidth="1"/>
    <col min="5377" max="5377" width="16.5703125" style="1" customWidth="1"/>
    <col min="5378" max="5381" width="4" style="1" customWidth="1"/>
    <col min="5382" max="5382" width="1.7109375" style="1" customWidth="1"/>
    <col min="5383" max="5407" width="3.7109375" style="1" customWidth="1"/>
    <col min="5408" max="5606" width="9.140625" style="1"/>
    <col min="5607" max="5607" width="3" style="1" bestFit="1" customWidth="1"/>
    <col min="5608" max="5632" width="4" style="1" customWidth="1"/>
    <col min="5633" max="5633" width="16.5703125" style="1" customWidth="1"/>
    <col min="5634" max="5637" width="4" style="1" customWidth="1"/>
    <col min="5638" max="5638" width="1.7109375" style="1" customWidth="1"/>
    <col min="5639" max="5663" width="3.7109375" style="1" customWidth="1"/>
    <col min="5664" max="5862" width="9.140625" style="1"/>
    <col min="5863" max="5863" width="3" style="1" bestFit="1" customWidth="1"/>
    <col min="5864" max="5888" width="4" style="1" customWidth="1"/>
    <col min="5889" max="5889" width="16.5703125" style="1" customWidth="1"/>
    <col min="5890" max="5893" width="4" style="1" customWidth="1"/>
    <col min="5894" max="5894" width="1.7109375" style="1" customWidth="1"/>
    <col min="5895" max="5919" width="3.7109375" style="1" customWidth="1"/>
    <col min="5920" max="6118" width="9.140625" style="1"/>
    <col min="6119" max="6119" width="3" style="1" bestFit="1" customWidth="1"/>
    <col min="6120" max="6144" width="4" style="1" customWidth="1"/>
    <col min="6145" max="6145" width="16.5703125" style="1" customWidth="1"/>
    <col min="6146" max="6149" width="4" style="1" customWidth="1"/>
    <col min="6150" max="6150" width="1.7109375" style="1" customWidth="1"/>
    <col min="6151" max="6175" width="3.7109375" style="1" customWidth="1"/>
    <col min="6176" max="6374" width="9.140625" style="1"/>
    <col min="6375" max="6375" width="3" style="1" bestFit="1" customWidth="1"/>
    <col min="6376" max="6400" width="4" style="1" customWidth="1"/>
    <col min="6401" max="6401" width="16.5703125" style="1" customWidth="1"/>
    <col min="6402" max="6405" width="4" style="1" customWidth="1"/>
    <col min="6406" max="6406" width="1.7109375" style="1" customWidth="1"/>
    <col min="6407" max="6431" width="3.7109375" style="1" customWidth="1"/>
    <col min="6432" max="6630" width="9.140625" style="1"/>
    <col min="6631" max="6631" width="3" style="1" bestFit="1" customWidth="1"/>
    <col min="6632" max="6656" width="4" style="1" customWidth="1"/>
    <col min="6657" max="6657" width="16.5703125" style="1" customWidth="1"/>
    <col min="6658" max="6661" width="4" style="1" customWidth="1"/>
    <col min="6662" max="6662" width="1.7109375" style="1" customWidth="1"/>
    <col min="6663" max="6687" width="3.7109375" style="1" customWidth="1"/>
    <col min="6688" max="6886" width="9.140625" style="1"/>
    <col min="6887" max="6887" width="3" style="1" bestFit="1" customWidth="1"/>
    <col min="6888" max="6912" width="4" style="1" customWidth="1"/>
    <col min="6913" max="6913" width="16.5703125" style="1" customWidth="1"/>
    <col min="6914" max="6917" width="4" style="1" customWidth="1"/>
    <col min="6918" max="6918" width="1.7109375" style="1" customWidth="1"/>
    <col min="6919" max="6943" width="3.7109375" style="1" customWidth="1"/>
    <col min="6944" max="7142" width="9.140625" style="1"/>
    <col min="7143" max="7143" width="3" style="1" bestFit="1" customWidth="1"/>
    <col min="7144" max="7168" width="4" style="1" customWidth="1"/>
    <col min="7169" max="7169" width="16.5703125" style="1" customWidth="1"/>
    <col min="7170" max="7173" width="4" style="1" customWidth="1"/>
    <col min="7174" max="7174" width="1.7109375" style="1" customWidth="1"/>
    <col min="7175" max="7199" width="3.7109375" style="1" customWidth="1"/>
    <col min="7200" max="7398" width="9.140625" style="1"/>
    <col min="7399" max="7399" width="3" style="1" bestFit="1" customWidth="1"/>
    <col min="7400" max="7424" width="4" style="1" customWidth="1"/>
    <col min="7425" max="7425" width="16.5703125" style="1" customWidth="1"/>
    <col min="7426" max="7429" width="4" style="1" customWidth="1"/>
    <col min="7430" max="7430" width="1.7109375" style="1" customWidth="1"/>
    <col min="7431" max="7455" width="3.7109375" style="1" customWidth="1"/>
    <col min="7456" max="7654" width="9.140625" style="1"/>
    <col min="7655" max="7655" width="3" style="1" bestFit="1" customWidth="1"/>
    <col min="7656" max="7680" width="4" style="1" customWidth="1"/>
    <col min="7681" max="7681" width="16.5703125" style="1" customWidth="1"/>
    <col min="7682" max="7685" width="4" style="1" customWidth="1"/>
    <col min="7686" max="7686" width="1.7109375" style="1" customWidth="1"/>
    <col min="7687" max="7711" width="3.7109375" style="1" customWidth="1"/>
    <col min="7712" max="7910" width="9.140625" style="1"/>
    <col min="7911" max="7911" width="3" style="1" bestFit="1" customWidth="1"/>
    <col min="7912" max="7936" width="4" style="1" customWidth="1"/>
    <col min="7937" max="7937" width="16.5703125" style="1" customWidth="1"/>
    <col min="7938" max="7941" width="4" style="1" customWidth="1"/>
    <col min="7942" max="7942" width="1.7109375" style="1" customWidth="1"/>
    <col min="7943" max="7967" width="3.7109375" style="1" customWidth="1"/>
    <col min="7968" max="8166" width="9.140625" style="1"/>
    <col min="8167" max="8167" width="3" style="1" bestFit="1" customWidth="1"/>
    <col min="8168" max="8192" width="4" style="1" customWidth="1"/>
    <col min="8193" max="8193" width="16.5703125" style="1" customWidth="1"/>
    <col min="8194" max="8197" width="4" style="1" customWidth="1"/>
    <col min="8198" max="8198" width="1.7109375" style="1" customWidth="1"/>
    <col min="8199" max="8223" width="3.7109375" style="1" customWidth="1"/>
    <col min="8224" max="8422" width="9.140625" style="1"/>
    <col min="8423" max="8423" width="3" style="1" bestFit="1" customWidth="1"/>
    <col min="8424" max="8448" width="4" style="1" customWidth="1"/>
    <col min="8449" max="8449" width="16.5703125" style="1" customWidth="1"/>
    <col min="8450" max="8453" width="4" style="1" customWidth="1"/>
    <col min="8454" max="8454" width="1.7109375" style="1" customWidth="1"/>
    <col min="8455" max="8479" width="3.7109375" style="1" customWidth="1"/>
    <col min="8480" max="8678" width="9.140625" style="1"/>
    <col min="8679" max="8679" width="3" style="1" bestFit="1" customWidth="1"/>
    <col min="8680" max="8704" width="4" style="1" customWidth="1"/>
    <col min="8705" max="8705" width="16.5703125" style="1" customWidth="1"/>
    <col min="8706" max="8709" width="4" style="1" customWidth="1"/>
    <col min="8710" max="8710" width="1.7109375" style="1" customWidth="1"/>
    <col min="8711" max="8735" width="3.7109375" style="1" customWidth="1"/>
    <col min="8736" max="8934" width="9.140625" style="1"/>
    <col min="8935" max="8935" width="3" style="1" bestFit="1" customWidth="1"/>
    <col min="8936" max="8960" width="4" style="1" customWidth="1"/>
    <col min="8961" max="8961" width="16.5703125" style="1" customWidth="1"/>
    <col min="8962" max="8965" width="4" style="1" customWidth="1"/>
    <col min="8966" max="8966" width="1.7109375" style="1" customWidth="1"/>
    <col min="8967" max="8991" width="3.7109375" style="1" customWidth="1"/>
    <col min="8992" max="9190" width="9.140625" style="1"/>
    <col min="9191" max="9191" width="3" style="1" bestFit="1" customWidth="1"/>
    <col min="9192" max="9216" width="4" style="1" customWidth="1"/>
    <col min="9217" max="9217" width="16.5703125" style="1" customWidth="1"/>
    <col min="9218" max="9221" width="4" style="1" customWidth="1"/>
    <col min="9222" max="9222" width="1.7109375" style="1" customWidth="1"/>
    <col min="9223" max="9247" width="3.7109375" style="1" customWidth="1"/>
    <col min="9248" max="9446" width="9.140625" style="1"/>
    <col min="9447" max="9447" width="3" style="1" bestFit="1" customWidth="1"/>
    <col min="9448" max="9472" width="4" style="1" customWidth="1"/>
    <col min="9473" max="9473" width="16.5703125" style="1" customWidth="1"/>
    <col min="9474" max="9477" width="4" style="1" customWidth="1"/>
    <col min="9478" max="9478" width="1.7109375" style="1" customWidth="1"/>
    <col min="9479" max="9503" width="3.7109375" style="1" customWidth="1"/>
    <col min="9504" max="9702" width="9.140625" style="1"/>
    <col min="9703" max="9703" width="3" style="1" bestFit="1" customWidth="1"/>
    <col min="9704" max="9728" width="4" style="1" customWidth="1"/>
    <col min="9729" max="9729" width="16.5703125" style="1" customWidth="1"/>
    <col min="9730" max="9733" width="4" style="1" customWidth="1"/>
    <col min="9734" max="9734" width="1.7109375" style="1" customWidth="1"/>
    <col min="9735" max="9759" width="3.7109375" style="1" customWidth="1"/>
    <col min="9760" max="9958" width="9.140625" style="1"/>
    <col min="9959" max="9959" width="3" style="1" bestFit="1" customWidth="1"/>
    <col min="9960" max="9984" width="4" style="1" customWidth="1"/>
    <col min="9985" max="9985" width="16.5703125" style="1" customWidth="1"/>
    <col min="9986" max="9989" width="4" style="1" customWidth="1"/>
    <col min="9990" max="9990" width="1.7109375" style="1" customWidth="1"/>
    <col min="9991" max="10015" width="3.7109375" style="1" customWidth="1"/>
    <col min="10016" max="10214" width="9.140625" style="1"/>
    <col min="10215" max="10215" width="3" style="1" bestFit="1" customWidth="1"/>
    <col min="10216" max="10240" width="4" style="1" customWidth="1"/>
    <col min="10241" max="10241" width="16.5703125" style="1" customWidth="1"/>
    <col min="10242" max="10245" width="4" style="1" customWidth="1"/>
    <col min="10246" max="10246" width="1.7109375" style="1" customWidth="1"/>
    <col min="10247" max="10271" width="3.7109375" style="1" customWidth="1"/>
    <col min="10272" max="10470" width="9.140625" style="1"/>
    <col min="10471" max="10471" width="3" style="1" bestFit="1" customWidth="1"/>
    <col min="10472" max="10496" width="4" style="1" customWidth="1"/>
    <col min="10497" max="10497" width="16.5703125" style="1" customWidth="1"/>
    <col min="10498" max="10501" width="4" style="1" customWidth="1"/>
    <col min="10502" max="10502" width="1.7109375" style="1" customWidth="1"/>
    <col min="10503" max="10527" width="3.7109375" style="1" customWidth="1"/>
    <col min="10528" max="10726" width="9.140625" style="1"/>
    <col min="10727" max="10727" width="3" style="1" bestFit="1" customWidth="1"/>
    <col min="10728" max="10752" width="4" style="1" customWidth="1"/>
    <col min="10753" max="10753" width="16.5703125" style="1" customWidth="1"/>
    <col min="10754" max="10757" width="4" style="1" customWidth="1"/>
    <col min="10758" max="10758" width="1.7109375" style="1" customWidth="1"/>
    <col min="10759" max="10783" width="3.7109375" style="1" customWidth="1"/>
    <col min="10784" max="10982" width="9.140625" style="1"/>
    <col min="10983" max="10983" width="3" style="1" bestFit="1" customWidth="1"/>
    <col min="10984" max="11008" width="4" style="1" customWidth="1"/>
    <col min="11009" max="11009" width="16.5703125" style="1" customWidth="1"/>
    <col min="11010" max="11013" width="4" style="1" customWidth="1"/>
    <col min="11014" max="11014" width="1.7109375" style="1" customWidth="1"/>
    <col min="11015" max="11039" width="3.7109375" style="1" customWidth="1"/>
    <col min="11040" max="11238" width="9.140625" style="1"/>
    <col min="11239" max="11239" width="3" style="1" bestFit="1" customWidth="1"/>
    <col min="11240" max="11264" width="4" style="1" customWidth="1"/>
    <col min="11265" max="11265" width="16.5703125" style="1" customWidth="1"/>
    <col min="11266" max="11269" width="4" style="1" customWidth="1"/>
    <col min="11270" max="11270" width="1.7109375" style="1" customWidth="1"/>
    <col min="11271" max="11295" width="3.7109375" style="1" customWidth="1"/>
    <col min="11296" max="11494" width="9.140625" style="1"/>
    <col min="11495" max="11495" width="3" style="1" bestFit="1" customWidth="1"/>
    <col min="11496" max="11520" width="4" style="1" customWidth="1"/>
    <col min="11521" max="11521" width="16.5703125" style="1" customWidth="1"/>
    <col min="11522" max="11525" width="4" style="1" customWidth="1"/>
    <col min="11526" max="11526" width="1.7109375" style="1" customWidth="1"/>
    <col min="11527" max="11551" width="3.7109375" style="1" customWidth="1"/>
    <col min="11552" max="11750" width="9.140625" style="1"/>
    <col min="11751" max="11751" width="3" style="1" bestFit="1" customWidth="1"/>
    <col min="11752" max="11776" width="4" style="1" customWidth="1"/>
    <col min="11777" max="11777" width="16.5703125" style="1" customWidth="1"/>
    <col min="11778" max="11781" width="4" style="1" customWidth="1"/>
    <col min="11782" max="11782" width="1.7109375" style="1" customWidth="1"/>
    <col min="11783" max="11807" width="3.7109375" style="1" customWidth="1"/>
    <col min="11808" max="12006" width="9.140625" style="1"/>
    <col min="12007" max="12007" width="3" style="1" bestFit="1" customWidth="1"/>
    <col min="12008" max="12032" width="4" style="1" customWidth="1"/>
    <col min="12033" max="12033" width="16.5703125" style="1" customWidth="1"/>
    <col min="12034" max="12037" width="4" style="1" customWidth="1"/>
    <col min="12038" max="12038" width="1.7109375" style="1" customWidth="1"/>
    <col min="12039" max="12063" width="3.7109375" style="1" customWidth="1"/>
    <col min="12064" max="12262" width="9.140625" style="1"/>
    <col min="12263" max="12263" width="3" style="1" bestFit="1" customWidth="1"/>
    <col min="12264" max="12288" width="4" style="1" customWidth="1"/>
    <col min="12289" max="12289" width="16.5703125" style="1" customWidth="1"/>
    <col min="12290" max="12293" width="4" style="1" customWidth="1"/>
    <col min="12294" max="12294" width="1.7109375" style="1" customWidth="1"/>
    <col min="12295" max="12319" width="3.7109375" style="1" customWidth="1"/>
    <col min="12320" max="12518" width="9.140625" style="1"/>
    <col min="12519" max="12519" width="3" style="1" bestFit="1" customWidth="1"/>
    <col min="12520" max="12544" width="4" style="1" customWidth="1"/>
    <col min="12545" max="12545" width="16.5703125" style="1" customWidth="1"/>
    <col min="12546" max="12549" width="4" style="1" customWidth="1"/>
    <col min="12550" max="12550" width="1.7109375" style="1" customWidth="1"/>
    <col min="12551" max="12575" width="3.7109375" style="1" customWidth="1"/>
    <col min="12576" max="12774" width="9.140625" style="1"/>
    <col min="12775" max="12775" width="3" style="1" bestFit="1" customWidth="1"/>
    <col min="12776" max="12800" width="4" style="1" customWidth="1"/>
    <col min="12801" max="12801" width="16.5703125" style="1" customWidth="1"/>
    <col min="12802" max="12805" width="4" style="1" customWidth="1"/>
    <col min="12806" max="12806" width="1.7109375" style="1" customWidth="1"/>
    <col min="12807" max="12831" width="3.7109375" style="1" customWidth="1"/>
    <col min="12832" max="13030" width="9.140625" style="1"/>
    <col min="13031" max="13031" width="3" style="1" bestFit="1" customWidth="1"/>
    <col min="13032" max="13056" width="4" style="1" customWidth="1"/>
    <col min="13057" max="13057" width="16.5703125" style="1" customWidth="1"/>
    <col min="13058" max="13061" width="4" style="1" customWidth="1"/>
    <col min="13062" max="13062" width="1.7109375" style="1" customWidth="1"/>
    <col min="13063" max="13087" width="3.7109375" style="1" customWidth="1"/>
    <col min="13088" max="13286" width="9.140625" style="1"/>
    <col min="13287" max="13287" width="3" style="1" bestFit="1" customWidth="1"/>
    <col min="13288" max="13312" width="4" style="1" customWidth="1"/>
    <col min="13313" max="13313" width="16.5703125" style="1" customWidth="1"/>
    <col min="13314" max="13317" width="4" style="1" customWidth="1"/>
    <col min="13318" max="13318" width="1.7109375" style="1" customWidth="1"/>
    <col min="13319" max="13343" width="3.7109375" style="1" customWidth="1"/>
    <col min="13344" max="13542" width="9.140625" style="1"/>
    <col min="13543" max="13543" width="3" style="1" bestFit="1" customWidth="1"/>
    <col min="13544" max="13568" width="4" style="1" customWidth="1"/>
    <col min="13569" max="13569" width="16.5703125" style="1" customWidth="1"/>
    <col min="13570" max="13573" width="4" style="1" customWidth="1"/>
    <col min="13574" max="13574" width="1.7109375" style="1" customWidth="1"/>
    <col min="13575" max="13599" width="3.7109375" style="1" customWidth="1"/>
    <col min="13600" max="13798" width="9.140625" style="1"/>
    <col min="13799" max="13799" width="3" style="1" bestFit="1" customWidth="1"/>
    <col min="13800" max="13824" width="4" style="1" customWidth="1"/>
    <col min="13825" max="13825" width="16.5703125" style="1" customWidth="1"/>
    <col min="13826" max="13829" width="4" style="1" customWidth="1"/>
    <col min="13830" max="13830" width="1.7109375" style="1" customWidth="1"/>
    <col min="13831" max="13855" width="3.7109375" style="1" customWidth="1"/>
    <col min="13856" max="14054" width="9.140625" style="1"/>
    <col min="14055" max="14055" width="3" style="1" bestFit="1" customWidth="1"/>
    <col min="14056" max="14080" width="4" style="1" customWidth="1"/>
    <col min="14081" max="14081" width="16.5703125" style="1" customWidth="1"/>
    <col min="14082" max="14085" width="4" style="1" customWidth="1"/>
    <col min="14086" max="14086" width="1.7109375" style="1" customWidth="1"/>
    <col min="14087" max="14111" width="3.7109375" style="1" customWidth="1"/>
    <col min="14112" max="14310" width="9.140625" style="1"/>
    <col min="14311" max="14311" width="3" style="1" bestFit="1" customWidth="1"/>
    <col min="14312" max="14336" width="4" style="1" customWidth="1"/>
    <col min="14337" max="14337" width="16.5703125" style="1" customWidth="1"/>
    <col min="14338" max="14341" width="4" style="1" customWidth="1"/>
    <col min="14342" max="14342" width="1.7109375" style="1" customWidth="1"/>
    <col min="14343" max="14367" width="3.7109375" style="1" customWidth="1"/>
    <col min="14368" max="14566" width="9.140625" style="1"/>
    <col min="14567" max="14567" width="3" style="1" bestFit="1" customWidth="1"/>
    <col min="14568" max="14592" width="4" style="1" customWidth="1"/>
    <col min="14593" max="14593" width="16.5703125" style="1" customWidth="1"/>
    <col min="14594" max="14597" width="4" style="1" customWidth="1"/>
    <col min="14598" max="14598" width="1.7109375" style="1" customWidth="1"/>
    <col min="14599" max="14623" width="3.7109375" style="1" customWidth="1"/>
    <col min="14624" max="14822" width="9.140625" style="1"/>
    <col min="14823" max="14823" width="3" style="1" bestFit="1" customWidth="1"/>
    <col min="14824" max="14848" width="4" style="1" customWidth="1"/>
    <col min="14849" max="14849" width="16.5703125" style="1" customWidth="1"/>
    <col min="14850" max="14853" width="4" style="1" customWidth="1"/>
    <col min="14854" max="14854" width="1.7109375" style="1" customWidth="1"/>
    <col min="14855" max="14879" width="3.7109375" style="1" customWidth="1"/>
    <col min="14880" max="15078" width="9.140625" style="1"/>
    <col min="15079" max="15079" width="3" style="1" bestFit="1" customWidth="1"/>
    <col min="15080" max="15104" width="4" style="1" customWidth="1"/>
    <col min="15105" max="15105" width="16.5703125" style="1" customWidth="1"/>
    <col min="15106" max="15109" width="4" style="1" customWidth="1"/>
    <col min="15110" max="15110" width="1.7109375" style="1" customWidth="1"/>
    <col min="15111" max="15135" width="3.7109375" style="1" customWidth="1"/>
    <col min="15136" max="15334" width="9.140625" style="1"/>
    <col min="15335" max="15335" width="3" style="1" bestFit="1" customWidth="1"/>
    <col min="15336" max="15360" width="4" style="1" customWidth="1"/>
    <col min="15361" max="15361" width="16.5703125" style="1" customWidth="1"/>
    <col min="15362" max="15365" width="4" style="1" customWidth="1"/>
    <col min="15366" max="15366" width="1.7109375" style="1" customWidth="1"/>
    <col min="15367" max="15391" width="3.7109375" style="1" customWidth="1"/>
    <col min="15392" max="15590" width="9.140625" style="1"/>
    <col min="15591" max="15591" width="3" style="1" bestFit="1" customWidth="1"/>
    <col min="15592" max="15616" width="4" style="1" customWidth="1"/>
    <col min="15617" max="15617" width="16.5703125" style="1" customWidth="1"/>
    <col min="15618" max="15621" width="4" style="1" customWidth="1"/>
    <col min="15622" max="15622" width="1.7109375" style="1" customWidth="1"/>
    <col min="15623" max="15647" width="3.7109375" style="1" customWidth="1"/>
    <col min="15648" max="15846" width="9.140625" style="1"/>
    <col min="15847" max="15847" width="3" style="1" bestFit="1" customWidth="1"/>
    <col min="15848" max="15872" width="4" style="1" customWidth="1"/>
    <col min="15873" max="15873" width="16.5703125" style="1" customWidth="1"/>
    <col min="15874" max="15877" width="4" style="1" customWidth="1"/>
    <col min="15878" max="15878" width="1.7109375" style="1" customWidth="1"/>
    <col min="15879" max="15903" width="3.7109375" style="1" customWidth="1"/>
    <col min="15904" max="16102" width="9.140625" style="1"/>
    <col min="16103" max="16103" width="3" style="1" bestFit="1" customWidth="1"/>
    <col min="16104" max="16128" width="4" style="1" customWidth="1"/>
    <col min="16129" max="16129" width="16.5703125" style="1" customWidth="1"/>
    <col min="16130" max="16133" width="4" style="1" customWidth="1"/>
    <col min="16134" max="16134" width="1.7109375" style="1" customWidth="1"/>
    <col min="16135" max="16159" width="3.7109375" style="1" customWidth="1"/>
    <col min="16160" max="16384" width="9.140625" style="1"/>
  </cols>
  <sheetData>
    <row r="1" spans="1:31">
      <c r="A1" s="8">
        <v>1</v>
      </c>
      <c r="B1" s="9" t="str">
        <f>Standings!B4</f>
        <v>Macomb Dakota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2"/>
    </row>
    <row r="2" spans="1:31" s="18" customFormat="1" ht="12.75" customHeight="1">
      <c r="A2" s="13"/>
      <c r="B2" s="132">
        <v>203</v>
      </c>
      <c r="C2" s="132">
        <v>225</v>
      </c>
      <c r="D2" s="132">
        <v>202</v>
      </c>
      <c r="E2" s="133"/>
      <c r="F2" s="14"/>
      <c r="G2" s="15">
        <f>SUM(B2:E2)</f>
        <v>630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6"/>
      <c r="U2" s="16"/>
      <c r="V2" s="16"/>
      <c r="W2" s="16"/>
      <c r="X2" s="13"/>
      <c r="Y2" s="13"/>
      <c r="Z2" s="13"/>
      <c r="AA2" s="13"/>
      <c r="AB2" s="13"/>
      <c r="AC2" s="13"/>
      <c r="AD2" s="13"/>
      <c r="AE2" s="17"/>
    </row>
    <row r="3" spans="1:31" s="18" customFormat="1" ht="12.75" customHeight="1">
      <c r="A3" s="13"/>
      <c r="B3" s="13"/>
      <c r="D3" s="13"/>
      <c r="E3" s="13" t="s">
        <v>49</v>
      </c>
      <c r="F3" s="13"/>
      <c r="G3" s="19"/>
      <c r="H3" s="20" t="str">
        <f>IF(D6=" "," ",(IF(G2&gt;G6,B1,B5)))</f>
        <v>Macomb Dakota</v>
      </c>
      <c r="I3" s="21"/>
      <c r="J3" s="21"/>
      <c r="K3" s="13"/>
      <c r="L3" s="13"/>
      <c r="M3" s="13"/>
      <c r="N3" s="13"/>
      <c r="O3" s="13"/>
      <c r="P3" s="13"/>
      <c r="Q3" s="13"/>
      <c r="R3" s="13"/>
      <c r="S3" s="13"/>
      <c r="T3" s="16"/>
      <c r="U3" s="16"/>
      <c r="V3" s="16"/>
      <c r="W3" s="16"/>
      <c r="X3" s="13"/>
      <c r="Y3" s="13"/>
      <c r="Z3" s="13"/>
      <c r="AA3" s="13"/>
      <c r="AB3" s="13"/>
      <c r="AC3" s="13"/>
      <c r="AD3" s="13"/>
      <c r="AE3" s="13"/>
    </row>
    <row r="4" spans="1:31" s="18" customFormat="1" ht="12.75" customHeight="1">
      <c r="A4" s="13"/>
      <c r="B4" s="13"/>
      <c r="C4" s="13" t="s">
        <v>56</v>
      </c>
      <c r="D4" s="13"/>
      <c r="E4" s="13"/>
      <c r="F4" s="13"/>
      <c r="G4" s="134"/>
      <c r="H4" s="132">
        <v>190</v>
      </c>
      <c r="I4" s="132">
        <v>171</v>
      </c>
      <c r="J4" s="132">
        <v>201</v>
      </c>
      <c r="K4" s="133"/>
      <c r="L4" s="14"/>
      <c r="M4" s="15">
        <f>SUM(H4:K4)</f>
        <v>562</v>
      </c>
      <c r="N4" s="13"/>
      <c r="O4" s="13"/>
      <c r="P4" s="13"/>
      <c r="Q4" s="13"/>
      <c r="R4" s="13"/>
      <c r="S4" s="13"/>
      <c r="T4" s="16"/>
      <c r="U4" s="16"/>
      <c r="V4" s="16"/>
      <c r="W4" s="16"/>
      <c r="X4" s="13"/>
      <c r="Y4" s="13"/>
      <c r="Z4" s="13"/>
      <c r="AA4" s="17"/>
      <c r="AB4" s="13"/>
      <c r="AC4" s="13"/>
      <c r="AD4" s="13"/>
      <c r="AE4" s="13"/>
    </row>
    <row r="5" spans="1:31">
      <c r="A5" s="8">
        <v>16</v>
      </c>
      <c r="B5" s="22" t="str">
        <f>Standings!B19</f>
        <v>Warren De La Salle</v>
      </c>
      <c r="C5" s="22"/>
      <c r="D5" s="22"/>
      <c r="E5" s="22"/>
      <c r="F5" s="9"/>
      <c r="G5" s="9"/>
      <c r="H5" s="135"/>
      <c r="I5" s="18"/>
      <c r="J5" s="13"/>
      <c r="K5" s="13" t="s">
        <v>49</v>
      </c>
      <c r="L5" s="13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2"/>
      <c r="AB5" s="10"/>
      <c r="AC5" s="10"/>
      <c r="AD5" s="10"/>
      <c r="AE5" s="10"/>
    </row>
    <row r="6" spans="1:31">
      <c r="A6" s="10"/>
      <c r="B6" s="137">
        <v>155</v>
      </c>
      <c r="C6" s="137">
        <v>188</v>
      </c>
      <c r="D6" s="138">
        <v>189</v>
      </c>
      <c r="E6" s="138"/>
      <c r="F6" s="10"/>
      <c r="G6" s="14">
        <f>SUM(B6:E6)</f>
        <v>532</v>
      </c>
      <c r="H6" s="13"/>
      <c r="J6" s="13"/>
      <c r="K6" s="13"/>
      <c r="L6" s="13"/>
      <c r="M6" s="19"/>
      <c r="N6" s="20" t="str">
        <f>IF(J10=" "," ",(IF(M4&gt;M10,H3,H9)))</f>
        <v>Warren Mott</v>
      </c>
      <c r="O6" s="22"/>
      <c r="P6" s="2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>
      <c r="A7" s="8">
        <v>8</v>
      </c>
      <c r="B7" s="9" t="str">
        <f>Standings!B11</f>
        <v>Warren Mott</v>
      </c>
      <c r="C7" s="10"/>
      <c r="D7" s="10"/>
      <c r="E7" s="10"/>
      <c r="F7" s="10"/>
      <c r="G7" s="9"/>
      <c r="H7" s="10"/>
      <c r="I7" s="13" t="s">
        <v>57</v>
      </c>
      <c r="J7" s="10"/>
      <c r="K7" s="10"/>
      <c r="L7" s="10"/>
      <c r="M7" s="24"/>
      <c r="N7" s="132">
        <v>226</v>
      </c>
      <c r="O7" s="132">
        <v>202</v>
      </c>
      <c r="P7" s="132">
        <v>213</v>
      </c>
      <c r="Q7" s="133"/>
      <c r="R7" s="14"/>
      <c r="S7" s="15">
        <f>SUM(N7:Q7)</f>
        <v>641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10"/>
      <c r="B8" s="132">
        <v>183</v>
      </c>
      <c r="C8" s="132">
        <v>201</v>
      </c>
      <c r="D8" s="132">
        <v>210</v>
      </c>
      <c r="E8" s="133"/>
      <c r="F8" s="14"/>
      <c r="G8" s="15">
        <f>SUM(B8:E8)</f>
        <v>594</v>
      </c>
      <c r="H8" s="10"/>
      <c r="I8" s="10"/>
      <c r="J8" s="10"/>
      <c r="K8" s="10"/>
      <c r="L8" s="10"/>
      <c r="M8" s="10"/>
      <c r="N8" s="136"/>
      <c r="O8" s="18"/>
      <c r="P8" s="13"/>
      <c r="Q8" s="13" t="s">
        <v>49</v>
      </c>
      <c r="R8" s="13"/>
      <c r="S8" s="19"/>
      <c r="T8" s="10"/>
      <c r="U8" s="10"/>
      <c r="V8" s="10"/>
      <c r="W8" s="10"/>
      <c r="X8" s="10"/>
      <c r="Y8" s="10"/>
      <c r="Z8" s="10"/>
      <c r="AA8" s="26"/>
      <c r="AB8" s="26"/>
      <c r="AC8" s="26"/>
      <c r="AD8" s="26"/>
      <c r="AE8" s="10"/>
    </row>
    <row r="9" spans="1:31">
      <c r="A9" s="10"/>
      <c r="B9" s="13"/>
      <c r="C9" s="18"/>
      <c r="D9" s="13"/>
      <c r="E9" s="13" t="s">
        <v>49</v>
      </c>
      <c r="F9" s="13"/>
      <c r="G9" s="19"/>
      <c r="H9" s="20" t="str">
        <f>IF(D12=" "," ",(IF(G8&gt;G12,B7,B11)))</f>
        <v>Warren Mott</v>
      </c>
      <c r="I9" s="9"/>
      <c r="J9" s="9"/>
      <c r="K9" s="9"/>
      <c r="L9" s="9"/>
      <c r="M9" s="9"/>
      <c r="N9" s="135"/>
      <c r="O9" s="13"/>
      <c r="P9" s="13"/>
      <c r="Q9" s="13"/>
      <c r="R9" s="13"/>
      <c r="S9" s="19"/>
      <c r="T9" s="10"/>
      <c r="U9" s="10"/>
      <c r="V9" s="10"/>
      <c r="W9" s="10"/>
      <c r="X9" s="10"/>
      <c r="Y9" s="10"/>
      <c r="Z9" s="10"/>
      <c r="AA9" s="26"/>
      <c r="AB9" s="26"/>
      <c r="AC9" s="26"/>
      <c r="AD9" s="26"/>
      <c r="AE9" s="10"/>
    </row>
    <row r="10" spans="1:31">
      <c r="A10" s="10"/>
      <c r="B10" s="13"/>
      <c r="C10" s="13" t="s">
        <v>7</v>
      </c>
      <c r="D10" s="13"/>
      <c r="E10" s="13"/>
      <c r="F10" s="13"/>
      <c r="G10" s="19"/>
      <c r="H10" s="137">
        <v>177</v>
      </c>
      <c r="I10" s="137">
        <v>225</v>
      </c>
      <c r="J10" s="138">
        <v>224</v>
      </c>
      <c r="K10" s="138"/>
      <c r="L10" s="10"/>
      <c r="M10" s="14">
        <f>SUM(H10:K10)</f>
        <v>626</v>
      </c>
      <c r="N10" s="10"/>
      <c r="O10" s="10"/>
      <c r="P10" s="10"/>
      <c r="Q10" s="10"/>
      <c r="R10" s="10"/>
      <c r="S10" s="2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>
      <c r="A11" s="8">
        <v>9</v>
      </c>
      <c r="B11" s="22" t="str">
        <f>Standings!B12</f>
        <v>New Baltimore Anchor Bay</v>
      </c>
      <c r="C11" s="22"/>
      <c r="D11" s="9"/>
      <c r="E11" s="9"/>
      <c r="F11" s="9"/>
      <c r="G11" s="27"/>
      <c r="H11" s="10"/>
      <c r="I11" s="10"/>
      <c r="J11" s="10"/>
      <c r="K11" s="10" t="s">
        <v>49</v>
      </c>
      <c r="L11" s="10"/>
      <c r="M11" s="10"/>
      <c r="N11" s="10"/>
      <c r="O11" s="10"/>
      <c r="P11" s="10"/>
      <c r="Q11" s="10"/>
      <c r="R11" s="10"/>
      <c r="S11" s="2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10"/>
      <c r="B12" s="137">
        <v>169</v>
      </c>
      <c r="C12" s="137">
        <v>200</v>
      </c>
      <c r="D12" s="138">
        <v>201</v>
      </c>
      <c r="E12" s="138"/>
      <c r="F12" s="10"/>
      <c r="G12" s="14">
        <f>SUM(B12:E12)</f>
        <v>570</v>
      </c>
      <c r="H12" s="10"/>
      <c r="I12" s="10"/>
      <c r="J12" s="10"/>
      <c r="K12" s="10"/>
      <c r="L12" s="10"/>
      <c r="M12" s="10"/>
      <c r="N12" s="10"/>
      <c r="O12" s="10"/>
      <c r="P12" s="10" t="s">
        <v>59</v>
      </c>
      <c r="Q12" s="10"/>
      <c r="R12" s="10"/>
      <c r="S12" s="24"/>
      <c r="T12" s="28" t="str">
        <f>IF(P19=" "," ",(IF(S7&gt;S19,N6,N18)))</f>
        <v>Warren Mott</v>
      </c>
      <c r="U12" s="22"/>
      <c r="V12" s="22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>
      <c r="A13" s="8">
        <v>5</v>
      </c>
      <c r="B13" s="9" t="str">
        <f>Standings!B8</f>
        <v>Utica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4"/>
      <c r="T13" s="132">
        <v>159</v>
      </c>
      <c r="U13" s="132">
        <v>166</v>
      </c>
      <c r="V13" s="132">
        <v>244</v>
      </c>
      <c r="W13" s="133"/>
      <c r="X13" s="14"/>
      <c r="Y13" s="15">
        <f>SUM(T13:W13)</f>
        <v>569</v>
      </c>
      <c r="Z13" s="10"/>
      <c r="AA13" s="10"/>
      <c r="AB13" s="10"/>
      <c r="AC13" s="10"/>
      <c r="AD13" s="10"/>
      <c r="AE13" s="10"/>
    </row>
    <row r="14" spans="1:31">
      <c r="A14" s="10"/>
      <c r="B14" s="132">
        <v>213</v>
      </c>
      <c r="C14" s="132">
        <v>184</v>
      </c>
      <c r="D14" s="132">
        <v>213</v>
      </c>
      <c r="E14" s="133"/>
      <c r="F14" s="14"/>
      <c r="G14" s="15">
        <f>SUM(B14:E14)</f>
        <v>610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36"/>
      <c r="U14" s="18"/>
      <c r="V14" s="13"/>
      <c r="W14" s="13" t="s">
        <v>49</v>
      </c>
      <c r="X14" s="13"/>
      <c r="Y14" s="19"/>
      <c r="Z14" s="10"/>
      <c r="AA14" s="10"/>
      <c r="AB14" s="10"/>
      <c r="AC14" s="10"/>
      <c r="AD14" s="10"/>
      <c r="AE14" s="10"/>
    </row>
    <row r="15" spans="1:31">
      <c r="A15" s="10"/>
      <c r="B15" s="13"/>
      <c r="C15" s="18"/>
      <c r="D15" s="13"/>
      <c r="E15" s="13" t="s">
        <v>49</v>
      </c>
      <c r="F15" s="13"/>
      <c r="G15" s="19"/>
      <c r="H15" s="20" t="str">
        <f>IF(D18=" "," ",(IF(G14&gt;G18,B13,B17)))</f>
        <v>Utica</v>
      </c>
      <c r="I15" s="22"/>
      <c r="J15" s="22"/>
      <c r="K15" s="10"/>
      <c r="L15" s="10"/>
      <c r="M15" s="9"/>
      <c r="N15" s="10"/>
      <c r="O15" s="10"/>
      <c r="P15" s="10"/>
      <c r="Q15" s="10"/>
      <c r="R15" s="10"/>
      <c r="S15" s="10"/>
      <c r="T15" s="135"/>
      <c r="U15" s="13"/>
      <c r="V15" s="13"/>
      <c r="W15" s="13"/>
      <c r="X15" s="13"/>
      <c r="Y15" s="19"/>
      <c r="Z15" s="10"/>
      <c r="AA15" s="10"/>
      <c r="AB15" s="10"/>
      <c r="AC15" s="10"/>
      <c r="AD15" s="10"/>
      <c r="AE15" s="10"/>
    </row>
    <row r="16" spans="1:31">
      <c r="A16" s="10"/>
      <c r="B16" s="13"/>
      <c r="C16" s="13" t="s">
        <v>57</v>
      </c>
      <c r="D16" s="13"/>
      <c r="E16" s="13"/>
      <c r="F16" s="13"/>
      <c r="G16" s="19"/>
      <c r="H16" s="132">
        <v>220</v>
      </c>
      <c r="I16" s="132">
        <v>235</v>
      </c>
      <c r="J16" s="132">
        <v>203</v>
      </c>
      <c r="K16" s="133"/>
      <c r="L16" s="14"/>
      <c r="M16" s="15">
        <f>SUM(H16:K16)</f>
        <v>658</v>
      </c>
      <c r="N16" s="10"/>
      <c r="O16" s="10"/>
      <c r="P16" s="10"/>
      <c r="Q16" s="10"/>
      <c r="R16" s="10"/>
      <c r="S16" s="10"/>
      <c r="T16" s="23"/>
      <c r="U16" s="10"/>
      <c r="V16" s="10"/>
      <c r="W16" s="10"/>
      <c r="X16" s="10"/>
      <c r="Y16" s="24"/>
      <c r="Z16" s="10"/>
      <c r="AA16" s="10"/>
      <c r="AB16" s="10"/>
      <c r="AC16" s="10"/>
      <c r="AD16" s="10"/>
      <c r="AE16" s="10"/>
    </row>
    <row r="17" spans="1:31">
      <c r="A17" s="8">
        <v>12</v>
      </c>
      <c r="B17" s="22" t="str">
        <f>Standings!B15</f>
        <v>Armada</v>
      </c>
      <c r="C17" s="22"/>
      <c r="D17" s="22"/>
      <c r="E17" s="9"/>
      <c r="F17" s="9"/>
      <c r="G17" s="9"/>
      <c r="H17" s="136"/>
      <c r="I17" s="18"/>
      <c r="J17" s="13"/>
      <c r="K17" s="13" t="s">
        <v>49</v>
      </c>
      <c r="L17" s="13"/>
      <c r="M17" s="19"/>
      <c r="N17" s="23"/>
      <c r="O17" s="10"/>
      <c r="P17" s="10"/>
      <c r="Q17" s="10"/>
      <c r="R17" s="10"/>
      <c r="S17" s="10"/>
      <c r="T17" s="23"/>
      <c r="U17" s="10"/>
      <c r="V17" s="10"/>
      <c r="W17" s="10"/>
      <c r="X17" s="10"/>
      <c r="Y17" s="24"/>
      <c r="Z17" s="10"/>
      <c r="AA17" s="10"/>
      <c r="AB17" s="10"/>
      <c r="AC17" s="10"/>
      <c r="AD17" s="10"/>
      <c r="AE17" s="10"/>
    </row>
    <row r="18" spans="1:31">
      <c r="A18" s="10"/>
      <c r="B18" s="137">
        <v>170</v>
      </c>
      <c r="C18" s="137">
        <v>158</v>
      </c>
      <c r="D18" s="138">
        <v>176</v>
      </c>
      <c r="E18" s="138"/>
      <c r="F18" s="10"/>
      <c r="G18" s="14">
        <f>SUM(B18:E18)</f>
        <v>504</v>
      </c>
      <c r="H18" s="13"/>
      <c r="J18" s="13"/>
      <c r="K18" s="13"/>
      <c r="L18" s="13"/>
      <c r="M18" s="19"/>
      <c r="N18" s="20" t="str">
        <f>IF(J22=" "," ",(IF(M16&gt;M22,H15,H21)))</f>
        <v>Utica</v>
      </c>
      <c r="O18" s="9"/>
      <c r="P18" s="9"/>
      <c r="Q18" s="9"/>
      <c r="R18" s="9"/>
      <c r="S18" s="9"/>
      <c r="T18" s="23"/>
      <c r="U18" s="10"/>
      <c r="V18" s="10"/>
      <c r="W18" s="10"/>
      <c r="X18" s="10"/>
      <c r="Y18" s="24"/>
      <c r="Z18" s="10"/>
      <c r="AA18" s="10"/>
      <c r="AB18" s="10"/>
      <c r="AC18" s="10"/>
      <c r="AD18" s="10"/>
      <c r="AE18" s="10"/>
    </row>
    <row r="19" spans="1:31">
      <c r="A19" s="8">
        <v>4</v>
      </c>
      <c r="B19" s="9" t="str">
        <f>Standings!B7</f>
        <v>St. Clair Shores Lake Shore</v>
      </c>
      <c r="C19" s="10"/>
      <c r="D19" s="10"/>
      <c r="E19" s="10"/>
      <c r="F19" s="10"/>
      <c r="G19" s="9"/>
      <c r="H19" s="10"/>
      <c r="I19" s="13" t="s">
        <v>7</v>
      </c>
      <c r="J19" s="10"/>
      <c r="K19" s="10"/>
      <c r="L19" s="10"/>
      <c r="M19" s="24"/>
      <c r="N19" s="137">
        <v>188</v>
      </c>
      <c r="O19" s="137">
        <v>211</v>
      </c>
      <c r="P19" s="138">
        <v>211</v>
      </c>
      <c r="Q19" s="138"/>
      <c r="R19" s="10"/>
      <c r="S19" s="14">
        <f>SUM(N19:Q19)</f>
        <v>610</v>
      </c>
      <c r="T19" s="10"/>
      <c r="U19" s="10"/>
      <c r="V19" s="10"/>
      <c r="W19" s="10"/>
      <c r="X19" s="10"/>
      <c r="Y19" s="24"/>
      <c r="Z19" s="10"/>
      <c r="AA19" s="10"/>
      <c r="AB19" s="10"/>
      <c r="AC19" s="10"/>
      <c r="AD19" s="10"/>
      <c r="AE19" s="10"/>
    </row>
    <row r="20" spans="1:31">
      <c r="A20" s="10"/>
      <c r="B20" s="132">
        <v>144</v>
      </c>
      <c r="C20" s="132">
        <v>176</v>
      </c>
      <c r="D20" s="132">
        <v>196</v>
      </c>
      <c r="E20" s="133"/>
      <c r="F20" s="14"/>
      <c r="G20" s="15">
        <f>SUM(B20:E20)</f>
        <v>516</v>
      </c>
      <c r="H20" s="10"/>
      <c r="I20" s="10"/>
      <c r="J20" s="10"/>
      <c r="K20" s="10"/>
      <c r="L20" s="10"/>
      <c r="M20" s="24"/>
      <c r="N20" s="10"/>
      <c r="O20" s="10"/>
      <c r="P20" s="10"/>
      <c r="Q20" s="10" t="s">
        <v>49</v>
      </c>
      <c r="R20" s="10"/>
      <c r="S20" s="10"/>
      <c r="T20" s="10"/>
      <c r="U20" s="10"/>
      <c r="V20" s="10"/>
      <c r="W20" s="10"/>
      <c r="X20" s="10"/>
      <c r="Y20" s="24"/>
      <c r="Z20" s="10"/>
      <c r="AA20" s="10"/>
      <c r="AB20" s="10"/>
      <c r="AC20" s="10"/>
      <c r="AD20" s="10"/>
      <c r="AE20" s="10"/>
    </row>
    <row r="21" spans="1:31">
      <c r="A21" s="10"/>
      <c r="B21" s="13"/>
      <c r="C21" s="18"/>
      <c r="D21" s="13"/>
      <c r="E21" s="13" t="s">
        <v>49</v>
      </c>
      <c r="F21" s="13"/>
      <c r="G21" s="19"/>
      <c r="H21" s="20" t="str">
        <f>IF(D24=" "," ",(IF(G20&gt;G24,B19,B23)))</f>
        <v>Roseville</v>
      </c>
      <c r="I21" s="9"/>
      <c r="J21" s="9"/>
      <c r="K21" s="9"/>
      <c r="L21" s="9"/>
      <c r="M21" s="2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Z21" s="10"/>
      <c r="AA21" s="10"/>
      <c r="AB21" s="10"/>
      <c r="AC21" s="10"/>
      <c r="AD21" s="10"/>
      <c r="AE21" s="10"/>
    </row>
    <row r="22" spans="1:31">
      <c r="A22" s="10"/>
      <c r="B22" s="13"/>
      <c r="C22" s="13" t="s">
        <v>58</v>
      </c>
      <c r="D22" s="13"/>
      <c r="E22" s="13"/>
      <c r="F22" s="13"/>
      <c r="G22" s="19"/>
      <c r="H22" s="137">
        <v>195</v>
      </c>
      <c r="I22" s="137">
        <v>145</v>
      </c>
      <c r="J22" s="138">
        <v>136</v>
      </c>
      <c r="K22" s="138"/>
      <c r="L22" s="10"/>
      <c r="M22" s="14">
        <f>SUM(H22:K22)</f>
        <v>476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Z22" s="10"/>
      <c r="AA22" s="10"/>
      <c r="AB22" s="10"/>
      <c r="AC22" s="10"/>
      <c r="AD22" s="10"/>
      <c r="AE22" s="10"/>
    </row>
    <row r="23" spans="1:31">
      <c r="A23" s="8">
        <v>13</v>
      </c>
      <c r="B23" s="22" t="str">
        <f>Standings!B16</f>
        <v>Roseville</v>
      </c>
      <c r="C23" s="22"/>
      <c r="D23" s="22"/>
      <c r="E23" s="9"/>
      <c r="F23" s="9"/>
      <c r="G23" s="27"/>
      <c r="H23" s="10"/>
      <c r="I23" s="10"/>
      <c r="J23" s="10"/>
      <c r="K23" s="10" t="s">
        <v>49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Z23" s="10"/>
      <c r="AA23" s="10"/>
      <c r="AB23" s="10"/>
      <c r="AC23" s="10"/>
      <c r="AD23" s="10"/>
      <c r="AE23" s="10"/>
    </row>
    <row r="24" spans="1:31">
      <c r="A24" s="10"/>
      <c r="B24" s="137">
        <v>225</v>
      </c>
      <c r="C24" s="137">
        <v>189</v>
      </c>
      <c r="D24" s="138">
        <v>170</v>
      </c>
      <c r="E24" s="138"/>
      <c r="F24" s="10"/>
      <c r="G24" s="14">
        <f>SUM(B24:E24)</f>
        <v>584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 t="s">
        <v>62</v>
      </c>
      <c r="W24" s="10"/>
      <c r="X24" s="10"/>
      <c r="Y24" s="24"/>
      <c r="Z24" s="29" t="str">
        <f>IF(V37=" "," ",(IF(Y13&gt;Y37,T12,T36)))</f>
        <v>Macomb L'Anse Creuse North</v>
      </c>
      <c r="AA24" s="22"/>
      <c r="AB24" s="22"/>
      <c r="AC24" s="9"/>
      <c r="AD24" s="9"/>
      <c r="AE24" s="9"/>
    </row>
    <row r="25" spans="1:31">
      <c r="A25" s="8">
        <v>3</v>
      </c>
      <c r="B25" s="9" t="str">
        <f>Standings!B6</f>
        <v>Sterling Heights Stevenson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Z25" s="218" t="s">
        <v>9</v>
      </c>
      <c r="AA25" s="219"/>
      <c r="AB25" s="219"/>
      <c r="AC25" s="10"/>
      <c r="AD25" s="10"/>
      <c r="AE25" s="10"/>
    </row>
    <row r="26" spans="1:31">
      <c r="A26" s="10"/>
      <c r="B26" s="132">
        <v>197</v>
      </c>
      <c r="C26" s="132">
        <v>212</v>
      </c>
      <c r="D26" s="132">
        <v>214</v>
      </c>
      <c r="E26" s="133"/>
      <c r="F26" s="14"/>
      <c r="G26" s="15">
        <f>SUM(B26:E26)</f>
        <v>623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Z26" s="10"/>
      <c r="AA26" s="10"/>
      <c r="AB26" s="10"/>
      <c r="AC26" s="10"/>
      <c r="AD26" s="10"/>
      <c r="AE26" s="10"/>
    </row>
    <row r="27" spans="1:31">
      <c r="A27" s="10"/>
      <c r="B27" s="13"/>
      <c r="C27" s="18"/>
      <c r="D27" s="13"/>
      <c r="E27" s="13" t="s">
        <v>49</v>
      </c>
      <c r="F27" s="13"/>
      <c r="G27" s="19"/>
      <c r="H27" s="20" t="str">
        <f>IF(D30=" "," ",(IF(G26&gt;G30,B25,B29)))</f>
        <v>Sterling Heights Stevenson</v>
      </c>
      <c r="I27" s="22"/>
      <c r="J27" s="22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Z27" s="10"/>
      <c r="AA27" s="10"/>
      <c r="AB27" s="10"/>
      <c r="AC27" s="10"/>
      <c r="AD27" s="10"/>
      <c r="AE27" s="10"/>
    </row>
    <row r="28" spans="1:31">
      <c r="A28" s="10"/>
      <c r="B28" s="13"/>
      <c r="C28" s="13" t="s">
        <v>59</v>
      </c>
      <c r="D28" s="13"/>
      <c r="E28" s="13"/>
      <c r="F28" s="13"/>
      <c r="G28" s="19"/>
      <c r="H28" s="132">
        <v>257</v>
      </c>
      <c r="I28" s="132">
        <v>236</v>
      </c>
      <c r="J28" s="132">
        <v>191</v>
      </c>
      <c r="K28" s="133"/>
      <c r="L28" s="14"/>
      <c r="M28" s="15">
        <f>SUM(H28:K28)</f>
        <v>684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Z28" s="10"/>
      <c r="AA28" s="10"/>
      <c r="AB28" s="10"/>
      <c r="AC28" s="10"/>
      <c r="AD28" s="10"/>
      <c r="AE28" s="10"/>
    </row>
    <row r="29" spans="1:31">
      <c r="A29" s="8">
        <v>14</v>
      </c>
      <c r="B29" s="22" t="str">
        <f>Standings!B17</f>
        <v>St. Clair Shores South Lake</v>
      </c>
      <c r="C29" s="22"/>
      <c r="D29" s="9"/>
      <c r="E29" s="9"/>
      <c r="F29" s="9"/>
      <c r="G29" s="9"/>
      <c r="H29" s="136"/>
      <c r="I29" s="18"/>
      <c r="J29" s="13"/>
      <c r="K29" s="13" t="s">
        <v>49</v>
      </c>
      <c r="L29" s="13"/>
      <c r="M29" s="1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3"/>
      <c r="AA29" s="140" t="str">
        <f>IF(V37=" "," ",(IF(Y13&lt;Y37,T12,T36)))</f>
        <v>Warren Mott</v>
      </c>
      <c r="AB29" s="22"/>
      <c r="AC29" s="22"/>
      <c r="AD29" s="9"/>
      <c r="AE29" s="9"/>
    </row>
    <row r="30" spans="1:31">
      <c r="A30" s="10"/>
      <c r="B30" s="137">
        <v>141</v>
      </c>
      <c r="C30" s="137">
        <v>159</v>
      </c>
      <c r="D30" s="138">
        <v>145</v>
      </c>
      <c r="E30" s="138"/>
      <c r="F30" s="10"/>
      <c r="G30" s="14">
        <f>SUM(B30:E30)</f>
        <v>445</v>
      </c>
      <c r="H30" s="13"/>
      <c r="J30" s="13"/>
      <c r="K30" s="13"/>
      <c r="L30" s="13"/>
      <c r="M30" s="19"/>
      <c r="N30" s="20" t="str">
        <f>IF(J34=" "," ",(IF(M28&gt;M34,H27,H33)))</f>
        <v>Sterling Heights Stevenson</v>
      </c>
      <c r="O30" s="22"/>
      <c r="P30" s="22"/>
      <c r="Q30" s="10"/>
      <c r="R30" s="10"/>
      <c r="S30" s="9"/>
      <c r="T30" s="10"/>
      <c r="U30" s="10"/>
      <c r="V30" s="10"/>
      <c r="W30" s="10"/>
      <c r="X30" s="10"/>
      <c r="Y30" s="24"/>
      <c r="Z30" s="10"/>
      <c r="AA30" s="219" t="s">
        <v>10</v>
      </c>
      <c r="AB30" s="219"/>
      <c r="AC30" s="219"/>
      <c r="AD30" s="10"/>
      <c r="AE30" s="10"/>
    </row>
    <row r="31" spans="1:31">
      <c r="A31" s="8">
        <v>6</v>
      </c>
      <c r="B31" s="9" t="str">
        <f>Standings!B9</f>
        <v>St. Clair Shores Lakeview</v>
      </c>
      <c r="C31" s="10"/>
      <c r="D31" s="10"/>
      <c r="E31" s="10"/>
      <c r="F31" s="10"/>
      <c r="G31" s="9"/>
      <c r="H31" s="10"/>
      <c r="I31" s="13" t="s">
        <v>61</v>
      </c>
      <c r="J31" s="10"/>
      <c r="K31" s="10"/>
      <c r="L31" s="10"/>
      <c r="M31" s="24"/>
      <c r="N31" s="132">
        <v>191</v>
      </c>
      <c r="O31" s="132">
        <v>212</v>
      </c>
      <c r="P31" s="132">
        <v>224</v>
      </c>
      <c r="Q31" s="133"/>
      <c r="R31" s="14"/>
      <c r="S31" s="15">
        <f>SUM(N31:Q31)</f>
        <v>627</v>
      </c>
      <c r="T31" s="10"/>
      <c r="U31" s="10"/>
      <c r="V31" s="10"/>
      <c r="W31" s="10"/>
      <c r="X31" s="10"/>
      <c r="Y31" s="24"/>
      <c r="Z31" s="10"/>
      <c r="AA31" s="10"/>
      <c r="AB31" s="10"/>
      <c r="AC31" s="10"/>
      <c r="AD31" s="10"/>
      <c r="AE31" s="10"/>
    </row>
    <row r="32" spans="1:31">
      <c r="A32" s="10"/>
      <c r="B32" s="132">
        <v>188</v>
      </c>
      <c r="C32" s="132">
        <v>186</v>
      </c>
      <c r="D32" s="132">
        <v>134</v>
      </c>
      <c r="E32" s="133"/>
      <c r="F32" s="14"/>
      <c r="G32" s="15">
        <f>SUM(B32:E32)</f>
        <v>508</v>
      </c>
      <c r="H32" s="10"/>
      <c r="I32" s="10"/>
      <c r="J32" s="10"/>
      <c r="K32" s="10"/>
      <c r="L32" s="10"/>
      <c r="M32" s="24"/>
      <c r="N32" s="13"/>
      <c r="O32" s="18"/>
      <c r="P32" s="13"/>
      <c r="Q32" s="13" t="s">
        <v>49</v>
      </c>
      <c r="R32" s="13"/>
      <c r="S32" s="19"/>
      <c r="T32" s="23"/>
      <c r="U32" s="10"/>
      <c r="V32" s="10"/>
      <c r="W32" s="10"/>
      <c r="X32" s="10"/>
      <c r="Y32" s="24"/>
      <c r="Z32" s="10"/>
      <c r="AA32" s="10"/>
      <c r="AB32" s="10"/>
      <c r="AC32" s="10"/>
      <c r="AD32" s="10"/>
      <c r="AE32" s="10"/>
    </row>
    <row r="33" spans="1:31">
      <c r="A33" s="10"/>
      <c r="B33" s="13"/>
      <c r="C33" s="18"/>
      <c r="D33" s="13"/>
      <c r="E33" s="13" t="s">
        <v>49</v>
      </c>
      <c r="F33" s="13"/>
      <c r="G33" s="19"/>
      <c r="H33" s="20" t="str">
        <f>IF(D36=" "," ",(IF(G32&gt;G36,B31,B35)))</f>
        <v>Sterling Heights</v>
      </c>
      <c r="I33" s="9"/>
      <c r="J33" s="9"/>
      <c r="K33" s="9"/>
      <c r="L33" s="9"/>
      <c r="M33" s="9"/>
      <c r="N33" s="135"/>
      <c r="O33" s="13"/>
      <c r="P33" s="13"/>
      <c r="Q33" s="13"/>
      <c r="R33" s="13"/>
      <c r="S33" s="19"/>
      <c r="T33" s="23"/>
      <c r="U33" s="10"/>
      <c r="V33" s="10"/>
      <c r="W33" s="10"/>
      <c r="X33" s="10"/>
      <c r="Y33" s="24"/>
      <c r="Z33" s="10"/>
      <c r="AA33" s="10"/>
      <c r="AB33" s="10"/>
      <c r="AC33" s="10"/>
      <c r="AD33" s="10"/>
      <c r="AE33" s="10"/>
    </row>
    <row r="34" spans="1:31">
      <c r="A34" s="10"/>
      <c r="B34" s="13"/>
      <c r="C34" s="13" t="s">
        <v>60</v>
      </c>
      <c r="D34" s="13"/>
      <c r="E34" s="13"/>
      <c r="F34" s="13"/>
      <c r="G34" s="19"/>
      <c r="H34" s="137">
        <v>212</v>
      </c>
      <c r="I34" s="137">
        <v>197</v>
      </c>
      <c r="J34" s="138">
        <v>213</v>
      </c>
      <c r="K34" s="138"/>
      <c r="L34" s="10"/>
      <c r="M34" s="14">
        <f>SUM(H34:K34)</f>
        <v>622</v>
      </c>
      <c r="N34" s="10"/>
      <c r="O34" s="10"/>
      <c r="P34" s="10"/>
      <c r="Q34" s="10"/>
      <c r="R34" s="10"/>
      <c r="S34" s="10"/>
      <c r="T34" s="23"/>
      <c r="U34" s="10"/>
      <c r="V34" s="10"/>
      <c r="W34" s="10"/>
      <c r="X34" s="10"/>
      <c r="Y34" s="24"/>
      <c r="Z34" s="23"/>
      <c r="AA34" s="30" t="str">
        <f>IF(V48=" "," ",(IF(Y44&gt;Y48,T43,T47)))</f>
        <v>Sterling Heights Stevenson</v>
      </c>
      <c r="AB34" s="22"/>
      <c r="AC34" s="22"/>
      <c r="AD34" s="9"/>
      <c r="AE34" s="9"/>
    </row>
    <row r="35" spans="1:31">
      <c r="A35" s="8">
        <v>11</v>
      </c>
      <c r="B35" s="22" t="str">
        <f>Standings!B14</f>
        <v>Sterling Heights</v>
      </c>
      <c r="C35" s="22"/>
      <c r="D35" s="22"/>
      <c r="E35" s="22"/>
      <c r="F35" s="9"/>
      <c r="G35" s="27"/>
      <c r="H35" s="10"/>
      <c r="I35" s="10"/>
      <c r="J35" s="10"/>
      <c r="K35" s="10" t="s">
        <v>49</v>
      </c>
      <c r="L35" s="10"/>
      <c r="M35" s="10"/>
      <c r="N35" s="10"/>
      <c r="O35" s="10"/>
      <c r="P35" s="10"/>
      <c r="Q35" s="10"/>
      <c r="R35" s="10"/>
      <c r="S35" s="10"/>
      <c r="T35" s="23"/>
      <c r="U35" s="10"/>
      <c r="V35" s="10"/>
      <c r="W35" s="10"/>
      <c r="X35" s="10"/>
      <c r="Y35" s="24"/>
      <c r="Z35" s="23"/>
      <c r="AA35" s="219" t="s">
        <v>11</v>
      </c>
      <c r="AB35" s="219"/>
      <c r="AC35" s="219"/>
      <c r="AD35" s="10"/>
      <c r="AE35" s="10"/>
    </row>
    <row r="36" spans="1:31">
      <c r="A36" s="10"/>
      <c r="B36" s="137">
        <v>169</v>
      </c>
      <c r="C36" s="137">
        <v>179</v>
      </c>
      <c r="D36" s="138">
        <v>182</v>
      </c>
      <c r="E36" s="138"/>
      <c r="F36" s="10"/>
      <c r="G36" s="14">
        <f>SUM(B36:E36)</f>
        <v>530</v>
      </c>
      <c r="H36" s="10"/>
      <c r="I36" s="10"/>
      <c r="J36" s="10"/>
      <c r="K36" s="10"/>
      <c r="L36" s="10"/>
      <c r="M36" s="10"/>
      <c r="N36" s="10"/>
      <c r="O36" s="10"/>
      <c r="P36" s="10" t="s">
        <v>57</v>
      </c>
      <c r="Q36" s="10"/>
      <c r="R36" s="10"/>
      <c r="S36" s="24"/>
      <c r="T36" s="28" t="str">
        <f>IF(P43=" "," ",(IF(S31&gt;S43,N30,N42)))</f>
        <v>Macomb L'Anse Creuse North</v>
      </c>
      <c r="U36" s="9"/>
      <c r="V36" s="9"/>
      <c r="W36" s="9"/>
      <c r="X36" s="9"/>
      <c r="Y36" s="27"/>
      <c r="Z36" s="10"/>
      <c r="AA36" s="10"/>
      <c r="AB36" s="10"/>
      <c r="AC36" s="10"/>
      <c r="AD36" s="10"/>
      <c r="AE36" s="10"/>
    </row>
    <row r="37" spans="1:31">
      <c r="A37" s="8">
        <v>7</v>
      </c>
      <c r="B37" s="9" t="str">
        <f>Standings!B10</f>
        <v>Macomb L'Anse Creuse North</v>
      </c>
      <c r="C37" s="10"/>
      <c r="D37" s="10"/>
      <c r="E37" s="10"/>
      <c r="F37" s="10"/>
      <c r="G37" s="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4"/>
      <c r="T37" s="137">
        <v>235</v>
      </c>
      <c r="U37" s="137">
        <v>245</v>
      </c>
      <c r="V37" s="138">
        <v>200</v>
      </c>
      <c r="W37" s="138"/>
      <c r="X37" s="10"/>
      <c r="Y37" s="15">
        <f>SUM(T37:W37)</f>
        <v>680</v>
      </c>
      <c r="Z37" s="10"/>
      <c r="AA37" s="10"/>
      <c r="AB37" s="10"/>
      <c r="AC37" s="10"/>
      <c r="AD37" s="10"/>
      <c r="AE37" s="10"/>
    </row>
    <row r="38" spans="1:31">
      <c r="A38" s="10"/>
      <c r="B38" s="132">
        <v>209</v>
      </c>
      <c r="C38" s="132">
        <v>199</v>
      </c>
      <c r="D38" s="132">
        <v>244</v>
      </c>
      <c r="E38" s="133"/>
      <c r="F38" s="14"/>
      <c r="G38" s="15">
        <f>SUM(B38:E38)</f>
        <v>652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4"/>
      <c r="T38" s="10"/>
      <c r="U38" s="10"/>
      <c r="V38" s="10"/>
      <c r="W38" s="10" t="s">
        <v>49</v>
      </c>
      <c r="X38" s="10"/>
      <c r="Y38" s="10"/>
      <c r="Z38" s="10"/>
      <c r="AA38" s="10"/>
      <c r="AB38" s="10"/>
      <c r="AC38" s="10"/>
      <c r="AD38" s="10"/>
      <c r="AE38" s="10"/>
    </row>
    <row r="39" spans="1:31">
      <c r="A39" s="10"/>
      <c r="B39" s="13"/>
      <c r="C39" s="18"/>
      <c r="D39" s="13"/>
      <c r="E39" s="13" t="s">
        <v>49</v>
      </c>
      <c r="F39" s="13"/>
      <c r="G39" s="19"/>
      <c r="H39" s="20" t="str">
        <f>IF(D42=" "," ",(IF(G38&gt;G42,B37,B41)))</f>
        <v>Macomb L'Anse Creuse North</v>
      </c>
      <c r="I39" s="22"/>
      <c r="J39" s="10"/>
      <c r="K39" s="10"/>
      <c r="L39" s="10"/>
      <c r="M39" s="9"/>
      <c r="N39" s="10"/>
      <c r="O39" s="10"/>
      <c r="P39" s="10"/>
      <c r="Q39" s="10"/>
      <c r="R39" s="10"/>
      <c r="S39" s="24"/>
      <c r="T39" s="10"/>
      <c r="U39" s="10"/>
      <c r="V39" s="10"/>
      <c r="W39" s="10"/>
      <c r="X39" s="10"/>
      <c r="Y39" s="10"/>
      <c r="Z39" s="10"/>
      <c r="AA39" s="140" t="str">
        <f>IF(V48=" "," ",(IF(Y44&lt;Y48,T43,T47)))</f>
        <v>Utica</v>
      </c>
      <c r="AB39" s="22"/>
      <c r="AC39" s="22"/>
      <c r="AD39" s="9"/>
      <c r="AE39" s="9"/>
    </row>
    <row r="40" spans="1:31">
      <c r="A40" s="10"/>
      <c r="B40" s="13"/>
      <c r="C40" s="13" t="s">
        <v>61</v>
      </c>
      <c r="D40" s="13"/>
      <c r="E40" s="13"/>
      <c r="F40" s="13"/>
      <c r="G40" s="19"/>
      <c r="H40" s="132">
        <v>234</v>
      </c>
      <c r="I40" s="132">
        <v>213</v>
      </c>
      <c r="J40" s="132">
        <v>182</v>
      </c>
      <c r="K40" s="133"/>
      <c r="L40" s="14"/>
      <c r="M40" s="15">
        <f>SUM(H40:K40)</f>
        <v>629</v>
      </c>
      <c r="N40" s="10"/>
      <c r="O40" s="10"/>
      <c r="P40" s="10"/>
      <c r="Q40" s="10"/>
      <c r="R40" s="10"/>
      <c r="S40" s="24"/>
      <c r="T40" s="10"/>
      <c r="U40" s="10"/>
      <c r="V40" s="10"/>
      <c r="W40" s="10"/>
      <c r="X40" s="10"/>
      <c r="Y40" s="10"/>
      <c r="Z40" s="10"/>
      <c r="AA40" s="219" t="s">
        <v>12</v>
      </c>
      <c r="AB40" s="219"/>
      <c r="AC40" s="219"/>
      <c r="AD40" s="10"/>
      <c r="AE40" s="10"/>
    </row>
    <row r="41" spans="1:31">
      <c r="A41" s="8">
        <v>10</v>
      </c>
      <c r="B41" s="22" t="str">
        <f>Standings!B13</f>
        <v>Utica Eisenhower</v>
      </c>
      <c r="C41" s="22"/>
      <c r="D41" s="9"/>
      <c r="E41" s="9"/>
      <c r="F41" s="9"/>
      <c r="G41" s="9"/>
      <c r="H41" s="136"/>
      <c r="I41" s="18"/>
      <c r="J41" s="13"/>
      <c r="K41" s="13" t="s">
        <v>49</v>
      </c>
      <c r="L41" s="13"/>
      <c r="M41" s="19"/>
      <c r="N41" s="23"/>
      <c r="O41" s="10"/>
      <c r="P41" s="10"/>
      <c r="Q41" s="10"/>
      <c r="R41" s="10"/>
      <c r="S41" s="24"/>
      <c r="T41" s="10"/>
      <c r="U41" s="10"/>
      <c r="V41" s="10"/>
      <c r="W41" s="10"/>
      <c r="X41" s="10"/>
      <c r="Y41" s="10"/>
      <c r="Z41" s="10"/>
    </row>
    <row r="42" spans="1:31">
      <c r="A42" s="10"/>
      <c r="B42" s="137">
        <v>181</v>
      </c>
      <c r="C42" s="137">
        <v>205</v>
      </c>
      <c r="D42" s="138">
        <v>246</v>
      </c>
      <c r="E42" s="138"/>
      <c r="F42" s="10"/>
      <c r="G42" s="14">
        <f>SUM(B42:E42)</f>
        <v>632</v>
      </c>
      <c r="H42" s="13"/>
      <c r="J42" s="13"/>
      <c r="K42" s="13"/>
      <c r="L42" s="13"/>
      <c r="M42" s="19"/>
      <c r="N42" s="20" t="str">
        <f>IF(J46=" "," ",(IF(M40&gt;M46,H39,H45)))</f>
        <v>Macomb L'Anse Creuse North</v>
      </c>
      <c r="O42" s="9"/>
      <c r="P42" s="9"/>
      <c r="Q42" s="9"/>
      <c r="R42" s="9"/>
      <c r="S42" s="27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>
      <c r="A43" s="8">
        <v>2</v>
      </c>
      <c r="B43" s="9" t="str">
        <f>Standings!B5</f>
        <v>Warren Cousino</v>
      </c>
      <c r="C43" s="10"/>
      <c r="D43" s="10"/>
      <c r="E43" s="10"/>
      <c r="F43" s="10"/>
      <c r="G43" s="9"/>
      <c r="H43" s="10"/>
      <c r="I43" s="13" t="s">
        <v>59</v>
      </c>
      <c r="J43" s="10"/>
      <c r="K43" s="10"/>
      <c r="L43" s="10"/>
      <c r="M43" s="24"/>
      <c r="N43" s="137">
        <v>157</v>
      </c>
      <c r="O43" s="137">
        <v>257</v>
      </c>
      <c r="P43" s="138">
        <v>244</v>
      </c>
      <c r="Q43" s="138"/>
      <c r="R43" s="10"/>
      <c r="S43" s="14">
        <f>SUM(N43:Q43)</f>
        <v>658</v>
      </c>
      <c r="T43" s="22" t="str">
        <f>IF(P19=" "," ",(IF(S7&lt;S19,N6,N18)))</f>
        <v>Utica</v>
      </c>
      <c r="U43" s="22"/>
      <c r="V43" s="22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>
      <c r="A44" s="10"/>
      <c r="B44" s="132">
        <v>203</v>
      </c>
      <c r="C44" s="132">
        <v>224</v>
      </c>
      <c r="D44" s="132">
        <v>203</v>
      </c>
      <c r="E44" s="133"/>
      <c r="F44" s="14"/>
      <c r="G44" s="15">
        <f>SUM(B44:E44)</f>
        <v>630</v>
      </c>
      <c r="H44" s="10"/>
      <c r="I44" s="10"/>
      <c r="J44" s="10"/>
      <c r="K44" s="10"/>
      <c r="L44" s="10"/>
      <c r="M44" s="24"/>
      <c r="N44" s="10"/>
      <c r="O44" s="10"/>
      <c r="P44" s="10"/>
      <c r="Q44" s="10"/>
      <c r="R44" s="10"/>
      <c r="S44" s="10"/>
      <c r="T44" s="137">
        <v>166</v>
      </c>
      <c r="U44" s="137">
        <v>185</v>
      </c>
      <c r="V44" s="138">
        <v>197</v>
      </c>
      <c r="W44" s="138"/>
      <c r="X44" s="25"/>
      <c r="Y44" s="15">
        <f>SUM(T44:W44)</f>
        <v>548</v>
      </c>
      <c r="Z44" s="10"/>
      <c r="AA44" s="10"/>
      <c r="AB44" s="10"/>
      <c r="AC44" s="10"/>
      <c r="AD44" s="10"/>
      <c r="AE44" s="10"/>
    </row>
    <row r="45" spans="1:31">
      <c r="A45" s="10"/>
      <c r="B45" s="13"/>
      <c r="C45" s="18"/>
      <c r="D45" s="13"/>
      <c r="E45" s="13" t="s">
        <v>49</v>
      </c>
      <c r="F45" s="13"/>
      <c r="G45" s="19"/>
      <c r="H45" s="20" t="str">
        <f>IF(D48=" "," ",(IF(G44&gt;G48,B43,B47)))</f>
        <v>Warren Cousino</v>
      </c>
      <c r="I45" s="9"/>
      <c r="J45" s="9"/>
      <c r="K45" s="9"/>
      <c r="L45" s="9"/>
      <c r="M45" s="27"/>
      <c r="N45" s="10"/>
      <c r="O45" s="10"/>
      <c r="P45" s="10"/>
      <c r="Q45" s="10"/>
      <c r="R45" s="10"/>
      <c r="S45" s="10"/>
      <c r="T45" s="10"/>
      <c r="U45" s="10"/>
      <c r="W45" s="10" t="s">
        <v>49</v>
      </c>
      <c r="X45" s="10"/>
      <c r="Y45" s="24"/>
    </row>
    <row r="46" spans="1:31">
      <c r="A46" s="10"/>
      <c r="B46" s="13"/>
      <c r="C46" s="13" t="s">
        <v>8</v>
      </c>
      <c r="D46" s="13"/>
      <c r="E46" s="13"/>
      <c r="F46" s="13"/>
      <c r="G46" s="19"/>
      <c r="H46" s="137">
        <v>192</v>
      </c>
      <c r="I46" s="137">
        <v>191</v>
      </c>
      <c r="J46" s="138">
        <v>219</v>
      </c>
      <c r="K46" s="138"/>
      <c r="L46" s="10"/>
      <c r="M46" s="14">
        <f>SUM(H46:K46)</f>
        <v>602</v>
      </c>
      <c r="N46" s="10"/>
      <c r="O46" s="10"/>
      <c r="P46" s="10"/>
      <c r="Q46" s="10"/>
      <c r="R46" s="10"/>
      <c r="S46" s="10"/>
      <c r="T46" s="10"/>
      <c r="U46" s="10" t="s">
        <v>59</v>
      </c>
      <c r="V46" s="10"/>
      <c r="W46" s="10"/>
      <c r="X46" s="10"/>
      <c r="Y46" s="24"/>
    </row>
    <row r="47" spans="1:31">
      <c r="A47" s="8">
        <v>15</v>
      </c>
      <c r="B47" s="22" t="str">
        <f>Standings!B18</f>
        <v>Clinton Township Chhippewa Valley</v>
      </c>
      <c r="C47" s="22"/>
      <c r="D47" s="22"/>
      <c r="E47" s="9"/>
      <c r="F47" s="9"/>
      <c r="G47" s="27"/>
      <c r="H47" s="10"/>
      <c r="I47" s="10"/>
      <c r="J47" s="10"/>
      <c r="K47" s="10" t="s">
        <v>49</v>
      </c>
      <c r="L47" s="10"/>
      <c r="M47" s="10"/>
      <c r="N47" s="10"/>
      <c r="O47" s="10"/>
      <c r="P47" s="10"/>
      <c r="Q47" s="10"/>
      <c r="R47" s="10"/>
      <c r="S47" s="10"/>
      <c r="T47" s="22" t="str">
        <f>IF(P43=" "," ",(IF(S31&lt;S43,N30,N42)))</f>
        <v>Sterling Heights Stevenson</v>
      </c>
      <c r="U47" s="22"/>
      <c r="V47" s="22"/>
      <c r="W47" s="9"/>
      <c r="X47" s="9"/>
      <c r="Y47" s="27"/>
      <c r="Z47" s="10"/>
      <c r="AA47" s="10"/>
      <c r="AB47" s="10"/>
      <c r="AC47" s="10"/>
      <c r="AD47" s="10"/>
      <c r="AE47" s="10"/>
    </row>
    <row r="48" spans="1:31">
      <c r="A48" s="10"/>
      <c r="B48" s="137">
        <v>143</v>
      </c>
      <c r="C48" s="137">
        <v>175</v>
      </c>
      <c r="D48" s="138">
        <v>228</v>
      </c>
      <c r="E48" s="138"/>
      <c r="F48" s="10"/>
      <c r="G48" s="14">
        <f>SUM(B48:E48)</f>
        <v>546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37">
        <v>246</v>
      </c>
      <c r="U48" s="137">
        <v>182</v>
      </c>
      <c r="V48" s="138">
        <v>235</v>
      </c>
      <c r="W48" s="138"/>
      <c r="X48" s="10"/>
      <c r="Y48" s="14">
        <f>SUM(T48:W48)</f>
        <v>663</v>
      </c>
      <c r="Z48" s="139"/>
      <c r="AA48" s="10"/>
      <c r="AB48" s="10"/>
      <c r="AC48" s="10"/>
      <c r="AD48" s="10"/>
    </row>
    <row r="49" spans="5:23">
      <c r="E49" s="10" t="s">
        <v>49</v>
      </c>
      <c r="W49" s="10"/>
    </row>
  </sheetData>
  <mergeCells count="4">
    <mergeCell ref="Z25:AB25"/>
    <mergeCell ref="AA30:AC30"/>
    <mergeCell ref="AA35:AC35"/>
    <mergeCell ref="AA40:AC40"/>
  </mergeCells>
  <printOptions horizontalCentered="1"/>
  <pageMargins left="0.75" right="0.73" top="0.82" bottom="0.72" header="0.5" footer="0.5"/>
  <pageSetup scale="84" orientation="landscape" horizontalDpi="360" verticalDpi="360" r:id="rId1"/>
  <headerFooter alignWithMargins="0">
    <oddHeader>&amp;C&amp;"Arial,Bold"&amp;14Macomb County Championship
Boy's Final Results
&amp;12Sunnybrook Golf &amp; Bowl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1:AE49"/>
  <sheetViews>
    <sheetView tabSelected="1" zoomScale="75" zoomScaleNormal="75" workbookViewId="0">
      <selection activeCell="W48" sqref="W48"/>
    </sheetView>
  </sheetViews>
  <sheetFormatPr defaultRowHeight="12.75"/>
  <cols>
    <col min="1" max="1" width="3" style="1" bestFit="1" customWidth="1"/>
    <col min="2" max="26" width="4" style="1" customWidth="1"/>
    <col min="27" max="27" width="16.5703125" style="1" customWidth="1"/>
    <col min="28" max="31" width="4" style="1" customWidth="1"/>
    <col min="32" max="230" width="9.140625" style="1"/>
    <col min="231" max="231" width="3" style="1" bestFit="1" customWidth="1"/>
    <col min="232" max="256" width="4" style="1" customWidth="1"/>
    <col min="257" max="257" width="16.5703125" style="1" customWidth="1"/>
    <col min="258" max="261" width="4" style="1" customWidth="1"/>
    <col min="262" max="262" width="1.7109375" style="1" customWidth="1"/>
    <col min="263" max="287" width="3.7109375" style="1" customWidth="1"/>
    <col min="288" max="486" width="9.140625" style="1"/>
    <col min="487" max="487" width="3" style="1" bestFit="1" customWidth="1"/>
    <col min="488" max="512" width="4" style="1" customWidth="1"/>
    <col min="513" max="513" width="16.5703125" style="1" customWidth="1"/>
    <col min="514" max="517" width="4" style="1" customWidth="1"/>
    <col min="518" max="518" width="1.7109375" style="1" customWidth="1"/>
    <col min="519" max="543" width="3.7109375" style="1" customWidth="1"/>
    <col min="544" max="742" width="9.140625" style="1"/>
    <col min="743" max="743" width="3" style="1" bestFit="1" customWidth="1"/>
    <col min="744" max="768" width="4" style="1" customWidth="1"/>
    <col min="769" max="769" width="16.5703125" style="1" customWidth="1"/>
    <col min="770" max="773" width="4" style="1" customWidth="1"/>
    <col min="774" max="774" width="1.7109375" style="1" customWidth="1"/>
    <col min="775" max="799" width="3.7109375" style="1" customWidth="1"/>
    <col min="800" max="998" width="9.140625" style="1"/>
    <col min="999" max="999" width="3" style="1" bestFit="1" customWidth="1"/>
    <col min="1000" max="1024" width="4" style="1" customWidth="1"/>
    <col min="1025" max="1025" width="16.5703125" style="1" customWidth="1"/>
    <col min="1026" max="1029" width="4" style="1" customWidth="1"/>
    <col min="1030" max="1030" width="1.7109375" style="1" customWidth="1"/>
    <col min="1031" max="1055" width="3.7109375" style="1" customWidth="1"/>
    <col min="1056" max="1254" width="9.140625" style="1"/>
    <col min="1255" max="1255" width="3" style="1" bestFit="1" customWidth="1"/>
    <col min="1256" max="1280" width="4" style="1" customWidth="1"/>
    <col min="1281" max="1281" width="16.5703125" style="1" customWidth="1"/>
    <col min="1282" max="1285" width="4" style="1" customWidth="1"/>
    <col min="1286" max="1286" width="1.7109375" style="1" customWidth="1"/>
    <col min="1287" max="1311" width="3.7109375" style="1" customWidth="1"/>
    <col min="1312" max="1510" width="9.140625" style="1"/>
    <col min="1511" max="1511" width="3" style="1" bestFit="1" customWidth="1"/>
    <col min="1512" max="1536" width="4" style="1" customWidth="1"/>
    <col min="1537" max="1537" width="16.5703125" style="1" customWidth="1"/>
    <col min="1538" max="1541" width="4" style="1" customWidth="1"/>
    <col min="1542" max="1542" width="1.7109375" style="1" customWidth="1"/>
    <col min="1543" max="1567" width="3.7109375" style="1" customWidth="1"/>
    <col min="1568" max="1766" width="9.140625" style="1"/>
    <col min="1767" max="1767" width="3" style="1" bestFit="1" customWidth="1"/>
    <col min="1768" max="1792" width="4" style="1" customWidth="1"/>
    <col min="1793" max="1793" width="16.5703125" style="1" customWidth="1"/>
    <col min="1794" max="1797" width="4" style="1" customWidth="1"/>
    <col min="1798" max="1798" width="1.7109375" style="1" customWidth="1"/>
    <col min="1799" max="1823" width="3.7109375" style="1" customWidth="1"/>
    <col min="1824" max="2022" width="9.140625" style="1"/>
    <col min="2023" max="2023" width="3" style="1" bestFit="1" customWidth="1"/>
    <col min="2024" max="2048" width="4" style="1" customWidth="1"/>
    <col min="2049" max="2049" width="16.5703125" style="1" customWidth="1"/>
    <col min="2050" max="2053" width="4" style="1" customWidth="1"/>
    <col min="2054" max="2054" width="1.7109375" style="1" customWidth="1"/>
    <col min="2055" max="2079" width="3.7109375" style="1" customWidth="1"/>
    <col min="2080" max="2278" width="9.140625" style="1"/>
    <col min="2279" max="2279" width="3" style="1" bestFit="1" customWidth="1"/>
    <col min="2280" max="2304" width="4" style="1" customWidth="1"/>
    <col min="2305" max="2305" width="16.5703125" style="1" customWidth="1"/>
    <col min="2306" max="2309" width="4" style="1" customWidth="1"/>
    <col min="2310" max="2310" width="1.7109375" style="1" customWidth="1"/>
    <col min="2311" max="2335" width="3.7109375" style="1" customWidth="1"/>
    <col min="2336" max="2534" width="9.140625" style="1"/>
    <col min="2535" max="2535" width="3" style="1" bestFit="1" customWidth="1"/>
    <col min="2536" max="2560" width="4" style="1" customWidth="1"/>
    <col min="2561" max="2561" width="16.5703125" style="1" customWidth="1"/>
    <col min="2562" max="2565" width="4" style="1" customWidth="1"/>
    <col min="2566" max="2566" width="1.7109375" style="1" customWidth="1"/>
    <col min="2567" max="2591" width="3.7109375" style="1" customWidth="1"/>
    <col min="2592" max="2790" width="9.140625" style="1"/>
    <col min="2791" max="2791" width="3" style="1" bestFit="1" customWidth="1"/>
    <col min="2792" max="2816" width="4" style="1" customWidth="1"/>
    <col min="2817" max="2817" width="16.5703125" style="1" customWidth="1"/>
    <col min="2818" max="2821" width="4" style="1" customWidth="1"/>
    <col min="2822" max="2822" width="1.7109375" style="1" customWidth="1"/>
    <col min="2823" max="2847" width="3.7109375" style="1" customWidth="1"/>
    <col min="2848" max="3046" width="9.140625" style="1"/>
    <col min="3047" max="3047" width="3" style="1" bestFit="1" customWidth="1"/>
    <col min="3048" max="3072" width="4" style="1" customWidth="1"/>
    <col min="3073" max="3073" width="16.5703125" style="1" customWidth="1"/>
    <col min="3074" max="3077" width="4" style="1" customWidth="1"/>
    <col min="3078" max="3078" width="1.7109375" style="1" customWidth="1"/>
    <col min="3079" max="3103" width="3.7109375" style="1" customWidth="1"/>
    <col min="3104" max="3302" width="9.140625" style="1"/>
    <col min="3303" max="3303" width="3" style="1" bestFit="1" customWidth="1"/>
    <col min="3304" max="3328" width="4" style="1" customWidth="1"/>
    <col min="3329" max="3329" width="16.5703125" style="1" customWidth="1"/>
    <col min="3330" max="3333" width="4" style="1" customWidth="1"/>
    <col min="3334" max="3334" width="1.7109375" style="1" customWidth="1"/>
    <col min="3335" max="3359" width="3.7109375" style="1" customWidth="1"/>
    <col min="3360" max="3558" width="9.140625" style="1"/>
    <col min="3559" max="3559" width="3" style="1" bestFit="1" customWidth="1"/>
    <col min="3560" max="3584" width="4" style="1" customWidth="1"/>
    <col min="3585" max="3585" width="16.5703125" style="1" customWidth="1"/>
    <col min="3586" max="3589" width="4" style="1" customWidth="1"/>
    <col min="3590" max="3590" width="1.7109375" style="1" customWidth="1"/>
    <col min="3591" max="3615" width="3.7109375" style="1" customWidth="1"/>
    <col min="3616" max="3814" width="9.140625" style="1"/>
    <col min="3815" max="3815" width="3" style="1" bestFit="1" customWidth="1"/>
    <col min="3816" max="3840" width="4" style="1" customWidth="1"/>
    <col min="3841" max="3841" width="16.5703125" style="1" customWidth="1"/>
    <col min="3842" max="3845" width="4" style="1" customWidth="1"/>
    <col min="3846" max="3846" width="1.7109375" style="1" customWidth="1"/>
    <col min="3847" max="3871" width="3.7109375" style="1" customWidth="1"/>
    <col min="3872" max="4070" width="9.140625" style="1"/>
    <col min="4071" max="4071" width="3" style="1" bestFit="1" customWidth="1"/>
    <col min="4072" max="4096" width="4" style="1" customWidth="1"/>
    <col min="4097" max="4097" width="16.5703125" style="1" customWidth="1"/>
    <col min="4098" max="4101" width="4" style="1" customWidth="1"/>
    <col min="4102" max="4102" width="1.7109375" style="1" customWidth="1"/>
    <col min="4103" max="4127" width="3.7109375" style="1" customWidth="1"/>
    <col min="4128" max="4326" width="9.140625" style="1"/>
    <col min="4327" max="4327" width="3" style="1" bestFit="1" customWidth="1"/>
    <col min="4328" max="4352" width="4" style="1" customWidth="1"/>
    <col min="4353" max="4353" width="16.5703125" style="1" customWidth="1"/>
    <col min="4354" max="4357" width="4" style="1" customWidth="1"/>
    <col min="4358" max="4358" width="1.7109375" style="1" customWidth="1"/>
    <col min="4359" max="4383" width="3.7109375" style="1" customWidth="1"/>
    <col min="4384" max="4582" width="9.140625" style="1"/>
    <col min="4583" max="4583" width="3" style="1" bestFit="1" customWidth="1"/>
    <col min="4584" max="4608" width="4" style="1" customWidth="1"/>
    <col min="4609" max="4609" width="16.5703125" style="1" customWidth="1"/>
    <col min="4610" max="4613" width="4" style="1" customWidth="1"/>
    <col min="4614" max="4614" width="1.7109375" style="1" customWidth="1"/>
    <col min="4615" max="4639" width="3.7109375" style="1" customWidth="1"/>
    <col min="4640" max="4838" width="9.140625" style="1"/>
    <col min="4839" max="4839" width="3" style="1" bestFit="1" customWidth="1"/>
    <col min="4840" max="4864" width="4" style="1" customWidth="1"/>
    <col min="4865" max="4865" width="16.5703125" style="1" customWidth="1"/>
    <col min="4866" max="4869" width="4" style="1" customWidth="1"/>
    <col min="4870" max="4870" width="1.7109375" style="1" customWidth="1"/>
    <col min="4871" max="4895" width="3.7109375" style="1" customWidth="1"/>
    <col min="4896" max="5094" width="9.140625" style="1"/>
    <col min="5095" max="5095" width="3" style="1" bestFit="1" customWidth="1"/>
    <col min="5096" max="5120" width="4" style="1" customWidth="1"/>
    <col min="5121" max="5121" width="16.5703125" style="1" customWidth="1"/>
    <col min="5122" max="5125" width="4" style="1" customWidth="1"/>
    <col min="5126" max="5126" width="1.7109375" style="1" customWidth="1"/>
    <col min="5127" max="5151" width="3.7109375" style="1" customWidth="1"/>
    <col min="5152" max="5350" width="9.140625" style="1"/>
    <col min="5351" max="5351" width="3" style="1" bestFit="1" customWidth="1"/>
    <col min="5352" max="5376" width="4" style="1" customWidth="1"/>
    <col min="5377" max="5377" width="16.5703125" style="1" customWidth="1"/>
    <col min="5378" max="5381" width="4" style="1" customWidth="1"/>
    <col min="5382" max="5382" width="1.7109375" style="1" customWidth="1"/>
    <col min="5383" max="5407" width="3.7109375" style="1" customWidth="1"/>
    <col min="5408" max="5606" width="9.140625" style="1"/>
    <col min="5607" max="5607" width="3" style="1" bestFit="1" customWidth="1"/>
    <col min="5608" max="5632" width="4" style="1" customWidth="1"/>
    <col min="5633" max="5633" width="16.5703125" style="1" customWidth="1"/>
    <col min="5634" max="5637" width="4" style="1" customWidth="1"/>
    <col min="5638" max="5638" width="1.7109375" style="1" customWidth="1"/>
    <col min="5639" max="5663" width="3.7109375" style="1" customWidth="1"/>
    <col min="5664" max="5862" width="9.140625" style="1"/>
    <col min="5863" max="5863" width="3" style="1" bestFit="1" customWidth="1"/>
    <col min="5864" max="5888" width="4" style="1" customWidth="1"/>
    <col min="5889" max="5889" width="16.5703125" style="1" customWidth="1"/>
    <col min="5890" max="5893" width="4" style="1" customWidth="1"/>
    <col min="5894" max="5894" width="1.7109375" style="1" customWidth="1"/>
    <col min="5895" max="5919" width="3.7109375" style="1" customWidth="1"/>
    <col min="5920" max="6118" width="9.140625" style="1"/>
    <col min="6119" max="6119" width="3" style="1" bestFit="1" customWidth="1"/>
    <col min="6120" max="6144" width="4" style="1" customWidth="1"/>
    <col min="6145" max="6145" width="16.5703125" style="1" customWidth="1"/>
    <col min="6146" max="6149" width="4" style="1" customWidth="1"/>
    <col min="6150" max="6150" width="1.7109375" style="1" customWidth="1"/>
    <col min="6151" max="6175" width="3.7109375" style="1" customWidth="1"/>
    <col min="6176" max="6374" width="9.140625" style="1"/>
    <col min="6375" max="6375" width="3" style="1" bestFit="1" customWidth="1"/>
    <col min="6376" max="6400" width="4" style="1" customWidth="1"/>
    <col min="6401" max="6401" width="16.5703125" style="1" customWidth="1"/>
    <col min="6402" max="6405" width="4" style="1" customWidth="1"/>
    <col min="6406" max="6406" width="1.7109375" style="1" customWidth="1"/>
    <col min="6407" max="6431" width="3.7109375" style="1" customWidth="1"/>
    <col min="6432" max="6630" width="9.140625" style="1"/>
    <col min="6631" max="6631" width="3" style="1" bestFit="1" customWidth="1"/>
    <col min="6632" max="6656" width="4" style="1" customWidth="1"/>
    <col min="6657" max="6657" width="16.5703125" style="1" customWidth="1"/>
    <col min="6658" max="6661" width="4" style="1" customWidth="1"/>
    <col min="6662" max="6662" width="1.7109375" style="1" customWidth="1"/>
    <col min="6663" max="6687" width="3.7109375" style="1" customWidth="1"/>
    <col min="6688" max="6886" width="9.140625" style="1"/>
    <col min="6887" max="6887" width="3" style="1" bestFit="1" customWidth="1"/>
    <col min="6888" max="6912" width="4" style="1" customWidth="1"/>
    <col min="6913" max="6913" width="16.5703125" style="1" customWidth="1"/>
    <col min="6914" max="6917" width="4" style="1" customWidth="1"/>
    <col min="6918" max="6918" width="1.7109375" style="1" customWidth="1"/>
    <col min="6919" max="6943" width="3.7109375" style="1" customWidth="1"/>
    <col min="6944" max="7142" width="9.140625" style="1"/>
    <col min="7143" max="7143" width="3" style="1" bestFit="1" customWidth="1"/>
    <col min="7144" max="7168" width="4" style="1" customWidth="1"/>
    <col min="7169" max="7169" width="16.5703125" style="1" customWidth="1"/>
    <col min="7170" max="7173" width="4" style="1" customWidth="1"/>
    <col min="7174" max="7174" width="1.7109375" style="1" customWidth="1"/>
    <col min="7175" max="7199" width="3.7109375" style="1" customWidth="1"/>
    <col min="7200" max="7398" width="9.140625" style="1"/>
    <col min="7399" max="7399" width="3" style="1" bestFit="1" customWidth="1"/>
    <col min="7400" max="7424" width="4" style="1" customWidth="1"/>
    <col min="7425" max="7425" width="16.5703125" style="1" customWidth="1"/>
    <col min="7426" max="7429" width="4" style="1" customWidth="1"/>
    <col min="7430" max="7430" width="1.7109375" style="1" customWidth="1"/>
    <col min="7431" max="7455" width="3.7109375" style="1" customWidth="1"/>
    <col min="7456" max="7654" width="9.140625" style="1"/>
    <col min="7655" max="7655" width="3" style="1" bestFit="1" customWidth="1"/>
    <col min="7656" max="7680" width="4" style="1" customWidth="1"/>
    <col min="7681" max="7681" width="16.5703125" style="1" customWidth="1"/>
    <col min="7682" max="7685" width="4" style="1" customWidth="1"/>
    <col min="7686" max="7686" width="1.7109375" style="1" customWidth="1"/>
    <col min="7687" max="7711" width="3.7109375" style="1" customWidth="1"/>
    <col min="7712" max="7910" width="9.140625" style="1"/>
    <col min="7911" max="7911" width="3" style="1" bestFit="1" customWidth="1"/>
    <col min="7912" max="7936" width="4" style="1" customWidth="1"/>
    <col min="7937" max="7937" width="16.5703125" style="1" customWidth="1"/>
    <col min="7938" max="7941" width="4" style="1" customWidth="1"/>
    <col min="7942" max="7942" width="1.7109375" style="1" customWidth="1"/>
    <col min="7943" max="7967" width="3.7109375" style="1" customWidth="1"/>
    <col min="7968" max="8166" width="9.140625" style="1"/>
    <col min="8167" max="8167" width="3" style="1" bestFit="1" customWidth="1"/>
    <col min="8168" max="8192" width="4" style="1" customWidth="1"/>
    <col min="8193" max="8193" width="16.5703125" style="1" customWidth="1"/>
    <col min="8194" max="8197" width="4" style="1" customWidth="1"/>
    <col min="8198" max="8198" width="1.7109375" style="1" customWidth="1"/>
    <col min="8199" max="8223" width="3.7109375" style="1" customWidth="1"/>
    <col min="8224" max="8422" width="9.140625" style="1"/>
    <col min="8423" max="8423" width="3" style="1" bestFit="1" customWidth="1"/>
    <col min="8424" max="8448" width="4" style="1" customWidth="1"/>
    <col min="8449" max="8449" width="16.5703125" style="1" customWidth="1"/>
    <col min="8450" max="8453" width="4" style="1" customWidth="1"/>
    <col min="8454" max="8454" width="1.7109375" style="1" customWidth="1"/>
    <col min="8455" max="8479" width="3.7109375" style="1" customWidth="1"/>
    <col min="8480" max="8678" width="9.140625" style="1"/>
    <col min="8679" max="8679" width="3" style="1" bestFit="1" customWidth="1"/>
    <col min="8680" max="8704" width="4" style="1" customWidth="1"/>
    <col min="8705" max="8705" width="16.5703125" style="1" customWidth="1"/>
    <col min="8706" max="8709" width="4" style="1" customWidth="1"/>
    <col min="8710" max="8710" width="1.7109375" style="1" customWidth="1"/>
    <col min="8711" max="8735" width="3.7109375" style="1" customWidth="1"/>
    <col min="8736" max="8934" width="9.140625" style="1"/>
    <col min="8935" max="8935" width="3" style="1" bestFit="1" customWidth="1"/>
    <col min="8936" max="8960" width="4" style="1" customWidth="1"/>
    <col min="8961" max="8961" width="16.5703125" style="1" customWidth="1"/>
    <col min="8962" max="8965" width="4" style="1" customWidth="1"/>
    <col min="8966" max="8966" width="1.7109375" style="1" customWidth="1"/>
    <col min="8967" max="8991" width="3.7109375" style="1" customWidth="1"/>
    <col min="8992" max="9190" width="9.140625" style="1"/>
    <col min="9191" max="9191" width="3" style="1" bestFit="1" customWidth="1"/>
    <col min="9192" max="9216" width="4" style="1" customWidth="1"/>
    <col min="9217" max="9217" width="16.5703125" style="1" customWidth="1"/>
    <col min="9218" max="9221" width="4" style="1" customWidth="1"/>
    <col min="9222" max="9222" width="1.7109375" style="1" customWidth="1"/>
    <col min="9223" max="9247" width="3.7109375" style="1" customWidth="1"/>
    <col min="9248" max="9446" width="9.140625" style="1"/>
    <col min="9447" max="9447" width="3" style="1" bestFit="1" customWidth="1"/>
    <col min="9448" max="9472" width="4" style="1" customWidth="1"/>
    <col min="9473" max="9473" width="16.5703125" style="1" customWidth="1"/>
    <col min="9474" max="9477" width="4" style="1" customWidth="1"/>
    <col min="9478" max="9478" width="1.7109375" style="1" customWidth="1"/>
    <col min="9479" max="9503" width="3.7109375" style="1" customWidth="1"/>
    <col min="9504" max="9702" width="9.140625" style="1"/>
    <col min="9703" max="9703" width="3" style="1" bestFit="1" customWidth="1"/>
    <col min="9704" max="9728" width="4" style="1" customWidth="1"/>
    <col min="9729" max="9729" width="16.5703125" style="1" customWidth="1"/>
    <col min="9730" max="9733" width="4" style="1" customWidth="1"/>
    <col min="9734" max="9734" width="1.7109375" style="1" customWidth="1"/>
    <col min="9735" max="9759" width="3.7109375" style="1" customWidth="1"/>
    <col min="9760" max="9958" width="9.140625" style="1"/>
    <col min="9959" max="9959" width="3" style="1" bestFit="1" customWidth="1"/>
    <col min="9960" max="9984" width="4" style="1" customWidth="1"/>
    <col min="9985" max="9985" width="16.5703125" style="1" customWidth="1"/>
    <col min="9986" max="9989" width="4" style="1" customWidth="1"/>
    <col min="9990" max="9990" width="1.7109375" style="1" customWidth="1"/>
    <col min="9991" max="10015" width="3.7109375" style="1" customWidth="1"/>
    <col min="10016" max="10214" width="9.140625" style="1"/>
    <col min="10215" max="10215" width="3" style="1" bestFit="1" customWidth="1"/>
    <col min="10216" max="10240" width="4" style="1" customWidth="1"/>
    <col min="10241" max="10241" width="16.5703125" style="1" customWidth="1"/>
    <col min="10242" max="10245" width="4" style="1" customWidth="1"/>
    <col min="10246" max="10246" width="1.7109375" style="1" customWidth="1"/>
    <col min="10247" max="10271" width="3.7109375" style="1" customWidth="1"/>
    <col min="10272" max="10470" width="9.140625" style="1"/>
    <col min="10471" max="10471" width="3" style="1" bestFit="1" customWidth="1"/>
    <col min="10472" max="10496" width="4" style="1" customWidth="1"/>
    <col min="10497" max="10497" width="16.5703125" style="1" customWidth="1"/>
    <col min="10498" max="10501" width="4" style="1" customWidth="1"/>
    <col min="10502" max="10502" width="1.7109375" style="1" customWidth="1"/>
    <col min="10503" max="10527" width="3.7109375" style="1" customWidth="1"/>
    <col min="10528" max="10726" width="9.140625" style="1"/>
    <col min="10727" max="10727" width="3" style="1" bestFit="1" customWidth="1"/>
    <col min="10728" max="10752" width="4" style="1" customWidth="1"/>
    <col min="10753" max="10753" width="16.5703125" style="1" customWidth="1"/>
    <col min="10754" max="10757" width="4" style="1" customWidth="1"/>
    <col min="10758" max="10758" width="1.7109375" style="1" customWidth="1"/>
    <col min="10759" max="10783" width="3.7109375" style="1" customWidth="1"/>
    <col min="10784" max="10982" width="9.140625" style="1"/>
    <col min="10983" max="10983" width="3" style="1" bestFit="1" customWidth="1"/>
    <col min="10984" max="11008" width="4" style="1" customWidth="1"/>
    <col min="11009" max="11009" width="16.5703125" style="1" customWidth="1"/>
    <col min="11010" max="11013" width="4" style="1" customWidth="1"/>
    <col min="11014" max="11014" width="1.7109375" style="1" customWidth="1"/>
    <col min="11015" max="11039" width="3.7109375" style="1" customWidth="1"/>
    <col min="11040" max="11238" width="9.140625" style="1"/>
    <col min="11239" max="11239" width="3" style="1" bestFit="1" customWidth="1"/>
    <col min="11240" max="11264" width="4" style="1" customWidth="1"/>
    <col min="11265" max="11265" width="16.5703125" style="1" customWidth="1"/>
    <col min="11266" max="11269" width="4" style="1" customWidth="1"/>
    <col min="11270" max="11270" width="1.7109375" style="1" customWidth="1"/>
    <col min="11271" max="11295" width="3.7109375" style="1" customWidth="1"/>
    <col min="11296" max="11494" width="9.140625" style="1"/>
    <col min="11495" max="11495" width="3" style="1" bestFit="1" customWidth="1"/>
    <col min="11496" max="11520" width="4" style="1" customWidth="1"/>
    <col min="11521" max="11521" width="16.5703125" style="1" customWidth="1"/>
    <col min="11522" max="11525" width="4" style="1" customWidth="1"/>
    <col min="11526" max="11526" width="1.7109375" style="1" customWidth="1"/>
    <col min="11527" max="11551" width="3.7109375" style="1" customWidth="1"/>
    <col min="11552" max="11750" width="9.140625" style="1"/>
    <col min="11751" max="11751" width="3" style="1" bestFit="1" customWidth="1"/>
    <col min="11752" max="11776" width="4" style="1" customWidth="1"/>
    <col min="11777" max="11777" width="16.5703125" style="1" customWidth="1"/>
    <col min="11778" max="11781" width="4" style="1" customWidth="1"/>
    <col min="11782" max="11782" width="1.7109375" style="1" customWidth="1"/>
    <col min="11783" max="11807" width="3.7109375" style="1" customWidth="1"/>
    <col min="11808" max="12006" width="9.140625" style="1"/>
    <col min="12007" max="12007" width="3" style="1" bestFit="1" customWidth="1"/>
    <col min="12008" max="12032" width="4" style="1" customWidth="1"/>
    <col min="12033" max="12033" width="16.5703125" style="1" customWidth="1"/>
    <col min="12034" max="12037" width="4" style="1" customWidth="1"/>
    <col min="12038" max="12038" width="1.7109375" style="1" customWidth="1"/>
    <col min="12039" max="12063" width="3.7109375" style="1" customWidth="1"/>
    <col min="12064" max="12262" width="9.140625" style="1"/>
    <col min="12263" max="12263" width="3" style="1" bestFit="1" customWidth="1"/>
    <col min="12264" max="12288" width="4" style="1" customWidth="1"/>
    <col min="12289" max="12289" width="16.5703125" style="1" customWidth="1"/>
    <col min="12290" max="12293" width="4" style="1" customWidth="1"/>
    <col min="12294" max="12294" width="1.7109375" style="1" customWidth="1"/>
    <col min="12295" max="12319" width="3.7109375" style="1" customWidth="1"/>
    <col min="12320" max="12518" width="9.140625" style="1"/>
    <col min="12519" max="12519" width="3" style="1" bestFit="1" customWidth="1"/>
    <col min="12520" max="12544" width="4" style="1" customWidth="1"/>
    <col min="12545" max="12545" width="16.5703125" style="1" customWidth="1"/>
    <col min="12546" max="12549" width="4" style="1" customWidth="1"/>
    <col min="12550" max="12550" width="1.7109375" style="1" customWidth="1"/>
    <col min="12551" max="12575" width="3.7109375" style="1" customWidth="1"/>
    <col min="12576" max="12774" width="9.140625" style="1"/>
    <col min="12775" max="12775" width="3" style="1" bestFit="1" customWidth="1"/>
    <col min="12776" max="12800" width="4" style="1" customWidth="1"/>
    <col min="12801" max="12801" width="16.5703125" style="1" customWidth="1"/>
    <col min="12802" max="12805" width="4" style="1" customWidth="1"/>
    <col min="12806" max="12806" width="1.7109375" style="1" customWidth="1"/>
    <col min="12807" max="12831" width="3.7109375" style="1" customWidth="1"/>
    <col min="12832" max="13030" width="9.140625" style="1"/>
    <col min="13031" max="13031" width="3" style="1" bestFit="1" customWidth="1"/>
    <col min="13032" max="13056" width="4" style="1" customWidth="1"/>
    <col min="13057" max="13057" width="16.5703125" style="1" customWidth="1"/>
    <col min="13058" max="13061" width="4" style="1" customWidth="1"/>
    <col min="13062" max="13062" width="1.7109375" style="1" customWidth="1"/>
    <col min="13063" max="13087" width="3.7109375" style="1" customWidth="1"/>
    <col min="13088" max="13286" width="9.140625" style="1"/>
    <col min="13287" max="13287" width="3" style="1" bestFit="1" customWidth="1"/>
    <col min="13288" max="13312" width="4" style="1" customWidth="1"/>
    <col min="13313" max="13313" width="16.5703125" style="1" customWidth="1"/>
    <col min="13314" max="13317" width="4" style="1" customWidth="1"/>
    <col min="13318" max="13318" width="1.7109375" style="1" customWidth="1"/>
    <col min="13319" max="13343" width="3.7109375" style="1" customWidth="1"/>
    <col min="13344" max="13542" width="9.140625" style="1"/>
    <col min="13543" max="13543" width="3" style="1" bestFit="1" customWidth="1"/>
    <col min="13544" max="13568" width="4" style="1" customWidth="1"/>
    <col min="13569" max="13569" width="16.5703125" style="1" customWidth="1"/>
    <col min="13570" max="13573" width="4" style="1" customWidth="1"/>
    <col min="13574" max="13574" width="1.7109375" style="1" customWidth="1"/>
    <col min="13575" max="13599" width="3.7109375" style="1" customWidth="1"/>
    <col min="13600" max="13798" width="9.140625" style="1"/>
    <col min="13799" max="13799" width="3" style="1" bestFit="1" customWidth="1"/>
    <col min="13800" max="13824" width="4" style="1" customWidth="1"/>
    <col min="13825" max="13825" width="16.5703125" style="1" customWidth="1"/>
    <col min="13826" max="13829" width="4" style="1" customWidth="1"/>
    <col min="13830" max="13830" width="1.7109375" style="1" customWidth="1"/>
    <col min="13831" max="13855" width="3.7109375" style="1" customWidth="1"/>
    <col min="13856" max="14054" width="9.140625" style="1"/>
    <col min="14055" max="14055" width="3" style="1" bestFit="1" customWidth="1"/>
    <col min="14056" max="14080" width="4" style="1" customWidth="1"/>
    <col min="14081" max="14081" width="16.5703125" style="1" customWidth="1"/>
    <col min="14082" max="14085" width="4" style="1" customWidth="1"/>
    <col min="14086" max="14086" width="1.7109375" style="1" customWidth="1"/>
    <col min="14087" max="14111" width="3.7109375" style="1" customWidth="1"/>
    <col min="14112" max="14310" width="9.140625" style="1"/>
    <col min="14311" max="14311" width="3" style="1" bestFit="1" customWidth="1"/>
    <col min="14312" max="14336" width="4" style="1" customWidth="1"/>
    <col min="14337" max="14337" width="16.5703125" style="1" customWidth="1"/>
    <col min="14338" max="14341" width="4" style="1" customWidth="1"/>
    <col min="14342" max="14342" width="1.7109375" style="1" customWidth="1"/>
    <col min="14343" max="14367" width="3.7109375" style="1" customWidth="1"/>
    <col min="14368" max="14566" width="9.140625" style="1"/>
    <col min="14567" max="14567" width="3" style="1" bestFit="1" customWidth="1"/>
    <col min="14568" max="14592" width="4" style="1" customWidth="1"/>
    <col min="14593" max="14593" width="16.5703125" style="1" customWidth="1"/>
    <col min="14594" max="14597" width="4" style="1" customWidth="1"/>
    <col min="14598" max="14598" width="1.7109375" style="1" customWidth="1"/>
    <col min="14599" max="14623" width="3.7109375" style="1" customWidth="1"/>
    <col min="14624" max="14822" width="9.140625" style="1"/>
    <col min="14823" max="14823" width="3" style="1" bestFit="1" customWidth="1"/>
    <col min="14824" max="14848" width="4" style="1" customWidth="1"/>
    <col min="14849" max="14849" width="16.5703125" style="1" customWidth="1"/>
    <col min="14850" max="14853" width="4" style="1" customWidth="1"/>
    <col min="14854" max="14854" width="1.7109375" style="1" customWidth="1"/>
    <col min="14855" max="14879" width="3.7109375" style="1" customWidth="1"/>
    <col min="14880" max="15078" width="9.140625" style="1"/>
    <col min="15079" max="15079" width="3" style="1" bestFit="1" customWidth="1"/>
    <col min="15080" max="15104" width="4" style="1" customWidth="1"/>
    <col min="15105" max="15105" width="16.5703125" style="1" customWidth="1"/>
    <col min="15106" max="15109" width="4" style="1" customWidth="1"/>
    <col min="15110" max="15110" width="1.7109375" style="1" customWidth="1"/>
    <col min="15111" max="15135" width="3.7109375" style="1" customWidth="1"/>
    <col min="15136" max="15334" width="9.140625" style="1"/>
    <col min="15335" max="15335" width="3" style="1" bestFit="1" customWidth="1"/>
    <col min="15336" max="15360" width="4" style="1" customWidth="1"/>
    <col min="15361" max="15361" width="16.5703125" style="1" customWidth="1"/>
    <col min="15362" max="15365" width="4" style="1" customWidth="1"/>
    <col min="15366" max="15366" width="1.7109375" style="1" customWidth="1"/>
    <col min="15367" max="15391" width="3.7109375" style="1" customWidth="1"/>
    <col min="15392" max="15590" width="9.140625" style="1"/>
    <col min="15591" max="15591" width="3" style="1" bestFit="1" customWidth="1"/>
    <col min="15592" max="15616" width="4" style="1" customWidth="1"/>
    <col min="15617" max="15617" width="16.5703125" style="1" customWidth="1"/>
    <col min="15618" max="15621" width="4" style="1" customWidth="1"/>
    <col min="15622" max="15622" width="1.7109375" style="1" customWidth="1"/>
    <col min="15623" max="15647" width="3.7109375" style="1" customWidth="1"/>
    <col min="15648" max="15846" width="9.140625" style="1"/>
    <col min="15847" max="15847" width="3" style="1" bestFit="1" customWidth="1"/>
    <col min="15848" max="15872" width="4" style="1" customWidth="1"/>
    <col min="15873" max="15873" width="16.5703125" style="1" customWidth="1"/>
    <col min="15874" max="15877" width="4" style="1" customWidth="1"/>
    <col min="15878" max="15878" width="1.7109375" style="1" customWidth="1"/>
    <col min="15879" max="15903" width="3.7109375" style="1" customWidth="1"/>
    <col min="15904" max="16102" width="9.140625" style="1"/>
    <col min="16103" max="16103" width="3" style="1" bestFit="1" customWidth="1"/>
    <col min="16104" max="16128" width="4" style="1" customWidth="1"/>
    <col min="16129" max="16129" width="16.5703125" style="1" customWidth="1"/>
    <col min="16130" max="16133" width="4" style="1" customWidth="1"/>
    <col min="16134" max="16134" width="1.7109375" style="1" customWidth="1"/>
    <col min="16135" max="16159" width="3.7109375" style="1" customWidth="1"/>
    <col min="16160" max="16384" width="9.140625" style="1"/>
  </cols>
  <sheetData>
    <row r="1" spans="1:31">
      <c r="A1" s="8">
        <v>1</v>
      </c>
      <c r="B1" s="9" t="str">
        <f>Standings!S4</f>
        <v>Utica Eisenhower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2"/>
    </row>
    <row r="2" spans="1:31" s="18" customFormat="1" ht="12.75" customHeight="1">
      <c r="A2" s="13"/>
      <c r="B2" s="132">
        <v>204</v>
      </c>
      <c r="C2" s="132">
        <v>135</v>
      </c>
      <c r="D2" s="132">
        <v>210</v>
      </c>
      <c r="E2" s="133"/>
      <c r="F2" s="14"/>
      <c r="G2" s="15">
        <f>SUM(B2:E2)</f>
        <v>549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6"/>
      <c r="U2" s="16"/>
      <c r="V2" s="16"/>
      <c r="W2" s="16"/>
      <c r="X2" s="13"/>
      <c r="Y2" s="13"/>
      <c r="Z2" s="13"/>
      <c r="AA2" s="13"/>
      <c r="AB2" s="13"/>
      <c r="AC2" s="13"/>
      <c r="AD2" s="13"/>
      <c r="AE2" s="17"/>
    </row>
    <row r="3" spans="1:31" s="18" customFormat="1" ht="12.75" customHeight="1">
      <c r="A3" s="13"/>
      <c r="B3" s="13"/>
      <c r="D3" s="13"/>
      <c r="E3" s="13" t="s">
        <v>49</v>
      </c>
      <c r="F3" s="13"/>
      <c r="G3" s="19"/>
      <c r="H3" s="20" t="str">
        <f>IF(D6=" "," ",(IF(G2&gt;G6,B1,B5)))</f>
        <v>Utica Eisenhower</v>
      </c>
      <c r="I3" s="21"/>
      <c r="J3" s="21"/>
      <c r="K3" s="13"/>
      <c r="L3" s="13"/>
      <c r="M3" s="13"/>
      <c r="N3" s="13"/>
      <c r="O3" s="13"/>
      <c r="P3" s="13"/>
      <c r="Q3" s="13"/>
      <c r="R3" s="13"/>
      <c r="S3" s="13"/>
      <c r="T3" s="16"/>
      <c r="U3" s="16"/>
      <c r="V3" s="16"/>
      <c r="W3" s="16"/>
      <c r="X3" s="13"/>
      <c r="Y3" s="13"/>
      <c r="Z3" s="13"/>
      <c r="AA3" s="13"/>
      <c r="AB3" s="13"/>
      <c r="AC3" s="13"/>
      <c r="AD3" s="13"/>
      <c r="AE3" s="13"/>
    </row>
    <row r="4" spans="1:31" s="18" customFormat="1" ht="12.75" customHeight="1">
      <c r="A4" s="13"/>
      <c r="B4" s="13"/>
      <c r="C4" s="13" t="s">
        <v>70</v>
      </c>
      <c r="D4" s="13"/>
      <c r="E4" s="13"/>
      <c r="F4" s="13"/>
      <c r="G4" s="134"/>
      <c r="H4" s="132">
        <v>199</v>
      </c>
      <c r="I4" s="132">
        <v>148</v>
      </c>
      <c r="J4" s="132">
        <v>194</v>
      </c>
      <c r="K4" s="133"/>
      <c r="L4" s="14"/>
      <c r="M4" s="15">
        <f>SUM(H4:K4)</f>
        <v>541</v>
      </c>
      <c r="N4" s="13"/>
      <c r="O4" s="13"/>
      <c r="P4" s="13"/>
      <c r="Q4" s="13"/>
      <c r="R4" s="13"/>
      <c r="S4" s="13"/>
      <c r="T4" s="16"/>
      <c r="U4" s="16"/>
      <c r="V4" s="16"/>
      <c r="W4" s="16"/>
      <c r="X4" s="13"/>
      <c r="Y4" s="13"/>
      <c r="Z4" s="13"/>
      <c r="AA4" s="17"/>
      <c r="AB4" s="13"/>
      <c r="AC4" s="13"/>
      <c r="AD4" s="13"/>
      <c r="AE4" s="13"/>
    </row>
    <row r="5" spans="1:31">
      <c r="A5" s="8">
        <v>16</v>
      </c>
      <c r="B5" s="22" t="str">
        <f>Standings!S19</f>
        <v>St. Clair Shores Lakeshore</v>
      </c>
      <c r="C5" s="22"/>
      <c r="D5" s="22"/>
      <c r="E5" s="22"/>
      <c r="F5" s="9"/>
      <c r="G5" s="9"/>
      <c r="H5" s="135"/>
      <c r="I5" s="18"/>
      <c r="J5" s="13"/>
      <c r="K5" s="13" t="s">
        <v>49</v>
      </c>
      <c r="L5" s="13"/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2"/>
      <c r="AB5" s="10"/>
      <c r="AC5" s="10"/>
      <c r="AD5" s="10"/>
      <c r="AE5" s="10"/>
    </row>
    <row r="6" spans="1:31">
      <c r="A6" s="10"/>
      <c r="B6" s="137">
        <v>109</v>
      </c>
      <c r="C6" s="137">
        <v>116</v>
      </c>
      <c r="D6" s="138">
        <v>138</v>
      </c>
      <c r="E6" s="138"/>
      <c r="F6" s="10"/>
      <c r="G6" s="14">
        <f>SUM(B6:E6)</f>
        <v>363</v>
      </c>
      <c r="H6" s="13"/>
      <c r="I6" s="13"/>
      <c r="J6" s="13"/>
      <c r="K6" s="13"/>
      <c r="L6" s="13"/>
      <c r="M6" s="19"/>
      <c r="N6" s="20" t="str">
        <f>IF(J10=" "," ",(IF(M4&gt;M10,H3,H9)))</f>
        <v>Utica Eisenhower</v>
      </c>
      <c r="O6" s="22"/>
      <c r="P6" s="2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>
      <c r="A7" s="8">
        <v>8</v>
      </c>
      <c r="B7" s="9" t="str">
        <f>Standings!S11</f>
        <v>Sterling Heights Stevenson</v>
      </c>
      <c r="C7" s="10"/>
      <c r="D7" s="10"/>
      <c r="E7" s="10"/>
      <c r="F7" s="10"/>
      <c r="G7" s="9"/>
      <c r="H7" s="10"/>
      <c r="I7" s="10" t="s">
        <v>67</v>
      </c>
      <c r="J7" s="10"/>
      <c r="K7" s="10"/>
      <c r="L7" s="10"/>
      <c r="M7" s="24"/>
      <c r="N7" s="132">
        <v>156</v>
      </c>
      <c r="O7" s="132">
        <v>229</v>
      </c>
      <c r="P7" s="132">
        <v>169</v>
      </c>
      <c r="Q7" s="133"/>
      <c r="R7" s="14"/>
      <c r="S7" s="15">
        <f>SUM(N7:Q7)</f>
        <v>554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10"/>
      <c r="B8" s="132">
        <v>170</v>
      </c>
      <c r="C8" s="132">
        <v>203</v>
      </c>
      <c r="D8" s="132">
        <v>168</v>
      </c>
      <c r="E8" s="133"/>
      <c r="F8" s="14"/>
      <c r="G8" s="15">
        <f>SUM(B8:E8)</f>
        <v>541</v>
      </c>
      <c r="H8" s="10"/>
      <c r="I8" s="10"/>
      <c r="J8" s="10"/>
      <c r="K8" s="10"/>
      <c r="L8" s="10"/>
      <c r="M8" s="10"/>
      <c r="N8" s="136"/>
      <c r="O8" s="18"/>
      <c r="P8" s="13"/>
      <c r="Q8" s="13" t="s">
        <v>49</v>
      </c>
      <c r="R8" s="13"/>
      <c r="S8" s="19"/>
      <c r="T8" s="10"/>
      <c r="U8" s="10"/>
      <c r="V8" s="10"/>
      <c r="W8" s="10"/>
      <c r="X8" s="10"/>
      <c r="Y8" s="10"/>
      <c r="Z8" s="10"/>
      <c r="AA8" s="26"/>
      <c r="AB8" s="26"/>
      <c r="AC8" s="26"/>
      <c r="AD8" s="26"/>
      <c r="AE8" s="10"/>
    </row>
    <row r="9" spans="1:31">
      <c r="A9" s="10"/>
      <c r="B9" s="13"/>
      <c r="C9" s="18"/>
      <c r="D9" s="13"/>
      <c r="E9" s="13" t="s">
        <v>49</v>
      </c>
      <c r="F9" s="13"/>
      <c r="G9" s="19"/>
      <c r="H9" s="20" t="str">
        <f>IF(D12=" "," ",(IF(G8&gt;G12,B7,B11)))</f>
        <v>Sterling Heights Stevenson</v>
      </c>
      <c r="I9" s="9"/>
      <c r="J9" s="9"/>
      <c r="K9" s="9"/>
      <c r="L9" s="9"/>
      <c r="M9" s="9"/>
      <c r="N9" s="135"/>
      <c r="O9" s="13"/>
      <c r="P9" s="13"/>
      <c r="Q9" s="13"/>
      <c r="R9" s="13"/>
      <c r="S9" s="19"/>
      <c r="T9" s="10"/>
      <c r="U9" s="10"/>
      <c r="V9" s="10"/>
      <c r="W9" s="10"/>
      <c r="X9" s="10"/>
      <c r="Y9" s="10"/>
      <c r="Z9" s="10"/>
      <c r="AA9" s="26"/>
      <c r="AB9" s="26"/>
      <c r="AC9" s="26"/>
      <c r="AD9" s="26"/>
      <c r="AE9" s="10"/>
    </row>
    <row r="10" spans="1:31">
      <c r="A10" s="10"/>
      <c r="B10" s="13"/>
      <c r="C10" s="13" t="s">
        <v>69</v>
      </c>
      <c r="D10" s="13"/>
      <c r="E10" s="13"/>
      <c r="F10" s="13"/>
      <c r="G10" s="19"/>
      <c r="H10" s="137">
        <v>143</v>
      </c>
      <c r="I10" s="137">
        <v>179</v>
      </c>
      <c r="J10" s="138">
        <v>214</v>
      </c>
      <c r="K10" s="138"/>
      <c r="L10" s="10"/>
      <c r="M10" s="14">
        <f>SUM(H10:K10)</f>
        <v>536</v>
      </c>
      <c r="N10" s="10"/>
      <c r="O10" s="10"/>
      <c r="P10" s="10"/>
      <c r="Q10" s="10"/>
      <c r="R10" s="10"/>
      <c r="S10" s="2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>
      <c r="A11" s="8">
        <v>9</v>
      </c>
      <c r="B11" s="22" t="str">
        <f>Standings!S12</f>
        <v>Clinton Township Chippewa Valley</v>
      </c>
      <c r="C11" s="22"/>
      <c r="D11" s="9"/>
      <c r="E11" s="9"/>
      <c r="F11" s="9"/>
      <c r="G11" s="27"/>
      <c r="H11" s="10"/>
      <c r="I11" s="10"/>
      <c r="J11" s="10"/>
      <c r="K11" s="10" t="s">
        <v>49</v>
      </c>
      <c r="L11" s="10"/>
      <c r="M11" s="10"/>
      <c r="N11" s="10"/>
      <c r="O11" s="10"/>
      <c r="P11" s="10"/>
      <c r="Q11" s="10"/>
      <c r="R11" s="10"/>
      <c r="S11" s="24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10"/>
      <c r="B12" s="137">
        <v>150</v>
      </c>
      <c r="C12" s="137">
        <v>160</v>
      </c>
      <c r="D12" s="138">
        <v>173</v>
      </c>
      <c r="E12" s="138"/>
      <c r="F12" s="10"/>
      <c r="G12" s="14">
        <f>SUM(B12:E12)</f>
        <v>483</v>
      </c>
      <c r="H12" s="10"/>
      <c r="I12" s="10"/>
      <c r="J12" s="10"/>
      <c r="K12" s="10"/>
      <c r="L12" s="10"/>
      <c r="M12" s="10"/>
      <c r="N12" s="10"/>
      <c r="O12" s="10"/>
      <c r="P12" s="10" t="s">
        <v>63</v>
      </c>
      <c r="Q12" s="10"/>
      <c r="R12" s="10"/>
      <c r="S12" s="24"/>
      <c r="T12" s="28" t="str">
        <f>IF(P19=" "," ",(IF(S7&gt;S19,N6,N18)))</f>
        <v>Utica Eisenhower</v>
      </c>
      <c r="U12" s="22"/>
      <c r="V12" s="22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>
      <c r="A13" s="8">
        <v>5</v>
      </c>
      <c r="B13" s="9" t="str">
        <f>Standings!S8</f>
        <v>St. Clair Shores Lakeview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24"/>
      <c r="T13" s="132">
        <v>134</v>
      </c>
      <c r="U13" s="132">
        <v>161</v>
      </c>
      <c r="V13" s="132">
        <v>156</v>
      </c>
      <c r="W13" s="133"/>
      <c r="X13" s="14"/>
      <c r="Y13" s="15">
        <f>SUM(T13:W13)</f>
        <v>451</v>
      </c>
      <c r="Z13" s="10"/>
      <c r="AA13" s="10"/>
      <c r="AB13" s="10"/>
      <c r="AC13" s="10"/>
      <c r="AD13" s="10"/>
      <c r="AE13" s="10"/>
    </row>
    <row r="14" spans="1:31">
      <c r="A14" s="10"/>
      <c r="B14" s="132">
        <v>200</v>
      </c>
      <c r="C14" s="132">
        <v>192</v>
      </c>
      <c r="D14" s="132">
        <v>178</v>
      </c>
      <c r="E14" s="133"/>
      <c r="F14" s="14"/>
      <c r="G14" s="15">
        <f>SUM(B14:E14)</f>
        <v>570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36"/>
      <c r="U14" s="18"/>
      <c r="V14" s="13"/>
      <c r="W14" s="13" t="s">
        <v>49</v>
      </c>
      <c r="X14" s="13"/>
      <c r="Y14" s="19"/>
      <c r="Z14" s="10"/>
      <c r="AA14" s="10"/>
      <c r="AB14" s="10"/>
      <c r="AC14" s="10"/>
      <c r="AD14" s="10"/>
      <c r="AE14" s="10"/>
    </row>
    <row r="15" spans="1:31">
      <c r="A15" s="10"/>
      <c r="B15" s="13"/>
      <c r="C15" s="18"/>
      <c r="D15" s="13"/>
      <c r="E15" s="13" t="s">
        <v>49</v>
      </c>
      <c r="F15" s="13"/>
      <c r="G15" s="19"/>
      <c r="H15" s="20" t="str">
        <f>IF(D18=" "," ",(IF(G14&gt;G18,B13,B17)))</f>
        <v>St. Clair Shores Lakeview</v>
      </c>
      <c r="I15" s="22"/>
      <c r="J15" s="22"/>
      <c r="K15" s="10"/>
      <c r="L15" s="10"/>
      <c r="M15" s="9"/>
      <c r="N15" s="10"/>
      <c r="O15" s="10"/>
      <c r="P15" s="10"/>
      <c r="Q15" s="10"/>
      <c r="R15" s="10"/>
      <c r="S15" s="10"/>
      <c r="T15" s="135"/>
      <c r="U15" s="13"/>
      <c r="V15" s="13"/>
      <c r="W15" s="13"/>
      <c r="X15" s="13"/>
      <c r="Y15" s="19"/>
      <c r="Z15" s="10"/>
      <c r="AA15" s="10"/>
      <c r="AB15" s="10"/>
      <c r="AC15" s="10"/>
      <c r="AD15" s="10"/>
      <c r="AE15" s="10"/>
    </row>
    <row r="16" spans="1:31">
      <c r="A16" s="10"/>
      <c r="B16" s="13"/>
      <c r="C16" s="13" t="s">
        <v>68</v>
      </c>
      <c r="D16" s="13"/>
      <c r="E16" s="13"/>
      <c r="F16" s="13"/>
      <c r="G16" s="19"/>
      <c r="H16" s="132">
        <v>214</v>
      </c>
      <c r="I16" s="132">
        <v>149</v>
      </c>
      <c r="J16" s="132">
        <v>191</v>
      </c>
      <c r="K16" s="133"/>
      <c r="L16" s="14"/>
      <c r="M16" s="15">
        <f>SUM(H16:K16)</f>
        <v>554</v>
      </c>
      <c r="N16" s="10"/>
      <c r="O16" s="10"/>
      <c r="P16" s="10"/>
      <c r="Q16" s="10"/>
      <c r="R16" s="10"/>
      <c r="S16" s="10"/>
      <c r="T16" s="23"/>
      <c r="U16" s="10"/>
      <c r="V16" s="10"/>
      <c r="W16" s="10"/>
      <c r="X16" s="10"/>
      <c r="Y16" s="24"/>
      <c r="Z16" s="10"/>
      <c r="AA16" s="10"/>
      <c r="AB16" s="10"/>
      <c r="AC16" s="10"/>
      <c r="AD16" s="10"/>
      <c r="AE16" s="10"/>
    </row>
    <row r="17" spans="1:31">
      <c r="A17" s="8">
        <v>12</v>
      </c>
      <c r="B17" s="22" t="str">
        <f>Standings!S15</f>
        <v>Warren Regina</v>
      </c>
      <c r="C17" s="22"/>
      <c r="D17" s="22"/>
      <c r="E17" s="9"/>
      <c r="F17" s="9"/>
      <c r="G17" s="9"/>
      <c r="H17" s="136"/>
      <c r="I17" s="18"/>
      <c r="J17" s="13"/>
      <c r="K17" s="13" t="s">
        <v>49</v>
      </c>
      <c r="L17" s="13"/>
      <c r="M17" s="19"/>
      <c r="N17" s="23"/>
      <c r="O17" s="10"/>
      <c r="P17" s="10"/>
      <c r="Q17" s="10"/>
      <c r="R17" s="10"/>
      <c r="S17" s="10"/>
      <c r="T17" s="23"/>
      <c r="U17" s="10"/>
      <c r="V17" s="10"/>
      <c r="W17" s="10"/>
      <c r="X17" s="10"/>
      <c r="Y17" s="24"/>
      <c r="Z17" s="10"/>
      <c r="AA17" s="10"/>
      <c r="AB17" s="10"/>
      <c r="AC17" s="10"/>
      <c r="AD17" s="10"/>
      <c r="AE17" s="10"/>
    </row>
    <row r="18" spans="1:31">
      <c r="A18" s="10"/>
      <c r="B18" s="137">
        <v>153</v>
      </c>
      <c r="C18" s="137">
        <v>154</v>
      </c>
      <c r="D18" s="138">
        <v>187</v>
      </c>
      <c r="E18" s="138"/>
      <c r="F18" s="10"/>
      <c r="G18" s="14">
        <f>SUM(B18:E18)</f>
        <v>494</v>
      </c>
      <c r="H18" s="13"/>
      <c r="J18" s="13"/>
      <c r="K18" s="13"/>
      <c r="L18" s="13"/>
      <c r="M18" s="19"/>
      <c r="N18" s="20" t="str">
        <f>IF(J22=" "," ",(IF(M16&gt;M22,H15,H21)))</f>
        <v>St. Clair Shores Lakeview</v>
      </c>
      <c r="O18" s="9"/>
      <c r="P18" s="9"/>
      <c r="Q18" s="9"/>
      <c r="R18" s="9"/>
      <c r="S18" s="9"/>
      <c r="T18" s="23"/>
      <c r="U18" s="10"/>
      <c r="V18" s="10"/>
      <c r="W18" s="10"/>
      <c r="X18" s="10"/>
      <c r="Y18" s="24"/>
      <c r="Z18" s="10"/>
      <c r="AA18" s="10"/>
      <c r="AB18" s="10"/>
      <c r="AC18" s="10"/>
      <c r="AD18" s="10"/>
      <c r="AE18" s="10"/>
    </row>
    <row r="19" spans="1:31">
      <c r="A19" s="8">
        <v>4</v>
      </c>
      <c r="B19" s="9" t="str">
        <f>Standings!S7</f>
        <v>Richmond</v>
      </c>
      <c r="C19" s="10"/>
      <c r="D19" s="10"/>
      <c r="E19" s="10"/>
      <c r="F19" s="10"/>
      <c r="G19" s="9"/>
      <c r="H19" s="10"/>
      <c r="I19" s="13" t="s">
        <v>66</v>
      </c>
      <c r="J19" s="10"/>
      <c r="K19" s="10"/>
      <c r="L19" s="10"/>
      <c r="M19" s="24"/>
      <c r="N19" s="137">
        <v>182</v>
      </c>
      <c r="O19" s="137">
        <v>161</v>
      </c>
      <c r="P19" s="138">
        <v>181</v>
      </c>
      <c r="Q19" s="138"/>
      <c r="R19" s="10"/>
      <c r="S19" s="14">
        <f>SUM(N19:Q19)</f>
        <v>524</v>
      </c>
      <c r="T19" s="10"/>
      <c r="U19" s="10"/>
      <c r="V19" s="10"/>
      <c r="W19" s="10"/>
      <c r="X19" s="10"/>
      <c r="Y19" s="24"/>
      <c r="Z19" s="10"/>
      <c r="AA19" s="10"/>
      <c r="AB19" s="10"/>
      <c r="AC19" s="10"/>
      <c r="AD19" s="10"/>
      <c r="AE19" s="10"/>
    </row>
    <row r="20" spans="1:31">
      <c r="A20" s="10"/>
      <c r="B20" s="132">
        <v>181</v>
      </c>
      <c r="C20" s="132">
        <v>213</v>
      </c>
      <c r="D20" s="132">
        <v>188</v>
      </c>
      <c r="E20" s="133"/>
      <c r="F20" s="14"/>
      <c r="G20" s="15">
        <f>SUM(B20:E20)</f>
        <v>582</v>
      </c>
      <c r="H20" s="10"/>
      <c r="I20" s="10"/>
      <c r="J20" s="10"/>
      <c r="K20" s="10"/>
      <c r="L20" s="10"/>
      <c r="M20" s="24"/>
      <c r="N20" s="10"/>
      <c r="O20" s="10"/>
      <c r="P20" s="10"/>
      <c r="Q20" s="10" t="s">
        <v>49</v>
      </c>
      <c r="R20" s="10"/>
      <c r="S20" s="10"/>
      <c r="T20" s="10"/>
      <c r="U20" s="10"/>
      <c r="V20" s="10"/>
      <c r="W20" s="10"/>
      <c r="X20" s="10"/>
      <c r="Y20" s="24"/>
      <c r="Z20" s="10"/>
      <c r="AA20" s="10"/>
      <c r="AB20" s="10"/>
      <c r="AC20" s="10"/>
      <c r="AD20" s="10"/>
      <c r="AE20" s="10"/>
    </row>
    <row r="21" spans="1:31">
      <c r="A21" s="10"/>
      <c r="B21" s="13"/>
      <c r="C21" s="18"/>
      <c r="D21" s="13"/>
      <c r="E21" s="13" t="s">
        <v>49</v>
      </c>
      <c r="F21" s="13"/>
      <c r="G21" s="19"/>
      <c r="H21" s="20" t="str">
        <f>IF(D24=" "," ",(IF(G20&gt;G24,B19,B23)))</f>
        <v>Richmond</v>
      </c>
      <c r="I21" s="9"/>
      <c r="J21" s="9"/>
      <c r="K21" s="9"/>
      <c r="L21" s="9"/>
      <c r="M21" s="2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Z21" s="10"/>
      <c r="AA21" s="10"/>
      <c r="AB21" s="10"/>
      <c r="AC21" s="10"/>
      <c r="AD21" s="10"/>
      <c r="AE21" s="10"/>
    </row>
    <row r="22" spans="1:31">
      <c r="A22" s="10"/>
      <c r="B22" s="13"/>
      <c r="C22" s="13" t="s">
        <v>67</v>
      </c>
      <c r="D22" s="13"/>
      <c r="E22" s="13"/>
      <c r="F22" s="13"/>
      <c r="G22" s="19"/>
      <c r="H22" s="137">
        <v>165</v>
      </c>
      <c r="I22" s="137">
        <v>184</v>
      </c>
      <c r="J22" s="138">
        <v>149</v>
      </c>
      <c r="K22" s="138"/>
      <c r="L22" s="10"/>
      <c r="M22" s="14">
        <f>SUM(H22:K22)</f>
        <v>498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Z22" s="10"/>
      <c r="AA22" s="10"/>
      <c r="AB22" s="10"/>
      <c r="AC22" s="10"/>
      <c r="AD22" s="10"/>
      <c r="AE22" s="10"/>
    </row>
    <row r="23" spans="1:31">
      <c r="A23" s="8">
        <v>13</v>
      </c>
      <c r="B23" s="22" t="str">
        <f>Standings!S16</f>
        <v>Utica Henry Ford II</v>
      </c>
      <c r="C23" s="22"/>
      <c r="D23" s="22"/>
      <c r="E23" s="9"/>
      <c r="F23" s="9"/>
      <c r="G23" s="27"/>
      <c r="H23" s="10"/>
      <c r="I23" s="10"/>
      <c r="J23" s="10"/>
      <c r="K23" s="10" t="s">
        <v>49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Z23" s="10"/>
      <c r="AA23" s="10"/>
      <c r="AB23" s="10"/>
      <c r="AC23" s="10"/>
      <c r="AD23" s="10"/>
      <c r="AE23" s="10"/>
    </row>
    <row r="24" spans="1:31">
      <c r="A24" s="10"/>
      <c r="B24" s="137">
        <v>138</v>
      </c>
      <c r="C24" s="137">
        <v>172</v>
      </c>
      <c r="D24" s="138">
        <v>154</v>
      </c>
      <c r="E24" s="138"/>
      <c r="F24" s="10"/>
      <c r="G24" s="14">
        <f>SUM(B24:E24)</f>
        <v>464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 t="s">
        <v>64</v>
      </c>
      <c r="W24" s="10"/>
      <c r="X24" s="10"/>
      <c r="Y24" s="24"/>
      <c r="Z24" s="29" t="str">
        <f>IF(V37=" "," ",(IF(Y13&gt;Y37,T12,T36)))</f>
        <v>Macomb Dakota</v>
      </c>
      <c r="AA24" s="22"/>
      <c r="AB24" s="22"/>
      <c r="AC24" s="9"/>
      <c r="AD24" s="9"/>
      <c r="AE24" s="9"/>
    </row>
    <row r="25" spans="1:31">
      <c r="A25" s="8">
        <v>3</v>
      </c>
      <c r="B25" s="9" t="str">
        <f>Standings!S6</f>
        <v>Warren Cousino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Z25" s="218" t="s">
        <v>9</v>
      </c>
      <c r="AA25" s="219"/>
      <c r="AB25" s="219"/>
      <c r="AC25" s="10"/>
      <c r="AD25" s="10"/>
      <c r="AE25" s="10"/>
    </row>
    <row r="26" spans="1:31">
      <c r="A26" s="10"/>
      <c r="B26" s="132">
        <v>188</v>
      </c>
      <c r="C26" s="132">
        <v>190</v>
      </c>
      <c r="D26" s="132">
        <v>194</v>
      </c>
      <c r="E26" s="133"/>
      <c r="F26" s="14"/>
      <c r="G26" s="15">
        <f>SUM(B26:E26)</f>
        <v>572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Z26" s="10"/>
      <c r="AA26" s="10"/>
      <c r="AB26" s="10"/>
      <c r="AC26" s="10"/>
      <c r="AD26" s="10"/>
      <c r="AE26" s="10"/>
    </row>
    <row r="27" spans="1:31">
      <c r="A27" s="10"/>
      <c r="B27" s="13"/>
      <c r="C27" s="18"/>
      <c r="D27" s="13"/>
      <c r="E27" s="13" t="s">
        <v>49</v>
      </c>
      <c r="F27" s="13"/>
      <c r="G27" s="19"/>
      <c r="H27" s="20" t="str">
        <f>IF(D30=" "," ",(IF(G26&gt;G30,B25,B29)))</f>
        <v>Warren Cousino</v>
      </c>
      <c r="I27" s="22"/>
      <c r="J27" s="22"/>
      <c r="K27" s="2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Z27" s="10"/>
      <c r="AA27" s="10"/>
      <c r="AB27" s="10"/>
      <c r="AC27" s="10"/>
      <c r="AD27" s="10"/>
      <c r="AE27" s="10"/>
    </row>
    <row r="28" spans="1:31">
      <c r="A28" s="10"/>
      <c r="B28" s="13"/>
      <c r="C28" s="13" t="s">
        <v>66</v>
      </c>
      <c r="D28" s="13"/>
      <c r="E28" s="13"/>
      <c r="F28" s="13"/>
      <c r="G28" s="19"/>
      <c r="H28" s="132">
        <v>191</v>
      </c>
      <c r="I28" s="132">
        <v>167</v>
      </c>
      <c r="J28" s="132">
        <v>207</v>
      </c>
      <c r="K28" s="133"/>
      <c r="L28" s="14"/>
      <c r="M28" s="15">
        <f>SUM(H28:K28)</f>
        <v>565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Z28" s="10"/>
      <c r="AA28" s="10"/>
      <c r="AB28" s="10"/>
      <c r="AC28" s="10"/>
      <c r="AD28" s="10"/>
      <c r="AE28" s="10"/>
    </row>
    <row r="29" spans="1:31">
      <c r="A29" s="8">
        <v>14</v>
      </c>
      <c r="B29" s="22" t="str">
        <f>Standings!S17</f>
        <v>Macomb L'Anse Creuse North</v>
      </c>
      <c r="C29" s="22"/>
      <c r="D29" s="9"/>
      <c r="E29" s="9"/>
      <c r="F29" s="9"/>
      <c r="G29" s="9"/>
      <c r="H29" s="136"/>
      <c r="I29" s="18"/>
      <c r="J29" s="13"/>
      <c r="K29" s="13"/>
      <c r="L29" s="13"/>
      <c r="M29" s="1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3"/>
      <c r="AA29" s="140" t="str">
        <f>IF(V37=" "," ",(IF(Y13&lt;Y37,T12,T36)))</f>
        <v>Utica Eisenhower</v>
      </c>
      <c r="AB29" s="22"/>
      <c r="AC29" s="22"/>
      <c r="AD29" s="9"/>
      <c r="AE29" s="9"/>
    </row>
    <row r="30" spans="1:31">
      <c r="A30" s="10"/>
      <c r="B30" s="137">
        <v>160</v>
      </c>
      <c r="C30" s="137">
        <v>181</v>
      </c>
      <c r="D30" s="138">
        <v>200</v>
      </c>
      <c r="E30" s="138"/>
      <c r="F30" s="10"/>
      <c r="G30" s="14">
        <f>SUM(B30:E30)</f>
        <v>541</v>
      </c>
      <c r="H30" s="13"/>
      <c r="J30" s="13"/>
      <c r="K30" s="13"/>
      <c r="L30" s="13"/>
      <c r="M30" s="19"/>
      <c r="N30" s="20" t="str">
        <f>IF(J34=" "," ",(IF(M28&gt;M34,H27,H33)))</f>
        <v>Warren Cousino</v>
      </c>
      <c r="O30" s="22"/>
      <c r="P30" s="22"/>
      <c r="Q30" s="10"/>
      <c r="R30" s="10"/>
      <c r="S30" s="9"/>
      <c r="T30" s="10"/>
      <c r="U30" s="10"/>
      <c r="V30" s="10"/>
      <c r="W30" s="10"/>
      <c r="X30" s="10"/>
      <c r="Y30" s="24"/>
      <c r="Z30" s="10"/>
      <c r="AA30" s="219" t="s">
        <v>10</v>
      </c>
      <c r="AB30" s="219"/>
      <c r="AC30" s="219"/>
      <c r="AD30" s="10"/>
      <c r="AE30" s="10"/>
    </row>
    <row r="31" spans="1:31">
      <c r="A31" s="8">
        <v>6</v>
      </c>
      <c r="B31" s="9" t="str">
        <f>Standings!S9</f>
        <v>Armada</v>
      </c>
      <c r="C31" s="10"/>
      <c r="D31" s="10"/>
      <c r="E31" s="10"/>
      <c r="F31" s="10"/>
      <c r="G31" s="9"/>
      <c r="H31" s="10"/>
      <c r="I31" s="13" t="s">
        <v>63</v>
      </c>
      <c r="J31" s="10"/>
      <c r="K31" s="10"/>
      <c r="L31" s="10"/>
      <c r="M31" s="24"/>
      <c r="N31" s="132">
        <v>183</v>
      </c>
      <c r="O31" s="132">
        <v>187</v>
      </c>
      <c r="P31" s="132">
        <v>157</v>
      </c>
      <c r="Q31" s="133"/>
      <c r="R31" s="14"/>
      <c r="S31" s="15">
        <f>SUM(N31:Q31)</f>
        <v>527</v>
      </c>
      <c r="T31" s="10"/>
      <c r="U31" s="10"/>
      <c r="V31" s="10"/>
      <c r="W31" s="10"/>
      <c r="X31" s="10"/>
      <c r="Y31" s="24"/>
      <c r="Z31" s="10"/>
      <c r="AA31" s="10"/>
      <c r="AB31" s="10"/>
      <c r="AC31" s="10"/>
      <c r="AD31" s="10"/>
      <c r="AE31" s="10"/>
    </row>
    <row r="32" spans="1:31">
      <c r="A32" s="10"/>
      <c r="B32" s="132">
        <v>179</v>
      </c>
      <c r="C32" s="132">
        <v>166</v>
      </c>
      <c r="D32" s="132">
        <v>122</v>
      </c>
      <c r="E32" s="133"/>
      <c r="F32" s="14"/>
      <c r="G32" s="15">
        <f>SUM(B32:E32)</f>
        <v>467</v>
      </c>
      <c r="H32" s="10"/>
      <c r="I32" s="10"/>
      <c r="J32" s="10"/>
      <c r="K32" s="10"/>
      <c r="L32" s="10"/>
      <c r="M32" s="24"/>
      <c r="N32" s="13"/>
      <c r="O32" s="18"/>
      <c r="P32" s="13"/>
      <c r="Q32" s="13" t="s">
        <v>49</v>
      </c>
      <c r="R32" s="13"/>
      <c r="S32" s="19"/>
      <c r="T32" s="23"/>
      <c r="U32" s="10"/>
      <c r="V32" s="10"/>
      <c r="W32" s="10"/>
      <c r="X32" s="10"/>
      <c r="Y32" s="24"/>
      <c r="Z32" s="10"/>
      <c r="AA32" s="10"/>
      <c r="AB32" s="10"/>
      <c r="AC32" s="10"/>
      <c r="AD32" s="10"/>
      <c r="AE32" s="10"/>
    </row>
    <row r="33" spans="1:31">
      <c r="A33" s="10"/>
      <c r="B33" s="13"/>
      <c r="C33" s="18"/>
      <c r="D33" s="13"/>
      <c r="E33" s="13" t="s">
        <v>49</v>
      </c>
      <c r="F33" s="13"/>
      <c r="G33" s="19"/>
      <c r="H33" s="20" t="str">
        <f>IF(D36=" "," ",(IF(G32&gt;G36,B31,B35)))</f>
        <v>Armada</v>
      </c>
      <c r="I33" s="9"/>
      <c r="J33" s="9"/>
      <c r="K33" s="9"/>
      <c r="L33" s="9"/>
      <c r="M33" s="9"/>
      <c r="N33" s="135"/>
      <c r="O33" s="13"/>
      <c r="P33" s="13"/>
      <c r="Q33" s="13"/>
      <c r="R33" s="13"/>
      <c r="S33" s="19"/>
      <c r="T33" s="23"/>
      <c r="U33" s="10"/>
      <c r="V33" s="10"/>
      <c r="W33" s="10"/>
      <c r="X33" s="10"/>
      <c r="Y33" s="24"/>
      <c r="Z33" s="10"/>
      <c r="AA33" s="10"/>
      <c r="AB33" s="10"/>
      <c r="AC33" s="10"/>
      <c r="AD33" s="10"/>
      <c r="AE33" s="10"/>
    </row>
    <row r="34" spans="1:31">
      <c r="A34" s="10"/>
      <c r="B34" s="13"/>
      <c r="C34" s="13" t="s">
        <v>65</v>
      </c>
      <c r="D34" s="13"/>
      <c r="E34" s="13"/>
      <c r="F34" s="13"/>
      <c r="G34" s="19"/>
      <c r="H34" s="137">
        <v>155</v>
      </c>
      <c r="I34" s="137">
        <v>169</v>
      </c>
      <c r="J34" s="138">
        <v>146</v>
      </c>
      <c r="K34" s="138"/>
      <c r="L34" s="10"/>
      <c r="M34" s="14">
        <f>SUM(H34:K34)</f>
        <v>470</v>
      </c>
      <c r="N34" s="10"/>
      <c r="O34" s="10"/>
      <c r="P34" s="10"/>
      <c r="Q34" s="10"/>
      <c r="R34" s="10"/>
      <c r="S34" s="10"/>
      <c r="T34" s="23"/>
      <c r="U34" s="10"/>
      <c r="V34" s="10"/>
      <c r="W34" s="10"/>
      <c r="X34" s="10"/>
      <c r="Y34" s="24"/>
      <c r="Z34" s="23"/>
      <c r="AA34" s="30" t="str">
        <f>IF(V48=" "," ",(IF(Y44&gt;Y48,T43,T47)))</f>
        <v>St. Clair Shores Lakeview</v>
      </c>
      <c r="AB34" s="22"/>
      <c r="AC34" s="22"/>
      <c r="AD34" s="9"/>
      <c r="AE34" s="9"/>
    </row>
    <row r="35" spans="1:31">
      <c r="A35" s="8">
        <v>11</v>
      </c>
      <c r="B35" s="22" t="str">
        <f>Standings!S14</f>
        <v>Utica</v>
      </c>
      <c r="C35" s="22"/>
      <c r="D35" s="22"/>
      <c r="E35" s="22"/>
      <c r="F35" s="9"/>
      <c r="G35" s="27"/>
      <c r="H35" s="10"/>
      <c r="I35" s="10"/>
      <c r="J35" s="10"/>
      <c r="K35" s="10" t="s">
        <v>49</v>
      </c>
      <c r="L35" s="10"/>
      <c r="M35" s="10"/>
      <c r="N35" s="10"/>
      <c r="O35" s="10"/>
      <c r="P35" s="10"/>
      <c r="Q35" s="10"/>
      <c r="R35" s="10"/>
      <c r="S35" s="10"/>
      <c r="T35" s="23"/>
      <c r="U35" s="10"/>
      <c r="V35" s="10"/>
      <c r="W35" s="10"/>
      <c r="X35" s="10"/>
      <c r="Y35" s="24"/>
      <c r="Z35" s="23"/>
      <c r="AA35" s="219" t="s">
        <v>11</v>
      </c>
      <c r="AB35" s="219"/>
      <c r="AC35" s="219"/>
      <c r="AD35" s="10"/>
      <c r="AE35" s="10"/>
    </row>
    <row r="36" spans="1:31">
      <c r="A36" s="10"/>
      <c r="B36" s="137">
        <v>152</v>
      </c>
      <c r="C36" s="137">
        <v>124</v>
      </c>
      <c r="D36" s="138">
        <v>139</v>
      </c>
      <c r="E36" s="138"/>
      <c r="F36" s="10"/>
      <c r="G36" s="14">
        <f>SUM(B36:E36)</f>
        <v>415</v>
      </c>
      <c r="H36" s="10"/>
      <c r="I36" s="10"/>
      <c r="J36" s="10"/>
      <c r="K36" s="10"/>
      <c r="L36" s="10"/>
      <c r="M36" s="10"/>
      <c r="N36" s="10"/>
      <c r="O36" s="10"/>
      <c r="P36" s="10" t="s">
        <v>67</v>
      </c>
      <c r="Q36" s="10"/>
      <c r="R36" s="10"/>
      <c r="S36" s="24"/>
      <c r="T36" s="28" t="str">
        <f>IF(P43=" "," ",(IF(S31&gt;S43,N30,N42)))</f>
        <v>Macomb Dakota</v>
      </c>
      <c r="U36" s="9"/>
      <c r="V36" s="9"/>
      <c r="W36" s="9"/>
      <c r="X36" s="9"/>
      <c r="Y36" s="27"/>
      <c r="Z36" s="10"/>
      <c r="AA36" s="10"/>
      <c r="AB36" s="10"/>
      <c r="AC36" s="10"/>
      <c r="AD36" s="10"/>
      <c r="AE36" s="10"/>
    </row>
    <row r="37" spans="1:31">
      <c r="A37" s="8">
        <v>7</v>
      </c>
      <c r="B37" s="9" t="str">
        <f>Standings!S10</f>
        <v>Warren Mott</v>
      </c>
      <c r="C37" s="10"/>
      <c r="D37" s="10"/>
      <c r="E37" s="10"/>
      <c r="F37" s="10"/>
      <c r="G37" s="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4"/>
      <c r="T37" s="137">
        <v>185</v>
      </c>
      <c r="U37" s="137">
        <v>235</v>
      </c>
      <c r="V37" s="138">
        <v>229</v>
      </c>
      <c r="W37" s="138"/>
      <c r="X37" s="10"/>
      <c r="Y37" s="15">
        <f>SUM(T37:W37)</f>
        <v>649</v>
      </c>
      <c r="Z37" s="10"/>
      <c r="AA37" s="10"/>
      <c r="AB37" s="10"/>
      <c r="AC37" s="10"/>
      <c r="AD37" s="10"/>
      <c r="AE37" s="10"/>
    </row>
    <row r="38" spans="1:31">
      <c r="A38" s="10"/>
      <c r="B38" s="132">
        <v>220</v>
      </c>
      <c r="C38" s="132">
        <v>178</v>
      </c>
      <c r="D38" s="132">
        <v>137</v>
      </c>
      <c r="E38" s="133"/>
      <c r="F38" s="14"/>
      <c r="G38" s="15">
        <f>SUM(B38:E38)</f>
        <v>535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24"/>
      <c r="T38" s="10"/>
      <c r="U38" s="10"/>
      <c r="V38" s="10"/>
      <c r="W38" s="10" t="s">
        <v>49</v>
      </c>
      <c r="X38" s="10"/>
      <c r="Y38" s="10"/>
      <c r="Z38" s="10"/>
      <c r="AA38" s="10"/>
      <c r="AB38" s="10"/>
      <c r="AC38" s="10"/>
      <c r="AD38" s="10"/>
      <c r="AE38" s="10"/>
    </row>
    <row r="39" spans="1:31">
      <c r="A39" s="10"/>
      <c r="B39" s="13"/>
      <c r="C39" s="18"/>
      <c r="D39" s="13"/>
      <c r="E39" s="13" t="s">
        <v>49</v>
      </c>
      <c r="F39" s="13"/>
      <c r="G39" s="19"/>
      <c r="H39" s="20" t="str">
        <f>IF(D42=" "," ",(IF(G38&gt;G42,B37,B41)))</f>
        <v>Warren Mott</v>
      </c>
      <c r="I39" s="22"/>
      <c r="J39" s="10"/>
      <c r="K39" s="10"/>
      <c r="L39" s="10"/>
      <c r="M39" s="9"/>
      <c r="N39" s="10"/>
      <c r="O39" s="10"/>
      <c r="P39" s="10"/>
      <c r="Q39" s="10"/>
      <c r="R39" s="10"/>
      <c r="S39" s="24"/>
      <c r="T39" s="10"/>
      <c r="U39" s="10"/>
      <c r="V39" s="10"/>
      <c r="W39" s="10"/>
      <c r="X39" s="10"/>
      <c r="Y39" s="10"/>
      <c r="Z39" s="10"/>
      <c r="AA39" s="140" t="str">
        <f>IF(V48=" "," ",(IF(Y44&lt;Y48,T43,T47)))</f>
        <v>Warren Cousino</v>
      </c>
      <c r="AB39" s="22"/>
      <c r="AC39" s="22"/>
      <c r="AD39" s="9"/>
      <c r="AE39" s="9"/>
    </row>
    <row r="40" spans="1:31">
      <c r="A40" s="10"/>
      <c r="B40" s="13"/>
      <c r="C40" s="13" t="s">
        <v>64</v>
      </c>
      <c r="D40" s="13"/>
      <c r="E40" s="13"/>
      <c r="F40" s="13"/>
      <c r="G40" s="19"/>
      <c r="H40" s="132">
        <v>139</v>
      </c>
      <c r="I40" s="132">
        <v>134</v>
      </c>
      <c r="J40" s="132">
        <v>167</v>
      </c>
      <c r="K40" s="133"/>
      <c r="L40" s="14"/>
      <c r="M40" s="15">
        <f>SUM(H40:K40)</f>
        <v>440</v>
      </c>
      <c r="N40" s="10"/>
      <c r="O40" s="10"/>
      <c r="P40" s="10"/>
      <c r="Q40" s="10"/>
      <c r="R40" s="10"/>
      <c r="S40" s="24"/>
      <c r="T40" s="10"/>
      <c r="U40" s="10"/>
      <c r="V40" s="10"/>
      <c r="W40" s="10"/>
      <c r="X40" s="10"/>
      <c r="Y40" s="10"/>
      <c r="Z40" s="10"/>
      <c r="AA40" s="219" t="s">
        <v>12</v>
      </c>
      <c r="AB40" s="219"/>
      <c r="AC40" s="219"/>
      <c r="AD40" s="10"/>
      <c r="AE40" s="10"/>
    </row>
    <row r="41" spans="1:31">
      <c r="A41" s="8">
        <v>10</v>
      </c>
      <c r="B41" s="22" t="str">
        <f>Standings!S13</f>
        <v>Roseville</v>
      </c>
      <c r="C41" s="22"/>
      <c r="D41" s="9"/>
      <c r="E41" s="9"/>
      <c r="F41" s="9"/>
      <c r="G41" s="9"/>
      <c r="H41" s="136"/>
      <c r="I41" s="18"/>
      <c r="J41" s="13"/>
      <c r="K41" s="13" t="s">
        <v>49</v>
      </c>
      <c r="L41" s="13"/>
      <c r="M41" s="19"/>
      <c r="N41" s="23"/>
      <c r="O41" s="10"/>
      <c r="P41" s="10"/>
      <c r="Q41" s="10"/>
      <c r="R41" s="10"/>
      <c r="S41" s="24"/>
      <c r="T41" s="10"/>
      <c r="U41" s="10"/>
      <c r="V41" s="10"/>
      <c r="W41" s="10"/>
      <c r="X41" s="10"/>
      <c r="Y41" s="10"/>
      <c r="Z41" s="10"/>
    </row>
    <row r="42" spans="1:31">
      <c r="A42" s="10"/>
      <c r="B42" s="137">
        <v>166</v>
      </c>
      <c r="C42" s="137">
        <v>154</v>
      </c>
      <c r="D42" s="138">
        <v>160</v>
      </c>
      <c r="E42" s="138"/>
      <c r="F42" s="10"/>
      <c r="G42" s="14">
        <f>SUM(B42:E42)</f>
        <v>480</v>
      </c>
      <c r="H42" s="13"/>
      <c r="J42" s="13"/>
      <c r="K42" s="13"/>
      <c r="L42" s="13"/>
      <c r="M42" s="19"/>
      <c r="N42" s="20" t="str">
        <f>IF(J46=" "," ",(IF(M40&gt;M46,H39,H45)))</f>
        <v>Macomb Dakota</v>
      </c>
      <c r="O42" s="9"/>
      <c r="P42" s="9"/>
      <c r="Q42" s="9"/>
      <c r="R42" s="9"/>
      <c r="S42" s="27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>
      <c r="A43" s="8">
        <v>2</v>
      </c>
      <c r="B43" s="9" t="str">
        <f>Standings!S5</f>
        <v>Macomb Dakota</v>
      </c>
      <c r="C43" s="10"/>
      <c r="D43" s="10"/>
      <c r="E43" s="10"/>
      <c r="F43" s="10"/>
      <c r="G43" s="9"/>
      <c r="H43" s="10"/>
      <c r="I43" s="13" t="s">
        <v>65</v>
      </c>
      <c r="J43" s="10"/>
      <c r="K43" s="10"/>
      <c r="L43" s="10"/>
      <c r="M43" s="24"/>
      <c r="N43" s="137">
        <v>200</v>
      </c>
      <c r="O43" s="137">
        <v>219</v>
      </c>
      <c r="P43" s="138">
        <v>188</v>
      </c>
      <c r="Q43" s="138"/>
      <c r="R43" s="10"/>
      <c r="S43" s="14">
        <f>SUM(N43:Q43)</f>
        <v>607</v>
      </c>
      <c r="T43" s="22" t="str">
        <f>IF(P19=" "," ",(IF(S7&lt;S19,N6,N18)))</f>
        <v>St. Clair Shores Lakeview</v>
      </c>
      <c r="U43" s="22"/>
      <c r="V43" s="22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>
      <c r="A44" s="10"/>
      <c r="B44" s="132">
        <v>203</v>
      </c>
      <c r="C44" s="132">
        <v>256</v>
      </c>
      <c r="D44" s="132">
        <v>224</v>
      </c>
      <c r="E44" s="133"/>
      <c r="F44" s="14"/>
      <c r="G44" s="15">
        <f>SUM(B44:E44)</f>
        <v>683</v>
      </c>
      <c r="H44" s="10"/>
      <c r="I44" s="10"/>
      <c r="J44" s="10"/>
      <c r="K44" s="10"/>
      <c r="L44" s="10"/>
      <c r="M44" s="24"/>
      <c r="N44" s="10"/>
      <c r="O44" s="10"/>
      <c r="P44" s="10"/>
      <c r="Q44" s="10"/>
      <c r="R44" s="10"/>
      <c r="S44" s="10"/>
      <c r="T44" s="137">
        <v>184</v>
      </c>
      <c r="U44" s="137">
        <v>173</v>
      </c>
      <c r="V44" s="138">
        <v>199</v>
      </c>
      <c r="W44" s="138"/>
      <c r="X44" s="25"/>
      <c r="Y44" s="15">
        <f>SUM(T44:W44)</f>
        <v>556</v>
      </c>
      <c r="Z44" s="10"/>
      <c r="AA44" s="10"/>
      <c r="AB44" s="10"/>
      <c r="AC44" s="10"/>
      <c r="AD44" s="10"/>
      <c r="AE44" s="10"/>
    </row>
    <row r="45" spans="1:31">
      <c r="A45" s="10"/>
      <c r="B45" s="13"/>
      <c r="C45" s="18"/>
      <c r="D45" s="13"/>
      <c r="E45" s="13" t="s">
        <v>49</v>
      </c>
      <c r="F45" s="13"/>
      <c r="G45" s="19"/>
      <c r="H45" s="20" t="str">
        <f>IF(D48=" "," ",(IF(G44&gt;G48,B43,B47)))</f>
        <v>Macomb Dakota</v>
      </c>
      <c r="I45" s="9"/>
      <c r="J45" s="9"/>
      <c r="K45" s="9"/>
      <c r="L45" s="9"/>
      <c r="M45" s="27"/>
      <c r="N45" s="10"/>
      <c r="O45" s="10"/>
      <c r="P45" s="10"/>
      <c r="Q45" s="10"/>
      <c r="R45" s="10"/>
      <c r="S45" s="10"/>
      <c r="T45" s="10"/>
      <c r="U45" s="10"/>
      <c r="W45" s="10" t="s">
        <v>49</v>
      </c>
      <c r="X45" s="10"/>
      <c r="Y45" s="24"/>
    </row>
    <row r="46" spans="1:31">
      <c r="A46" s="10"/>
      <c r="B46" s="13"/>
      <c r="C46" s="13" t="s">
        <v>63</v>
      </c>
      <c r="D46" s="13"/>
      <c r="E46" s="13"/>
      <c r="F46" s="13"/>
      <c r="G46" s="19"/>
      <c r="H46" s="137">
        <v>182</v>
      </c>
      <c r="I46" s="137">
        <v>210</v>
      </c>
      <c r="J46" s="138">
        <v>251</v>
      </c>
      <c r="K46" s="138"/>
      <c r="L46" s="10"/>
      <c r="M46" s="14">
        <f>SUM(H46:K46)</f>
        <v>643</v>
      </c>
      <c r="N46" s="10"/>
      <c r="O46" s="10"/>
      <c r="P46" s="10"/>
      <c r="Q46" s="10"/>
      <c r="R46" s="10"/>
      <c r="S46" s="10"/>
      <c r="T46" s="10"/>
      <c r="U46" s="10"/>
      <c r="V46" s="10" t="s">
        <v>66</v>
      </c>
      <c r="W46" s="10"/>
      <c r="X46" s="10"/>
      <c r="Y46" s="24"/>
    </row>
    <row r="47" spans="1:31">
      <c r="A47" s="8">
        <v>15</v>
      </c>
      <c r="B47" s="22" t="str">
        <f>Standings!S18</f>
        <v>Warren Center Line</v>
      </c>
      <c r="C47" s="22"/>
      <c r="D47" s="22"/>
      <c r="E47" s="9"/>
      <c r="F47" s="9"/>
      <c r="G47" s="27"/>
      <c r="H47" s="10"/>
      <c r="I47" s="10"/>
      <c r="J47" s="10"/>
      <c r="K47" s="10" t="s">
        <v>49</v>
      </c>
      <c r="L47" s="10"/>
      <c r="M47" s="10"/>
      <c r="N47" s="10"/>
      <c r="O47" s="10"/>
      <c r="P47" s="10"/>
      <c r="Q47" s="10"/>
      <c r="R47" s="10"/>
      <c r="S47" s="10"/>
      <c r="T47" s="22" t="str">
        <f>IF(P43=" "," ",(IF(S31&lt;S43,N30,N42)))</f>
        <v>Warren Cousino</v>
      </c>
      <c r="U47" s="22"/>
      <c r="V47" s="22"/>
      <c r="W47" s="9"/>
      <c r="X47" s="9"/>
      <c r="Y47" s="27"/>
      <c r="Z47" s="10"/>
      <c r="AA47" s="10"/>
      <c r="AB47" s="10"/>
      <c r="AC47" s="10"/>
      <c r="AD47" s="10"/>
      <c r="AE47" s="10"/>
    </row>
    <row r="48" spans="1:31">
      <c r="A48" s="10"/>
      <c r="B48" s="137">
        <v>144</v>
      </c>
      <c r="C48" s="137">
        <v>160</v>
      </c>
      <c r="D48" s="138">
        <v>129</v>
      </c>
      <c r="E48" s="138"/>
      <c r="F48" s="10"/>
      <c r="G48" s="14">
        <f>SUM(B48:E48)</f>
        <v>433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37">
        <v>163</v>
      </c>
      <c r="U48" s="137">
        <v>177</v>
      </c>
      <c r="V48" s="138">
        <v>173</v>
      </c>
      <c r="W48" s="138"/>
      <c r="X48" s="10"/>
      <c r="Y48" s="14">
        <f>SUM(T48:W48)</f>
        <v>513</v>
      </c>
      <c r="Z48" s="139"/>
      <c r="AA48" s="10"/>
      <c r="AB48" s="10"/>
      <c r="AC48" s="10"/>
      <c r="AD48" s="10"/>
    </row>
    <row r="49" spans="5:23">
      <c r="E49" s="10" t="s">
        <v>49</v>
      </c>
      <c r="W49" s="10"/>
    </row>
  </sheetData>
  <mergeCells count="4">
    <mergeCell ref="Z25:AB25"/>
    <mergeCell ref="AA30:AC30"/>
    <mergeCell ref="AA35:AC35"/>
    <mergeCell ref="AA40:AC40"/>
  </mergeCells>
  <printOptions horizontalCentered="1"/>
  <pageMargins left="0.75" right="0.73" top="0.82" bottom="0.72" header="0.5" footer="0.5"/>
  <pageSetup scale="85" orientation="landscape" horizontalDpi="300" verticalDpi="300" r:id="rId1"/>
  <headerFooter alignWithMargins="0">
    <oddHeader>&amp;C&amp;"Arial,Bold"&amp;14Macomb County Championship
Girl's Final Results
&amp;12Sunnybrook Golf &amp; Bowl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1224"/>
  <sheetViews>
    <sheetView zoomScaleNormal="100" workbookViewId="0">
      <selection activeCell="I13" sqref="I13"/>
    </sheetView>
  </sheetViews>
  <sheetFormatPr defaultRowHeight="15"/>
  <sheetData>
    <row r="1" spans="1:16">
      <c r="A1" s="1"/>
      <c r="B1" s="239" t="s">
        <v>35</v>
      </c>
      <c r="C1" s="239"/>
      <c r="D1" s="239"/>
      <c r="E1" s="239"/>
      <c r="F1" s="239"/>
      <c r="G1" s="239"/>
      <c r="H1" s="1"/>
      <c r="I1" s="1"/>
      <c r="J1" s="240" t="s">
        <v>35</v>
      </c>
      <c r="K1" s="240"/>
      <c r="L1" s="240"/>
      <c r="M1" s="240"/>
      <c r="N1" s="240"/>
      <c r="O1" s="240"/>
      <c r="P1" s="1"/>
    </row>
    <row r="2" spans="1:16">
      <c r="A2" s="75"/>
      <c r="B2" s="239"/>
      <c r="C2" s="239"/>
      <c r="D2" s="239"/>
      <c r="E2" s="239"/>
      <c r="F2" s="239"/>
      <c r="G2" s="239"/>
      <c r="H2" s="76"/>
      <c r="I2" s="75"/>
      <c r="J2" s="240"/>
      <c r="K2" s="240"/>
      <c r="L2" s="240"/>
      <c r="M2" s="240"/>
      <c r="N2" s="240"/>
      <c r="O2" s="240"/>
      <c r="P2" s="76"/>
    </row>
    <row r="3" spans="1:16" ht="20.25">
      <c r="A3" s="75"/>
      <c r="B3" s="77"/>
      <c r="C3" s="77"/>
      <c r="D3" s="77"/>
      <c r="E3" s="77"/>
      <c r="F3" s="77"/>
      <c r="G3" s="77"/>
      <c r="H3" s="76"/>
      <c r="I3" s="75"/>
      <c r="J3" s="78"/>
      <c r="K3" s="78"/>
      <c r="L3" s="78"/>
      <c r="M3" s="78"/>
      <c r="N3" s="78"/>
      <c r="O3" s="78"/>
      <c r="P3" s="76"/>
    </row>
    <row r="4" spans="1:16" ht="20.25">
      <c r="A4" s="75"/>
      <c r="B4" s="77"/>
      <c r="C4" s="241" t="s">
        <v>36</v>
      </c>
      <c r="D4" s="241"/>
      <c r="E4" s="241"/>
      <c r="F4" s="241"/>
      <c r="G4" s="77"/>
      <c r="H4" s="76"/>
      <c r="I4" s="75"/>
      <c r="J4" s="78"/>
      <c r="K4" s="242" t="s">
        <v>36</v>
      </c>
      <c r="L4" s="242"/>
      <c r="M4" s="242"/>
      <c r="N4" s="242"/>
      <c r="O4" s="78"/>
      <c r="P4" s="76"/>
    </row>
    <row r="5" spans="1:16" ht="20.25">
      <c r="A5" s="75"/>
      <c r="B5" s="77"/>
      <c r="C5" s="77"/>
      <c r="D5" s="77"/>
      <c r="E5" s="77"/>
      <c r="F5" s="77"/>
      <c r="G5" s="77"/>
      <c r="H5" s="76"/>
      <c r="I5" s="75"/>
      <c r="J5" s="78"/>
      <c r="K5" s="78"/>
      <c r="L5" s="78"/>
      <c r="M5" s="78"/>
      <c r="N5" s="78"/>
      <c r="O5" s="78"/>
      <c r="P5" s="76"/>
    </row>
    <row r="6" spans="1:16">
      <c r="A6" s="1"/>
      <c r="B6" s="1"/>
      <c r="C6" s="1"/>
      <c r="D6" s="234">
        <f>Lanes!$D$3</f>
        <v>41658</v>
      </c>
      <c r="E6" s="234"/>
      <c r="F6" s="1"/>
      <c r="G6" s="1"/>
      <c r="H6" s="1"/>
      <c r="I6" s="1"/>
      <c r="J6" s="79"/>
      <c r="K6" s="79"/>
      <c r="L6" s="235">
        <f>Lanes!$D$3</f>
        <v>41658</v>
      </c>
      <c r="M6" s="235"/>
      <c r="N6" s="79"/>
      <c r="O6" s="79"/>
      <c r="P6" s="1"/>
    </row>
    <row r="7" spans="1:16" ht="18">
      <c r="A7" s="37"/>
      <c r="B7" s="37"/>
      <c r="C7" s="37"/>
      <c r="D7" s="37"/>
      <c r="E7" s="37"/>
      <c r="F7" s="37"/>
      <c r="G7" s="37"/>
      <c r="H7" s="37"/>
      <c r="I7" s="37"/>
      <c r="J7" s="80"/>
      <c r="K7" s="80"/>
      <c r="L7" s="80"/>
      <c r="M7" s="80"/>
      <c r="N7" s="80"/>
      <c r="O7" s="80"/>
      <c r="P7" s="37"/>
    </row>
    <row r="8" spans="1:16" ht="15.75">
      <c r="A8" s="1"/>
      <c r="B8" s="1"/>
      <c r="C8" s="236" t="s">
        <v>28</v>
      </c>
      <c r="D8" s="236"/>
      <c r="E8" s="236"/>
      <c r="F8" s="236"/>
      <c r="G8" s="1"/>
      <c r="H8" s="1"/>
      <c r="I8" s="1"/>
      <c r="J8" s="79"/>
      <c r="K8" s="237" t="s">
        <v>27</v>
      </c>
      <c r="L8" s="237"/>
      <c r="M8" s="237"/>
      <c r="N8" s="237"/>
      <c r="O8" s="79"/>
      <c r="P8" s="1"/>
    </row>
    <row r="9" spans="1:16" ht="15.75">
      <c r="A9" s="36"/>
      <c r="B9" s="3"/>
      <c r="C9" s="3"/>
      <c r="D9" s="3"/>
      <c r="E9" s="3"/>
      <c r="F9" s="1"/>
      <c r="G9" s="1"/>
      <c r="H9" s="1"/>
      <c r="I9" s="36"/>
      <c r="J9" s="3"/>
      <c r="K9" s="3"/>
      <c r="L9" s="3"/>
      <c r="M9" s="3"/>
      <c r="N9" s="1"/>
      <c r="O9" s="1"/>
      <c r="P9" s="1"/>
    </row>
    <row r="10" spans="1:16" ht="15.75">
      <c r="A10" s="36"/>
      <c r="B10" s="3"/>
      <c r="C10" s="3"/>
      <c r="D10" s="3"/>
      <c r="E10" s="3"/>
      <c r="F10" s="1"/>
      <c r="G10" s="1"/>
      <c r="H10" s="1"/>
      <c r="I10" s="36"/>
      <c r="J10" s="3"/>
      <c r="K10" s="3"/>
      <c r="L10" s="3"/>
      <c r="M10" s="3"/>
      <c r="N10" s="1"/>
      <c r="O10" s="1"/>
      <c r="P10" s="1"/>
    </row>
    <row r="11" spans="1:16" ht="16.5" thickBot="1">
      <c r="A11" s="1"/>
      <c r="B11" s="36" t="s">
        <v>3</v>
      </c>
      <c r="C11" s="238" t="str">
        <f>IF(Input!B4=" "," ",Input!B4)</f>
        <v>Roseville</v>
      </c>
      <c r="D11" s="238"/>
      <c r="E11" s="238"/>
      <c r="F11" s="238"/>
      <c r="G11" s="35"/>
      <c r="H11" s="1"/>
      <c r="I11" s="1"/>
      <c r="J11" s="81" t="s">
        <v>3</v>
      </c>
      <c r="K11" s="238" t="str">
        <f>Input!S4</f>
        <v>Macomb Dakota</v>
      </c>
      <c r="L11" s="238"/>
      <c r="M11" s="238"/>
      <c r="N11" s="238"/>
      <c r="O11" s="35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>
      <c r="A13" s="1"/>
      <c r="B13" s="1"/>
      <c r="C13" s="34"/>
      <c r="D13" s="33"/>
      <c r="E13" s="1"/>
      <c r="F13" s="1"/>
      <c r="G13" s="1"/>
      <c r="H13" s="1"/>
      <c r="I13" s="1"/>
      <c r="J13" s="1"/>
      <c r="K13" s="34"/>
      <c r="L13" s="33"/>
      <c r="M13" s="1"/>
      <c r="N13" s="1"/>
      <c r="O13" s="1"/>
      <c r="P13" s="1"/>
    </row>
    <row r="14" spans="1:16">
      <c r="A14" s="1"/>
      <c r="B14" s="247" t="s">
        <v>29</v>
      </c>
      <c r="C14" s="248"/>
      <c r="D14" s="67"/>
      <c r="E14" s="249" t="s">
        <v>30</v>
      </c>
      <c r="F14" s="250"/>
      <c r="G14" s="251"/>
      <c r="H14" s="1"/>
      <c r="I14" s="1"/>
      <c r="J14" s="252" t="s">
        <v>29</v>
      </c>
      <c r="K14" s="253"/>
      <c r="L14" s="67"/>
      <c r="M14" s="254" t="s">
        <v>30</v>
      </c>
      <c r="N14" s="255"/>
      <c r="O14" s="256"/>
      <c r="P14" s="1"/>
    </row>
    <row r="15" spans="1:16">
      <c r="A15" s="1"/>
      <c r="B15" s="60" t="s">
        <v>26</v>
      </c>
      <c r="C15" s="61" t="s">
        <v>25</v>
      </c>
      <c r="D15" s="4"/>
      <c r="E15" s="60" t="s">
        <v>24</v>
      </c>
      <c r="F15" s="65" t="s">
        <v>23</v>
      </c>
      <c r="G15" s="69" t="s">
        <v>22</v>
      </c>
      <c r="H15" s="1"/>
      <c r="I15" s="1"/>
      <c r="J15" s="60" t="s">
        <v>26</v>
      </c>
      <c r="K15" s="61" t="s">
        <v>25</v>
      </c>
      <c r="L15" s="4"/>
      <c r="M15" s="60" t="s">
        <v>24</v>
      </c>
      <c r="N15" s="65" t="s">
        <v>23</v>
      </c>
      <c r="O15" s="69" t="s">
        <v>22</v>
      </c>
      <c r="P15" s="1"/>
    </row>
    <row r="16" spans="1:16">
      <c r="A16" s="1"/>
      <c r="B16" s="244"/>
      <c r="C16" s="246"/>
      <c r="D16" s="243"/>
      <c r="E16" s="244"/>
      <c r="F16" s="245"/>
      <c r="G16" s="246"/>
      <c r="H16" s="1"/>
      <c r="I16" s="1"/>
      <c r="J16" s="244"/>
      <c r="K16" s="246"/>
      <c r="L16" s="243"/>
      <c r="M16" s="244"/>
      <c r="N16" s="245"/>
      <c r="O16" s="246"/>
      <c r="P16" s="1"/>
    </row>
    <row r="17" spans="1:16">
      <c r="A17" s="1"/>
      <c r="B17" s="244"/>
      <c r="C17" s="246"/>
      <c r="D17" s="243"/>
      <c r="E17" s="244"/>
      <c r="F17" s="245"/>
      <c r="G17" s="246"/>
      <c r="H17" s="1"/>
      <c r="I17" s="1"/>
      <c r="J17" s="244"/>
      <c r="K17" s="246"/>
      <c r="L17" s="243"/>
      <c r="M17" s="244"/>
      <c r="N17" s="245"/>
      <c r="O17" s="246"/>
      <c r="P17" s="1"/>
    </row>
    <row r="18" spans="1:16" ht="15.75" thickBot="1">
      <c r="A18" s="1"/>
      <c r="B18" s="63" t="s">
        <v>14</v>
      </c>
      <c r="C18" s="64">
        <f>IF(Input!A4=" "," ",Input!A4)</f>
        <v>1</v>
      </c>
      <c r="D18" s="170"/>
      <c r="E18" s="63" t="s">
        <v>14</v>
      </c>
      <c r="F18" s="66">
        <f>IF(C18=" "," ",(IF(AND(ISEVEN(C18),(AND(C18&gt;Lanes!$C$18,C18&lt;Lanes!$C$20+1)=TRUE),C18+2&gt;Lanes!$C$20)=TRUE,Lanes!$C$19+1,(IF(AND(ISEVEN(C18),(AND(C18&gt;Lanes!$C$17-1,C18&lt;Lanes!$C$19)=TRUE),C18+2&gt;Lanes!$C$18)=TRUE,Lanes!$C$17+1,(IF(AND(ISODD(C18),(AND(C18&gt;Lanes!$C$17-1,C18&lt;Lanes!$C$19)=TRUE),C18-2&lt;Lanes!$C$17)=TRUE,Lanes!$C$18-1,(IF(AND(ISODD(C18),(AND(C18&gt;Lanes!$C$18,C18&lt;Lanes!$C$20+1)=TRUE),C18-2&lt;Lanes!$C$19)=TRUE,Lanes!$C$20-1,(IF(ISEVEN(C18)=TRUE,C18+2,C18-2)))))))))))</f>
        <v>11</v>
      </c>
      <c r="G18" s="70"/>
      <c r="H18" s="1"/>
      <c r="I18" s="1"/>
      <c r="J18" s="63" t="s">
        <v>14</v>
      </c>
      <c r="K18" s="64">
        <f>IF(Input!R4=" "," ",Input!R4)</f>
        <v>31</v>
      </c>
      <c r="L18" s="175"/>
      <c r="M18" s="63" t="s">
        <v>14</v>
      </c>
      <c r="N18" s="66">
        <f>IF(K18=" "," ",(IF(AND(ISEVEN(K18),(AND(K18&gt;Lanes!$G$18,K18&lt;Lanes!$G$20+1)=TRUE),K18+2&gt;Lanes!$G$20)=TRUE,Lanes!$G$19+1,(IF(AND(ISEVEN(K18),(AND(K18&gt;Lanes!$G$17-1,K18&lt;Lanes!$G$19)=TRUE),K18+2&gt;Lanes!$G$18)=TRUE,Lanes!$G$17+1,(IF(AND(ISODD(K18),(AND(K18&gt;Lanes!$G$17-1,K18&lt;Lanes!$G$19)=TRUE),K18-2&lt;Lanes!$G$17)=TRUE,Lanes!$G$18-1,(IF(AND(ISODD(K18),(AND(K18&gt;Lanes!$G$18,K18&lt;Lanes!$G$20+1)=TRUE),K18-2&lt;Lanes!$G$19)=TRUE,Lanes!$G$20-1,(IF(ISEVEN(K18)=TRUE,K18+2,K18-2)))))))))))</f>
        <v>41</v>
      </c>
      <c r="O18" s="70"/>
      <c r="P18" s="1"/>
    </row>
    <row r="19" spans="1:16">
      <c r="A19" s="1"/>
      <c r="B19" s="166"/>
      <c r="C19" s="3"/>
      <c r="D19" s="166"/>
      <c r="E19" s="3"/>
      <c r="F19" s="166"/>
      <c r="G19" s="3"/>
      <c r="H19" s="1"/>
      <c r="I19" s="1"/>
      <c r="J19" s="176"/>
      <c r="K19" s="3"/>
      <c r="L19" s="176"/>
      <c r="M19" s="3"/>
      <c r="N19" s="176"/>
      <c r="O19" s="3"/>
      <c r="P19" s="1"/>
    </row>
    <row r="20" spans="1:16" ht="15.7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3"/>
      <c r="B21" s="249" t="s">
        <v>31</v>
      </c>
      <c r="C21" s="250"/>
      <c r="D21" s="251"/>
      <c r="E21" s="221" t="s">
        <v>32</v>
      </c>
      <c r="F21" s="222"/>
      <c r="G21" s="223"/>
      <c r="H21" s="3"/>
      <c r="I21" s="3"/>
      <c r="J21" s="249" t="s">
        <v>31</v>
      </c>
      <c r="K21" s="250"/>
      <c r="L21" s="251"/>
      <c r="M21" s="221" t="s">
        <v>32</v>
      </c>
      <c r="N21" s="222"/>
      <c r="O21" s="223"/>
      <c r="P21" s="3"/>
    </row>
    <row r="22" spans="1:16">
      <c r="A22" s="3"/>
      <c r="B22" s="168" t="s">
        <v>21</v>
      </c>
      <c r="C22" s="169" t="s">
        <v>20</v>
      </c>
      <c r="D22" s="167" t="s">
        <v>19</v>
      </c>
      <c r="E22" s="168" t="s">
        <v>18</v>
      </c>
      <c r="F22" s="169" t="s">
        <v>17</v>
      </c>
      <c r="G22" s="167" t="s">
        <v>16</v>
      </c>
      <c r="H22" s="67"/>
      <c r="I22" s="3"/>
      <c r="J22" s="171" t="s">
        <v>21</v>
      </c>
      <c r="K22" s="172" t="s">
        <v>20</v>
      </c>
      <c r="L22" s="174" t="s">
        <v>19</v>
      </c>
      <c r="M22" s="171" t="s">
        <v>18</v>
      </c>
      <c r="N22" s="172" t="s">
        <v>17</v>
      </c>
      <c r="O22" s="174" t="s">
        <v>16</v>
      </c>
      <c r="P22" s="67"/>
    </row>
    <row r="23" spans="1:16">
      <c r="A23" s="3"/>
      <c r="B23" s="244"/>
      <c r="C23" s="245"/>
      <c r="D23" s="246"/>
      <c r="E23" s="224"/>
      <c r="F23" s="226"/>
      <c r="G23" s="228"/>
      <c r="H23" s="170"/>
      <c r="I23" s="3"/>
      <c r="J23" s="244"/>
      <c r="K23" s="245"/>
      <c r="L23" s="246"/>
      <c r="M23" s="224"/>
      <c r="N23" s="226"/>
      <c r="O23" s="228"/>
      <c r="P23" s="4"/>
    </row>
    <row r="24" spans="1:16">
      <c r="A24" s="3"/>
      <c r="B24" s="244"/>
      <c r="C24" s="245"/>
      <c r="D24" s="246"/>
      <c r="E24" s="225"/>
      <c r="F24" s="227"/>
      <c r="G24" s="229"/>
      <c r="H24" s="68"/>
      <c r="I24" s="3"/>
      <c r="J24" s="244"/>
      <c r="K24" s="245"/>
      <c r="L24" s="246"/>
      <c r="M24" s="225"/>
      <c r="N24" s="227"/>
      <c r="O24" s="229"/>
      <c r="P24" s="68"/>
    </row>
    <row r="25" spans="1:16" ht="15.75" thickBot="1">
      <c r="A25" s="3"/>
      <c r="B25" s="63" t="s">
        <v>14</v>
      </c>
      <c r="C25" s="66">
        <f>IF(C18=" "," ",(IF(AND(ISEVEN(C18),ISEVEN(F18),(AND(C18&gt;Lanes!$C$18,C18&lt;Lanes!$C$20+1)),F18+1&gt;Lanes!$C$20)=TRUE,Lanes!$C$19,(IF(AND(ISEVEN(C18),ISEVEN(F18),(AND(C18&gt;Lanes!$C$17-1,C18&lt;Lanes!$C$19)),F18+1&gt;Lanes!$C$18)=TRUE,Lanes!$C$17,(IF(AND(ISEVEN(C18),ISODD(F18),(AND(C18&gt;Lanes!$C$18,C18&lt;Lanes!$C$20+1)),F18+3&gt;Lanes!$C$20)=TRUE,Lanes!$C$19+1,(IF(AND(ISEVEN(C18),ISODD(F18),(AND(C18&gt;Lanes!$C$17-1,C18&lt;Lanes!$C$19)),F18+3&gt;Lanes!$C$18)=TRUE,Lanes!$C$17+1,(IF(AND(ISODD(C18),ISEVEN(F18),(AND(C18&gt;Lanes!$C$17-1,C18&lt;Lanes!$C$19)),F18-3&lt;Lanes!$C$17)=TRUE,Lanes!$C$18-1,(IF(AND(ISODD(C18),ISEVEN(F18),(AND(C18&gt;Lanes!$C$18,C18&lt;Lanes!$C$20+1)),F18-3&gt;Lanes!$C$19)=TRUE,Lanes!$C$20-1,(IF(AND(ISODD(C18),ISODD(F18),(AND(C18&gt;Lanes!$C$17-1,C18&lt;Lanes!$C$19)),F18-1&lt;Lanes!$C$17)=TRUE,Lanes!$C$18,(IF(AND(ISODD(C18),ISODD(F18),(AND(C18&gt;Lanes!$C$18,C18&lt;Lanes!$C$20+1)),F18-1&lt;Lanes!$C$19)=TRUE,Lanes!$C$20,(IF(AND(ISODD(C18),ISODD(F18))=TRUE,F18-1,(IF(AND(ISODD(C18),ISEVEN(F18))=TRUE,F18-3,(IF(AND(ISEVEN(C18),ISODD(F18))=TRUE,F18+3,F18+1)))))))))))))))))))))))</f>
        <v>10</v>
      </c>
      <c r="D25" s="70"/>
      <c r="E25" s="63" t="s">
        <v>14</v>
      </c>
      <c r="F25" s="66">
        <f>IF(F18=" "," ",(IF(AND(ISEVEN(C18),ISEVEN(C25),(AND(C18&gt;Lanes!$C$18,C18&lt;Lanes!$C$20+1)),C25+1&gt;Lanes!$C$20)=TRUE,Lanes!$C$19+1,(IF(AND(ISEVEN(C18),ISEVEN(C25),(AND(C18&gt;Lanes!$C$17-1,C18&lt;Lanes!$C$19)),C25+1&gt;Lanes!$C$18)=TRUE,Lanes!$C$17+1,(IF(AND(ISEVEN(C18),ISODD(C25),(AND(C18&gt;Lanes!$C$18,C18&lt;Lanes!$C$20+1)),C25+3&gt;Lanes!$C$20)=TRUE,Lanes!$C$19+1,(IF(AND(ISEVEN(C18),ISODD(C25),(AND(C18&gt;Lanes!$C$17-1,C25&lt;Lanes!$C$19)),C25+3&gt;Lanes!$C$18)=TRUE,Lanes!$C$17+1,(IF(AND(ISODD(C18),ISEVEN(C25),(AND(C18&gt;Lanes!$C$17-1,C18&lt;Lanes!$C$19)),C25-3&lt;Lanes!$C$17)=TRUE,Lanes!$C$18-1,(IF(AND(ISODD(C18),ISEVEN(C25),(AND(C18&gt;Lanes!$C$18,C25&lt;Lanes!$C$20+1)),C25-3&lt;Lanes!$C$19)=TRUE,Lanes!$C$20-1,(IF(AND(ISODD(C18),ISODD(C25),(AND(C18&gt;Lanes!$C$17-1,C25&lt;Lanes!$C$19)),C25-3&lt;Lanes!$C$17)=TRUE,Lanes!$C$18,(IF(AND(ISODD(C18),ISODD(C25),(AND(C18&gt;Lanes!$C$18,C25&lt;Lanes!$C$20+1)),C25-3&lt;Lanes!$C$19)=TRUE,Lanes!$C$20,(IF(AND(ISODD(C18),ISODD(C25))=TRUE,C25-1,(IF(AND(ISODD(F18),ISEVEN(C25))=TRUE,C25-3,(IF(AND(ISEVEN(C18),ISODD(C25))=TRUE,C25+3,C25+1)))))))))))))))))))))))</f>
        <v>7</v>
      </c>
      <c r="G25" s="70"/>
      <c r="H25" s="68"/>
      <c r="I25" s="3"/>
      <c r="J25" s="63" t="s">
        <v>14</v>
      </c>
      <c r="K25" s="66">
        <f>IF(K18=" "," ",(IF(AND(ISEVEN(K18),ISEVEN(N18),(AND(K18&gt;Lanes!$G$18,K18&lt;Lanes!$G$20+1)),N18+1&gt;Lanes!$G$20)=TRUE,Lanes!$G$19,(IF(AND(ISEVEN(K18),ISEVEN(N18),(AND(K18&gt;Lanes!$G$17-1,K18&lt;Lanes!$G$19)),N18+1&gt;Lanes!$G$18)=TRUE,Lanes!$G$17,(IF(AND(ISEVEN(K18),ISODD(N18),(AND(K18&gt;Lanes!$G$18,K18&lt;Lanes!$G$20+1)),N18+3&gt;Lanes!$G$20)=TRUE,Lanes!$G$19+1,(IF(AND(ISEVEN(N18),ISODD(N18),(AND(K18&gt;Lanes!$G$17-1,K18&lt;Lanes!$G$19)),N18+3&gt;Lanes!$G$18)=TRUE,Lanes!$G$17+1,(IF(AND(ISODD(K18),ISEVEN(N18),(AND(K18&gt;Lanes!$G$17-1,K18&lt;Lanes!$G$19)),N18-3&lt;Lanes!$G$17)=TRUE,Lanes!$G$18-1,(IF(AND(ISODD(K18),ISEVEN(N18),(AND(K18&gt;Lanes!$G$18,K18&lt;Lanes!$G$20+1)),N18-3&gt;Lanes!$G$19)=TRUE,Lanes!$G$20-1,(IF(AND(ISODD(K18),ISODD(N18),(AND(K18&gt;Lanes!$G$17-1,K18&lt;Lanes!$G$19)),N18-1&lt;Lanes!$G$17)=TRUE,Lanes!$G$18,(IF(AND(ISODD(K18),ISODD(N18),(AND(K18&gt;Lanes!$G$18,K18&lt;Lanes!$G$20+1)),N18-1&lt;Lanes!$G$19)=TRUE,Lanes!$G$20,(IF(AND(ISODD(K18),ISODD(N18))=TRUE,N18-1,(IF(AND(ISODD(K18),ISEVEN(N18))=TRUE,N18-3,(IF(AND(ISEVEN(K18),ISODD(N18))=TRUE,N18+3,N18+1)))))))))))))))))))))))</f>
        <v>40</v>
      </c>
      <c r="L25" s="70"/>
      <c r="M25" s="63" t="s">
        <v>14</v>
      </c>
      <c r="N25" s="66">
        <f>IF(N18=" "," ",(IF(AND(ISEVEN(K18),ISEVEN(K25),(AND(K18&gt;Lanes!$G$18,K18&lt;Lanes!$G$20+1)),K25+1&gt;Lanes!$G$20)=TRUE,Lanes!$G$19+1,(IF(AND(ISEVEN(K18),ISEVEN(K25),(AND(K18&gt;Lanes!$G$17-1,K18&lt;Lanes!$G$19)),K25+1&gt;Lanes!$G$18)=TRUE,Lanes!$G$17+1,(IF(AND(ISEVEN(K18),ISODD(K25),(AND(K18&gt;Lanes!$G$18,K18&lt;Lanes!$G$20+1)),K25+3&gt;Lanes!$G$20)=TRUE,Lanes!$G$19+1,(IF(AND(ISEVEN(K18),ISODD(K25),(AND(K18&gt;Lanes!$G$17-1,K25&lt;Lanes!$G$19)),K25+3&gt;Lanes!$G$18)=TRUE,Lanes!$G$17+1,(IF(AND(ISODD(K18),ISEVEN(K25),(AND(K18&gt;Lanes!$G$17-1,K18&lt;Lanes!$G$19)),K25-3&lt;Lanes!$G$17)=TRUE,Lanes!$G$18-1,(IF(AND(ISODD(K18),ISEVEN(K25),(AND(K18&gt;Lanes!$G$18,K25&lt;Lanes!$G$20+1)),K25-3&lt;Lanes!$G$19)=TRUE,Lanes!$G$20-1,(IF(AND(ISODD(K18),ISODD(K25),(AND(K18&gt;Lanes!$G$17-1,K25&lt;Lanes!$G$19)),K25-3&lt;Lanes!$G$17)=TRUE,Lanes!$G$18,(IF(AND(ISODD(K18),ISODD(K25),(AND(K18&gt;Lanes!$G$18,K25&lt;Lanes!$G$20+1)),K25-3&lt;Lanes!$G$19)=TRUE,Lanes!$G$20,(IF(AND(ISODD(K18),ISODD(K25))=TRUE,K25-1,(IF(AND(ISODD(N18),ISEVEN(K25))=TRUE,K25-3,(IF(AND(ISEVEN(K18),ISODD(K25))=TRUE,K25+3,K25+1)))))))))))))))))))))))</f>
        <v>37</v>
      </c>
      <c r="O25" s="70"/>
      <c r="P25" s="68"/>
    </row>
    <row r="26" spans="1:16">
      <c r="A26" s="3"/>
      <c r="B26" s="3"/>
      <c r="C26" s="3"/>
      <c r="D26" s="170"/>
      <c r="E26" s="170"/>
      <c r="F26" s="170"/>
      <c r="G26" s="170"/>
      <c r="H26" s="170"/>
      <c r="I26" s="3"/>
      <c r="J26" s="3"/>
      <c r="K26" s="3"/>
      <c r="L26" s="175"/>
      <c r="M26" s="175"/>
      <c r="N26" s="175"/>
      <c r="O26" s="175"/>
      <c r="P26" s="4"/>
    </row>
    <row r="27" spans="1:16" ht="15.75" thickBot="1">
      <c r="A27" s="3"/>
      <c r="B27" s="3"/>
      <c r="C27" s="3"/>
      <c r="D27" s="170"/>
      <c r="E27" s="170"/>
      <c r="F27" s="170"/>
      <c r="G27" s="170"/>
      <c r="H27" s="170"/>
      <c r="I27" s="3"/>
      <c r="J27" s="3"/>
      <c r="K27" s="3"/>
      <c r="L27" s="175"/>
      <c r="M27" s="175"/>
      <c r="N27" s="175"/>
      <c r="O27" s="175"/>
      <c r="P27" s="4"/>
    </row>
    <row r="28" spans="1:16" ht="15.75" thickBot="1">
      <c r="A28" s="1"/>
      <c r="B28" s="221" t="s">
        <v>33</v>
      </c>
      <c r="C28" s="222"/>
      <c r="D28" s="223"/>
      <c r="E28" s="170"/>
      <c r="F28" s="1"/>
      <c r="G28" s="1"/>
      <c r="H28" s="1"/>
      <c r="I28" s="1"/>
      <c r="J28" s="221" t="s">
        <v>33</v>
      </c>
      <c r="K28" s="222"/>
      <c r="L28" s="223"/>
      <c r="M28" s="175"/>
      <c r="N28" s="1"/>
      <c r="O28" s="1"/>
      <c r="P28" s="1"/>
    </row>
    <row r="29" spans="1:16">
      <c r="A29" s="1"/>
      <c r="B29" s="168" t="s">
        <v>15</v>
      </c>
      <c r="C29" s="169" t="s">
        <v>37</v>
      </c>
      <c r="D29" s="167" t="s">
        <v>38</v>
      </c>
      <c r="E29" s="1"/>
      <c r="F29" s="221" t="s">
        <v>34</v>
      </c>
      <c r="G29" s="223"/>
      <c r="H29" s="1"/>
      <c r="I29" s="1"/>
      <c r="J29" s="171" t="s">
        <v>15</v>
      </c>
      <c r="K29" s="172" t="s">
        <v>37</v>
      </c>
      <c r="L29" s="174" t="s">
        <v>38</v>
      </c>
      <c r="M29" s="1"/>
      <c r="N29" s="221" t="s">
        <v>34</v>
      </c>
      <c r="O29" s="223"/>
      <c r="P29" s="1"/>
    </row>
    <row r="30" spans="1:16">
      <c r="A30" s="1"/>
      <c r="B30" s="224"/>
      <c r="C30" s="226"/>
      <c r="D30" s="228"/>
      <c r="E30" s="1"/>
      <c r="F30" s="71"/>
      <c r="G30" s="72"/>
      <c r="H30" s="1"/>
      <c r="I30" s="1"/>
      <c r="J30" s="224"/>
      <c r="K30" s="226"/>
      <c r="L30" s="228"/>
      <c r="M30" s="1"/>
      <c r="N30" s="71"/>
      <c r="O30" s="72"/>
      <c r="P30" s="1"/>
    </row>
    <row r="31" spans="1:16" ht="15.75" thickBot="1">
      <c r="A31" s="1"/>
      <c r="B31" s="225"/>
      <c r="C31" s="227"/>
      <c r="D31" s="229"/>
      <c r="E31" s="1"/>
      <c r="F31" s="73"/>
      <c r="G31" s="74"/>
      <c r="H31" s="1"/>
      <c r="I31" s="1"/>
      <c r="J31" s="225"/>
      <c r="K31" s="227"/>
      <c r="L31" s="229"/>
      <c r="M31" s="1"/>
      <c r="N31" s="73"/>
      <c r="O31" s="74"/>
      <c r="P31" s="1"/>
    </row>
    <row r="32" spans="1:16" ht="15.75" thickBot="1">
      <c r="A32" s="1"/>
      <c r="B32" s="63" t="s">
        <v>14</v>
      </c>
      <c r="C32" s="66">
        <f>IF(C18=" "," ",(IF(AND(ISEVEN(C18),ISEVEN(F25),(AND(C18&gt;Lanes!$C$18,C18&lt;Lanes!$C$20+1)),F25+1&gt;Lanes!$C$20)=TRUE,Lanes!$C$19,(IF(AND(ISEVEN(C18),ISEVEN(F25),(AND(C18&gt;Lanes!$C$17-1,C18&lt;Lanes!$C$19)),F25+1&gt;Lanes!$C$18)=TRUE,Lanes!$C$17,(IF(AND(ISEVEN(C18),ISODD(F25),(AND(C18&gt;Lanes!$C$18,C18&lt;Lanes!$C$20+1)),F25+3&gt;Lanes!$C$20)=TRUE,Lanes!$C$19+1,(IF(AND(ISEVEN(C18),ISODD(F25),(AND(C18&gt;Lanes!$C$17-1,F25&lt;Lanes!$C$19)),F25+3&gt;Lanes!$C$18)=TRUE,Lanes!$C$17+1,(IF(AND(ISODD(C18),ISEVEN(F25),(AND(C18&gt;Lanes!$C$17-1,C18&lt;Lanes!$C$19)),F25-3&lt;Lanes!$C$17)=TRUE,Lanes!$C$18-1,(IF(AND(ISODD(C18),ISEVEN(F25),(AND(C18&gt;Lanes!$C$18,C18&lt;Lanes!$C$20+1)),F25-3&gt;Lanes!$C$19)=TRUE,Lanes!$C$20-1,(IF(AND(ISODD(C18),ISODD(F25),(AND(C18&gt;Lanes!$C$17-1,C18&lt;Lanes!$C$19)),F25-1&lt;Lanes!$C$17)=TRUE,Lanes!$C$18,(IF(AND(ISODD(C18),ISODD(F25),(AND(C18&gt;Lanes!$C$18,C18&lt;Lanes!$C$20+1)),F25-1&lt;Lanes!$C$19)=TRUE,Lanes!$C$20,(IF(AND(ISODD(C18),ISODD(F25))=TRUE,F25-1,(IF(AND(ISODD(C18),ISEVEN(F25))=TRUE,F25-3,(IF(AND(ISEVEN(C18),ISODD(F25))=TRUE,F25+3,F25+1)))))))))))))))))))))))</f>
        <v>6</v>
      </c>
      <c r="D32" s="70"/>
      <c r="E32" s="1"/>
      <c r="F32" s="1"/>
      <c r="G32" s="1"/>
      <c r="H32" s="1"/>
      <c r="I32" s="1"/>
      <c r="J32" s="63" t="s">
        <v>14</v>
      </c>
      <c r="K32" s="66">
        <f>IF(K18=" "," ",(IF(AND(ISEVEN(K18),ISEVEN(N25),(AND(K18&gt;Lanes!$G$18,K18&lt;Lanes!$G$20+1)),N25+1&gt;Lanes!$G$20)=TRUE,Lanes!$G$19,(IF(AND(ISEVEN(K18),ISEVEN(N25),(AND(K18&gt;Lanes!$G$17-1,K18&lt;Lanes!$G$19)),N25+1&gt;Lanes!$G$18)=TRUE,Lanes!$G$17,(IF(AND(ISEVEN(K18),ISODD(N25),(AND(K18&gt;Lanes!$G$18,K18&lt;Lanes!$G$20+1)),N25+3&gt;Lanes!$G$20)=TRUE,Lanes!$G$19+1,(IF(AND(ISEVEN(K18),ISODD(N25),(AND(K18&gt;Lanes!$G$17-1,N25&lt;Lanes!$G$19)),N25+3&gt;Lanes!$G$18)=TRUE,Lanes!$G$17+1,(IF(AND(ISODD(K18),ISEVEN(N25),(AND(K18&gt;Lanes!$G$17-1,K18&lt;Lanes!$G$19)),N25-3&lt;Lanes!$G$17)=TRUE,Lanes!$G$18-1,(IF(AND(ISODD(K18),ISEVEN(N25),(AND(K18&gt;Lanes!$G$18,K18&lt;Lanes!$G$20+1)),N25-3&gt;Lanes!$G$19)=TRUE,Lanes!$G$20-1,(IF(AND(ISODD(K18),ISODD(N25),(AND(K18&gt;Lanes!$G$17-1,K18&lt;Lanes!$G$19)),N25-1&lt;Lanes!$G$17)=TRUE,Lanes!$G$18,(IF(AND(ISODD(K18),ISODD(N25),(AND(K18&gt;Lanes!$G$18,K18&lt;Lanes!$G$20+1)),N25-1&lt;Lanes!$G$19)=TRUE,Lanes!$G$20,(IF(AND(ISODD(K18),ISODD(N25))=TRUE,N25-1,(IF(AND(ISODD(K18),ISEVEN(N25))=TRUE,N25-3,(IF(AND(ISEVEN(K18),ISODD(N25))=TRUE,N25+3,N25+1)))))))))))))))))))))))</f>
        <v>36</v>
      </c>
      <c r="L32" s="70"/>
      <c r="M32" s="1"/>
      <c r="N32" s="1"/>
      <c r="O32" s="1"/>
      <c r="P32" s="1"/>
    </row>
    <row r="33" spans="1:16">
      <c r="A33" s="1"/>
      <c r="B33" s="1"/>
      <c r="C33" s="1"/>
      <c r="D33" s="3"/>
      <c r="E33" s="3"/>
      <c r="F33" s="1"/>
      <c r="G33" s="1"/>
      <c r="H33" s="1"/>
      <c r="I33" s="1"/>
      <c r="J33" s="1"/>
      <c r="K33" s="1"/>
      <c r="L33" s="3"/>
      <c r="M33" s="3"/>
      <c r="N33" s="1"/>
      <c r="O33" s="1"/>
      <c r="P33" s="1"/>
    </row>
    <row r="34" spans="1:16">
      <c r="A34" s="1"/>
      <c r="B34" s="1"/>
      <c r="C34" s="1"/>
      <c r="D34" s="3"/>
      <c r="E34" s="3"/>
      <c r="F34" s="1"/>
      <c r="G34" s="1"/>
      <c r="H34" s="1"/>
      <c r="I34" s="1"/>
      <c r="J34" s="1"/>
      <c r="K34" s="1"/>
      <c r="L34" s="3"/>
      <c r="M34" s="3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220" t="s">
        <v>13</v>
      </c>
      <c r="C36" s="220"/>
      <c r="D36" s="31"/>
      <c r="E36" s="31"/>
      <c r="F36" s="31"/>
      <c r="G36" s="31"/>
      <c r="H36" s="1"/>
      <c r="I36" s="1"/>
      <c r="J36" s="220" t="s">
        <v>13</v>
      </c>
      <c r="K36" s="220"/>
      <c r="L36" s="31"/>
      <c r="M36" s="31"/>
      <c r="N36" s="31"/>
      <c r="O36" s="31"/>
      <c r="P36" s="1"/>
    </row>
    <row r="37" spans="1:16">
      <c r="A37" s="1"/>
      <c r="B37" s="239" t="s">
        <v>35</v>
      </c>
      <c r="C37" s="239"/>
      <c r="D37" s="239"/>
      <c r="E37" s="239"/>
      <c r="F37" s="239"/>
      <c r="G37" s="239"/>
      <c r="H37" s="1"/>
      <c r="I37" s="1"/>
      <c r="J37" s="240" t="s">
        <v>35</v>
      </c>
      <c r="K37" s="240"/>
      <c r="L37" s="240"/>
      <c r="M37" s="240"/>
      <c r="N37" s="240"/>
      <c r="O37" s="240"/>
      <c r="P37" s="1"/>
    </row>
    <row r="38" spans="1:16">
      <c r="A38" s="75"/>
      <c r="B38" s="239"/>
      <c r="C38" s="239"/>
      <c r="D38" s="239"/>
      <c r="E38" s="239"/>
      <c r="F38" s="239"/>
      <c r="G38" s="239"/>
      <c r="H38" s="76"/>
      <c r="I38" s="75"/>
      <c r="J38" s="240"/>
      <c r="K38" s="240"/>
      <c r="L38" s="240"/>
      <c r="M38" s="240"/>
      <c r="N38" s="240"/>
      <c r="O38" s="240"/>
      <c r="P38" s="76"/>
    </row>
    <row r="39" spans="1:16" ht="20.25">
      <c r="A39" s="75"/>
      <c r="B39" s="77"/>
      <c r="C39" s="77"/>
      <c r="D39" s="77"/>
      <c r="E39" s="77"/>
      <c r="F39" s="77"/>
      <c r="G39" s="77"/>
      <c r="H39" s="76"/>
      <c r="I39" s="75"/>
      <c r="J39" s="78"/>
      <c r="K39" s="78"/>
      <c r="L39" s="78"/>
      <c r="M39" s="78"/>
      <c r="N39" s="78"/>
      <c r="O39" s="78"/>
      <c r="P39" s="76"/>
    </row>
    <row r="40" spans="1:16" ht="20.25">
      <c r="A40" s="75"/>
      <c r="B40" s="77"/>
      <c r="C40" s="241" t="s">
        <v>36</v>
      </c>
      <c r="D40" s="241"/>
      <c r="E40" s="241"/>
      <c r="F40" s="241"/>
      <c r="G40" s="77"/>
      <c r="H40" s="76"/>
      <c r="I40" s="75"/>
      <c r="J40" s="78"/>
      <c r="K40" s="242" t="s">
        <v>36</v>
      </c>
      <c r="L40" s="242"/>
      <c r="M40" s="242"/>
      <c r="N40" s="242"/>
      <c r="O40" s="78"/>
      <c r="P40" s="76"/>
    </row>
    <row r="41" spans="1:16" ht="20.25">
      <c r="A41" s="75"/>
      <c r="B41" s="77"/>
      <c r="C41" s="77"/>
      <c r="D41" s="77"/>
      <c r="E41" s="77"/>
      <c r="F41" s="77"/>
      <c r="G41" s="77"/>
      <c r="H41" s="76"/>
      <c r="I41" s="75"/>
      <c r="J41" s="78"/>
      <c r="K41" s="78"/>
      <c r="L41" s="78"/>
      <c r="M41" s="78"/>
      <c r="N41" s="78"/>
      <c r="O41" s="78"/>
      <c r="P41" s="76"/>
    </row>
    <row r="42" spans="1:16">
      <c r="A42" s="1"/>
      <c r="B42" s="1"/>
      <c r="C42" s="1"/>
      <c r="D42" s="234">
        <f>Lanes!$D$3</f>
        <v>41658</v>
      </c>
      <c r="E42" s="234"/>
      <c r="F42" s="1"/>
      <c r="G42" s="1"/>
      <c r="H42" s="1"/>
      <c r="I42" s="1"/>
      <c r="J42" s="79"/>
      <c r="K42" s="79"/>
      <c r="L42" s="235">
        <f>Lanes!$D$3</f>
        <v>41658</v>
      </c>
      <c r="M42" s="235"/>
      <c r="N42" s="79"/>
      <c r="O42" s="79"/>
      <c r="P42" s="1"/>
    </row>
    <row r="43" spans="1:16" ht="18">
      <c r="A43" s="37"/>
      <c r="B43" s="37"/>
      <c r="C43" s="37"/>
      <c r="D43" s="37"/>
      <c r="E43" s="37"/>
      <c r="F43" s="37"/>
      <c r="G43" s="37"/>
      <c r="H43" s="37"/>
      <c r="I43" s="37"/>
      <c r="J43" s="80"/>
      <c r="K43" s="80"/>
      <c r="L43" s="80"/>
      <c r="M43" s="80"/>
      <c r="N43" s="80"/>
      <c r="O43" s="80"/>
      <c r="P43" s="37"/>
    </row>
    <row r="44" spans="1:16" ht="15.75">
      <c r="A44" s="1"/>
      <c r="B44" s="1"/>
      <c r="C44" s="236" t="s">
        <v>28</v>
      </c>
      <c r="D44" s="236"/>
      <c r="E44" s="236"/>
      <c r="F44" s="236"/>
      <c r="G44" s="1"/>
      <c r="H44" s="1"/>
      <c r="I44" s="1"/>
      <c r="J44" s="79"/>
      <c r="K44" s="237" t="s">
        <v>27</v>
      </c>
      <c r="L44" s="237"/>
      <c r="M44" s="237"/>
      <c r="N44" s="237"/>
      <c r="O44" s="79"/>
      <c r="P44" s="1"/>
    </row>
    <row r="45" spans="1:16" ht="15.75">
      <c r="A45" s="36"/>
      <c r="B45" s="3"/>
      <c r="C45" s="3"/>
      <c r="D45" s="3"/>
      <c r="E45" s="3"/>
      <c r="F45" s="1"/>
      <c r="G45" s="1"/>
      <c r="H45" s="1"/>
      <c r="I45" s="36"/>
      <c r="J45" s="3"/>
      <c r="K45" s="3"/>
      <c r="L45" s="3"/>
      <c r="M45" s="3"/>
      <c r="N45" s="1"/>
      <c r="O45" s="1"/>
      <c r="P45" s="1"/>
    </row>
    <row r="46" spans="1:16" ht="15.75">
      <c r="A46" s="36"/>
      <c r="B46" s="3"/>
      <c r="C46" s="3"/>
      <c r="D46" s="3"/>
      <c r="E46" s="3"/>
      <c r="F46" s="1"/>
      <c r="G46" s="1"/>
      <c r="H46" s="1"/>
      <c r="I46" s="36"/>
      <c r="J46" s="3"/>
      <c r="K46" s="3"/>
      <c r="L46" s="3"/>
      <c r="M46" s="3"/>
      <c r="N46" s="1"/>
      <c r="O46" s="1"/>
      <c r="P46" s="1"/>
    </row>
    <row r="47" spans="1:16" ht="16.5" thickBot="1">
      <c r="A47" s="1"/>
      <c r="B47" s="36" t="s">
        <v>3</v>
      </c>
      <c r="C47" s="238" t="str">
        <f>Input!B5</f>
        <v>Utica</v>
      </c>
      <c r="D47" s="238"/>
      <c r="E47" s="238"/>
      <c r="F47" s="238"/>
      <c r="G47" s="35"/>
      <c r="H47" s="1"/>
      <c r="I47" s="1"/>
      <c r="J47" s="81" t="s">
        <v>3</v>
      </c>
      <c r="K47" s="238" t="str">
        <f>Input!S5</f>
        <v>Richmond</v>
      </c>
      <c r="L47" s="238"/>
      <c r="M47" s="238"/>
      <c r="N47" s="238"/>
      <c r="O47" s="35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thickBot="1">
      <c r="A49" s="1"/>
      <c r="B49" s="1"/>
      <c r="C49" s="34"/>
      <c r="D49" s="33"/>
      <c r="E49" s="1"/>
      <c r="F49" s="1"/>
      <c r="G49" s="1"/>
      <c r="H49" s="1"/>
      <c r="I49" s="1"/>
      <c r="J49" s="1"/>
      <c r="K49" s="34"/>
      <c r="L49" s="33"/>
      <c r="M49" s="1"/>
      <c r="N49" s="1"/>
      <c r="O49" s="1"/>
      <c r="P49" s="1"/>
    </row>
    <row r="50" spans="1:16">
      <c r="A50" s="1"/>
      <c r="B50" s="221" t="s">
        <v>29</v>
      </c>
      <c r="C50" s="223"/>
      <c r="D50" s="67"/>
      <c r="E50" s="221" t="s">
        <v>30</v>
      </c>
      <c r="F50" s="222"/>
      <c r="G50" s="223"/>
      <c r="H50" s="1"/>
      <c r="I50" s="1"/>
      <c r="J50" s="231" t="s">
        <v>29</v>
      </c>
      <c r="K50" s="232"/>
      <c r="L50" s="67"/>
      <c r="M50" s="231" t="s">
        <v>30</v>
      </c>
      <c r="N50" s="233"/>
      <c r="O50" s="232"/>
      <c r="P50" s="1"/>
    </row>
    <row r="51" spans="1:16">
      <c r="A51" s="1"/>
      <c r="B51" s="179" t="s">
        <v>26</v>
      </c>
      <c r="C51" s="181" t="s">
        <v>25</v>
      </c>
      <c r="D51" s="182"/>
      <c r="E51" s="179" t="s">
        <v>24</v>
      </c>
      <c r="F51" s="180" t="s">
        <v>23</v>
      </c>
      <c r="G51" s="178" t="s">
        <v>22</v>
      </c>
      <c r="H51" s="1"/>
      <c r="I51" s="1"/>
      <c r="J51" s="179" t="s">
        <v>26</v>
      </c>
      <c r="K51" s="181" t="s">
        <v>25</v>
      </c>
      <c r="L51" s="182"/>
      <c r="M51" s="179" t="s">
        <v>24</v>
      </c>
      <c r="N51" s="180" t="s">
        <v>23</v>
      </c>
      <c r="O51" s="178" t="s">
        <v>22</v>
      </c>
      <c r="P51" s="1"/>
    </row>
    <row r="52" spans="1:16">
      <c r="A52" s="1"/>
      <c r="B52" s="224"/>
      <c r="C52" s="228"/>
      <c r="D52" s="230"/>
      <c r="E52" s="224"/>
      <c r="F52" s="226"/>
      <c r="G52" s="228"/>
      <c r="H52" s="1"/>
      <c r="I52" s="1"/>
      <c r="J52" s="224"/>
      <c r="K52" s="228"/>
      <c r="L52" s="230"/>
      <c r="M52" s="224"/>
      <c r="N52" s="226"/>
      <c r="O52" s="228"/>
      <c r="P52" s="1"/>
    </row>
    <row r="53" spans="1:16">
      <c r="A53" s="1"/>
      <c r="B53" s="225"/>
      <c r="C53" s="229"/>
      <c r="D53" s="230"/>
      <c r="E53" s="225"/>
      <c r="F53" s="227"/>
      <c r="G53" s="229"/>
      <c r="H53" s="1"/>
      <c r="I53" s="1"/>
      <c r="J53" s="225"/>
      <c r="K53" s="229"/>
      <c r="L53" s="230"/>
      <c r="M53" s="225"/>
      <c r="N53" s="227"/>
      <c r="O53" s="229"/>
      <c r="P53" s="1"/>
    </row>
    <row r="54" spans="1:16" ht="15.75" thickBot="1">
      <c r="A54" s="1"/>
      <c r="B54" s="63" t="s">
        <v>14</v>
      </c>
      <c r="C54" s="64">
        <f>IF(C18=" "," ",C18+1)</f>
        <v>2</v>
      </c>
      <c r="D54" s="182"/>
      <c r="E54" s="63" t="s">
        <v>14</v>
      </c>
      <c r="F54" s="66">
        <f>IF(C54=" "," ",(IF(AND(ISEVEN(C54),(AND(C54&gt;Lanes!$C$18,C54&lt;Lanes!$C$20+1)=TRUE),C54+2&gt;Lanes!$C$20)=TRUE,Lanes!$C$19+1,(IF(AND(ISEVEN(C54),(AND(C54&gt;Lanes!$C$17-1,C54&lt;Lanes!$C$19)=TRUE),C54+2&gt;Lanes!$C$18)=TRUE,Lanes!$C$17+1,(IF(AND(ISODD(C54),(AND(C54&gt;Lanes!$C$17-1,C54&lt;Lanes!$C$19)=TRUE),C54-2&lt;Lanes!$C$17)=TRUE,Lanes!$C$18-1,(IF(AND(ISODD(C54),(AND(C54&gt;Lanes!$C$18,C54&lt;Lanes!$C$20+1)=TRUE),C54-2&lt;Lanes!$C$19)=TRUE,Lanes!$C$20-1,(IF(ISEVEN(C54)=TRUE,C54+2,C54-2)))))))))))</f>
        <v>4</v>
      </c>
      <c r="G54" s="70"/>
      <c r="H54" s="1"/>
      <c r="I54" s="1"/>
      <c r="J54" s="63" t="s">
        <v>14</v>
      </c>
      <c r="K54" s="64">
        <f>IF(K18=" "," ",K18+1)</f>
        <v>32</v>
      </c>
      <c r="L54" s="182"/>
      <c r="M54" s="63" t="s">
        <v>14</v>
      </c>
      <c r="N54" s="66">
        <f>IF(K54=" "," ",(IF(AND(ISEVEN(K54),(AND(K54&gt;Lanes!$G$18,K54&lt;Lanes!$G$20+1)=TRUE),K54+2&gt;Lanes!$G$20)=TRUE,Lanes!$G$19+1,(IF(AND(ISEVEN(K54),(AND(K54&gt;Lanes!$G$17-1,K54&lt;Lanes!$G$19)=TRUE),K54+2&gt;Lanes!$G$18)=TRUE,Lanes!$G$17+1,(IF(AND(ISODD(K54),(AND(K54&gt;Lanes!$G$17-1,K54&lt;Lanes!$G$19)=TRUE),K54-2&lt;Lanes!$G$17)=TRUE,Lanes!$G$18-1,(IF(AND(ISODD(K54),(AND(K54&gt;Lanes!$G$18,K54&lt;Lanes!$G$20+1)=TRUE),K54-2&lt;Lanes!$G$19)=TRUE,Lanes!$G$20-1,(IF(ISEVEN(K54)=TRUE,K54+2,K54-2)))))))))))</f>
        <v>34</v>
      </c>
      <c r="O54" s="70"/>
      <c r="P54" s="1"/>
    </row>
    <row r="55" spans="1:16">
      <c r="A55" s="1"/>
      <c r="B55" s="177"/>
      <c r="C55" s="3"/>
      <c r="D55" s="177"/>
      <c r="E55" s="3"/>
      <c r="F55" s="177"/>
      <c r="G55" s="3"/>
      <c r="H55" s="1"/>
      <c r="I55" s="1"/>
      <c r="J55" s="177"/>
      <c r="K55" s="3"/>
      <c r="L55" s="177"/>
      <c r="M55" s="3"/>
      <c r="N55" s="177"/>
      <c r="O55" s="3"/>
      <c r="P55" s="1"/>
    </row>
    <row r="56" spans="1:16" ht="15.75" thickBo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3"/>
      <c r="B57" s="221" t="s">
        <v>31</v>
      </c>
      <c r="C57" s="222"/>
      <c r="D57" s="223"/>
      <c r="E57" s="221" t="s">
        <v>32</v>
      </c>
      <c r="F57" s="222"/>
      <c r="G57" s="223"/>
      <c r="H57" s="3"/>
      <c r="I57" s="3"/>
      <c r="J57" s="221" t="s">
        <v>31</v>
      </c>
      <c r="K57" s="222"/>
      <c r="L57" s="223"/>
      <c r="M57" s="221" t="s">
        <v>32</v>
      </c>
      <c r="N57" s="222"/>
      <c r="O57" s="223"/>
      <c r="P57" s="3"/>
    </row>
    <row r="58" spans="1:16">
      <c r="A58" s="3"/>
      <c r="B58" s="179" t="s">
        <v>21</v>
      </c>
      <c r="C58" s="180" t="s">
        <v>20</v>
      </c>
      <c r="D58" s="178" t="s">
        <v>19</v>
      </c>
      <c r="E58" s="179" t="s">
        <v>18</v>
      </c>
      <c r="F58" s="180" t="s">
        <v>17</v>
      </c>
      <c r="G58" s="178" t="s">
        <v>16</v>
      </c>
      <c r="H58" s="67"/>
      <c r="I58" s="3"/>
      <c r="J58" s="179" t="s">
        <v>21</v>
      </c>
      <c r="K58" s="180" t="s">
        <v>20</v>
      </c>
      <c r="L58" s="178" t="s">
        <v>19</v>
      </c>
      <c r="M58" s="179" t="s">
        <v>18</v>
      </c>
      <c r="N58" s="180" t="s">
        <v>17</v>
      </c>
      <c r="O58" s="178" t="s">
        <v>16</v>
      </c>
      <c r="P58" s="67"/>
    </row>
    <row r="59" spans="1:16">
      <c r="A59" s="3"/>
      <c r="B59" s="224"/>
      <c r="C59" s="226"/>
      <c r="D59" s="228"/>
      <c r="E59" s="224"/>
      <c r="F59" s="226"/>
      <c r="G59" s="228"/>
      <c r="H59" s="182"/>
      <c r="I59" s="3"/>
      <c r="J59" s="224"/>
      <c r="K59" s="226"/>
      <c r="L59" s="228"/>
      <c r="M59" s="224"/>
      <c r="N59" s="226"/>
      <c r="O59" s="228"/>
      <c r="P59" s="170"/>
    </row>
    <row r="60" spans="1:16">
      <c r="A60" s="3"/>
      <c r="B60" s="225"/>
      <c r="C60" s="227"/>
      <c r="D60" s="229"/>
      <c r="E60" s="225"/>
      <c r="F60" s="227"/>
      <c r="G60" s="229"/>
      <c r="H60" s="68"/>
      <c r="I60" s="3"/>
      <c r="J60" s="225"/>
      <c r="K60" s="227"/>
      <c r="L60" s="229"/>
      <c r="M60" s="225"/>
      <c r="N60" s="227"/>
      <c r="O60" s="229"/>
      <c r="P60" s="68"/>
    </row>
    <row r="61" spans="1:16" ht="15.75" thickBot="1">
      <c r="A61" s="3"/>
      <c r="B61" s="63" t="s">
        <v>14</v>
      </c>
      <c r="C61" s="66">
        <f>IF(C54=" "," ",(IF(AND(ISEVEN(C54),ISEVEN(F54),(AND(C54&gt;Lanes!$C$18,C54&lt;Lanes!$C$20+1)),F54+1&gt;Lanes!$C$20)=TRUE,Lanes!$C$19,(IF(AND(ISEVEN(C54),ISEVEN(F54),(AND(C54&gt;Lanes!$C$17-1,C54&lt;Lanes!$C$19)),F54+1&gt;Lanes!$C$18)=TRUE,Lanes!$C$17,(IF(AND(ISEVEN(C54),ISODD(F54),(AND(C54&gt;Lanes!$C$18,C54&lt;Lanes!$C$20+1)),F54+3&gt;Lanes!$C$20)=TRUE,Lanes!$C$19+1,(IF(AND(ISEVEN(C54),ISODD(F54),(AND(C54&gt;Lanes!$C$17-1,C54&lt;Lanes!$C$19)),F54+3&gt;Lanes!$C$18)=TRUE,Lanes!$C$17+1,(IF(AND(ISODD(C54),ISEVEN(F54),(AND(C54&gt;Lanes!$C$17-1,C54&lt;Lanes!$C$19)),F54-3&lt;Lanes!$C$17)=TRUE,Lanes!$C$18-1,(IF(AND(ISODD(C54),ISEVEN(F54),(AND(C54&gt;Lanes!$C$18,C54&lt;Lanes!$C$20+1)),F54-3&gt;Lanes!$C$19)=TRUE,Lanes!$C$20-1,(IF(AND(ISODD(C54),ISODD(F54),(AND(C54&gt;Lanes!$C$17-1,C54&lt;Lanes!$C$19)),F54-1&lt;Lanes!$C$17)=TRUE,Lanes!$C$18,(IF(AND(ISODD(C54),ISODD(F54),(AND(C54&gt;Lanes!$C$18,C54&lt;Lanes!$C$20+1)),F54-1&lt;Lanes!$C$19)=TRUE,Lanes!$C$20,(IF(AND(ISODD(C54),ISODD(F54))=TRUE,F54-1,(IF(AND(ISODD(C54),ISEVEN(F54))=TRUE,F54-3,(IF(AND(ISEVEN(C54),ISODD(F54))=TRUE,F54+3,F54+1)))))))))))))))))))))))</f>
        <v>5</v>
      </c>
      <c r="D61" s="70"/>
      <c r="E61" s="63" t="s">
        <v>14</v>
      </c>
      <c r="F61" s="66">
        <f>IF(F54=" "," ",(IF(AND(ISEVEN(C54),ISEVEN(C61),(AND(C54&gt;Lanes!$C$18,C54&lt;Lanes!$C$20+1)),C61+1&gt;Lanes!$C$20)=TRUE,Lanes!$C$19+1,(IF(AND(ISEVEN(C54),ISEVEN(C61),(AND(C54&gt;Lanes!$C$17-1,C54&lt;Lanes!$C$19)),C61+1&gt;Lanes!$C$18)=TRUE,Lanes!$C$17+1,(IF(AND(ISEVEN(C54),ISODD(C61),(AND(C54&gt;Lanes!$C$18,C54&lt;Lanes!$C$20+1)),C61+3&gt;Lanes!$C$20)=TRUE,Lanes!$C$19+1,(IF(AND(ISEVEN(C54),ISODD(C61),(AND(C54&gt;Lanes!$C$17-1,C61&lt;Lanes!$C$19)),C61+3&gt;Lanes!$C$18)=TRUE,Lanes!$C$17+1,(IF(AND(ISODD(C54),ISEVEN(C61),(AND(C54&gt;Lanes!$C$17-1,C54&lt;Lanes!$C$19)),C61-3&lt;Lanes!$C$17)=TRUE,Lanes!$C$18-1,(IF(AND(ISODD(C54),ISEVEN(C61),(AND(C54&gt;Lanes!$C$18,C61&lt;Lanes!$C$20+1)),C61-3&lt;Lanes!$C$19)=TRUE,Lanes!$C$20-1,(IF(AND(ISODD(C54),ISODD(C61),(AND(C54&gt;Lanes!$C$17-1,C61&lt;Lanes!$C$19)),C61-3&lt;Lanes!$C$17)=TRUE,Lanes!$C$18,(IF(AND(ISODD(C54),ISODD(C61),(AND(C54&gt;Lanes!$C$18,C61&lt;Lanes!$C$20+1)),C61-3&lt;Lanes!$C$19)=TRUE,Lanes!$C$20,(IF(AND(ISODD(C54),ISODD(C61))=TRUE,C61-1,(IF(AND(ISODD(F54),ISEVEN(C61))=TRUE,C61-3,(IF(AND(ISEVEN(C54),ISODD(C61))=TRUE,C61+3,C61+1)))))))))))))))))))))))</f>
        <v>8</v>
      </c>
      <c r="G61" s="70"/>
      <c r="H61" s="68"/>
      <c r="I61" s="3"/>
      <c r="J61" s="63" t="s">
        <v>14</v>
      </c>
      <c r="K61" s="66">
        <f>IF(K54=" "," ",(IF(AND(ISEVEN(K54),ISEVEN(N54),(AND(K54&gt;Lanes!$G$18,K54&lt;Lanes!$G$20+1)),N54+1&gt;Lanes!$G$20)=TRUE,Lanes!$G$19,(IF(AND(ISEVEN(K54),ISEVEN(N54),(AND(K54&gt;Lanes!$G$17-1,K54&lt;Lanes!$G$19)),N54+1&gt;Lanes!$G$18)=TRUE,Lanes!$G$17,(IF(AND(ISEVEN(K54),ISODD(N54),(AND(K54&gt;Lanes!$G$18,K54&lt;Lanes!$G$20+1)),N54+3&gt;Lanes!$G$20)=TRUE,Lanes!$G$19+1,(IF(AND(ISEVEN(N54),ISODD(N54),(AND(K54&gt;Lanes!$G$17-1,K54&lt;Lanes!$G$19)),N54+3&gt;Lanes!$G$18)=TRUE,Lanes!$G$17+1,(IF(AND(ISODD(K54),ISEVEN(N54),(AND(K54&gt;Lanes!$G$17-1,K54&lt;Lanes!$G$19)),N54-3&lt;Lanes!$G$17)=TRUE,Lanes!$G$18-1,(IF(AND(ISODD(K54),ISEVEN(N54),(AND(K54&gt;Lanes!$G$18,K54&lt;Lanes!$G$20+1)),N54-3&gt;Lanes!$G$19)=TRUE,Lanes!$G$20-1,(IF(AND(ISODD(K54),ISODD(N54),(AND(K54&gt;Lanes!$G$17-1,K54&lt;Lanes!$G$19)),N54-1&lt;Lanes!$G$17)=TRUE,Lanes!$G$18,(IF(AND(ISODD(K54),ISODD(N54),(AND(K54&gt;Lanes!$G$18,K54&lt;Lanes!$G$20+1)),N54-1&lt;Lanes!$G$19)=TRUE,Lanes!$G$20,(IF(AND(ISODD(K54),ISODD(N54))=TRUE,N54-1,(IF(AND(ISODD(K54),ISEVEN(N54))=TRUE,N54-3,(IF(AND(ISEVEN(K54),ISODD(N54))=TRUE,N54+3,N54+1)))))))))))))))))))))))</f>
        <v>35</v>
      </c>
      <c r="L61" s="70"/>
      <c r="M61" s="63" t="s">
        <v>14</v>
      </c>
      <c r="N61" s="66">
        <f>IF(N54=" "," ",(IF(AND(ISEVEN(K54),ISEVEN(K61),(AND(K54&gt;Lanes!$G$18,K54&lt;Lanes!$G$20+1)),K61+1&gt;Lanes!$G$20)=TRUE,Lanes!$G$19+1,(IF(AND(ISEVEN(K54),ISEVEN(K61),(AND(K54&gt;Lanes!$G$17-1,K54&lt;Lanes!$G$19)),K61+1&gt;Lanes!$G$18)=TRUE,Lanes!$G$17+1,(IF(AND(ISEVEN(K54),ISODD(K61),(AND(K54&gt;Lanes!$G$18,K54&lt;Lanes!$G$20+1)),K61+3&gt;Lanes!$G$20)=TRUE,Lanes!$G$19+1,(IF(AND(ISEVEN(K54),ISODD(K61),(AND(K54&gt;Lanes!$G$17-1,K61&lt;Lanes!$G$19)),K61+3&gt;Lanes!$G$18)=TRUE,Lanes!$G$17+1,(IF(AND(ISODD(K54),ISEVEN(K61),(AND(K54&gt;Lanes!$G$17-1,K54&lt;Lanes!$G$19)),K61-3&lt;Lanes!$G$17)=TRUE,Lanes!$G$18-1,(IF(AND(ISODD(K54),ISEVEN(K61),(AND(K54&gt;Lanes!$G$18,K61&lt;Lanes!$G$20+1)),K61-3&lt;Lanes!$G$19)=TRUE,Lanes!$G$20-1,(IF(AND(ISODD(K54),ISODD(K61),(AND(K54&gt;Lanes!$G$17-1,K61&lt;Lanes!$G$19)),K61-3&lt;Lanes!$G$17)=TRUE,Lanes!$G$18,(IF(AND(ISODD(K54),ISODD(K61),(AND(K54&gt;Lanes!$G$18,K61&lt;Lanes!$G$20+1)),K61-3&lt;Lanes!$G$19)=TRUE,Lanes!$G$20,(IF(AND(ISODD(K54),ISODD(K61))=TRUE,K61-1,(IF(AND(ISODD(N54),ISEVEN(K61))=TRUE,K61-3,(IF(AND(ISEVEN(K54),ISODD(K61))=TRUE,K61+3,K61+1)))))))))))))))))))))))</f>
        <v>38</v>
      </c>
      <c r="O61" s="70"/>
      <c r="P61" s="68"/>
    </row>
    <row r="62" spans="1:16">
      <c r="A62" s="3"/>
      <c r="B62" s="3"/>
      <c r="C62" s="3"/>
      <c r="D62" s="182"/>
      <c r="E62" s="182"/>
      <c r="F62" s="182"/>
      <c r="G62" s="182"/>
      <c r="H62" s="182"/>
      <c r="I62" s="3"/>
      <c r="J62" s="3"/>
      <c r="K62" s="3"/>
      <c r="L62" s="182"/>
      <c r="M62" s="182"/>
      <c r="N62" s="182"/>
      <c r="O62" s="182"/>
      <c r="P62" s="170"/>
    </row>
    <row r="63" spans="1:16" ht="15.75" thickBot="1">
      <c r="A63" s="3"/>
      <c r="B63" s="3"/>
      <c r="C63" s="3"/>
      <c r="D63" s="182"/>
      <c r="E63" s="182"/>
      <c r="F63" s="182"/>
      <c r="G63" s="182"/>
      <c r="H63" s="182"/>
      <c r="I63" s="3"/>
      <c r="J63" s="3"/>
      <c r="K63" s="3"/>
      <c r="L63" s="182"/>
      <c r="M63" s="182"/>
      <c r="N63" s="182"/>
      <c r="O63" s="182"/>
      <c r="P63" s="170"/>
    </row>
    <row r="64" spans="1:16" ht="15.75" thickBot="1">
      <c r="A64" s="1"/>
      <c r="B64" s="221" t="s">
        <v>33</v>
      </c>
      <c r="C64" s="222"/>
      <c r="D64" s="223"/>
      <c r="E64" s="182"/>
      <c r="F64" s="1"/>
      <c r="G64" s="1"/>
      <c r="H64" s="1"/>
      <c r="I64" s="1"/>
      <c r="J64" s="221" t="s">
        <v>33</v>
      </c>
      <c r="K64" s="222"/>
      <c r="L64" s="223"/>
      <c r="M64" s="182"/>
      <c r="N64" s="1"/>
      <c r="O64" s="1"/>
      <c r="P64" s="1"/>
    </row>
    <row r="65" spans="1:16">
      <c r="A65" s="1"/>
      <c r="B65" s="179" t="s">
        <v>15</v>
      </c>
      <c r="C65" s="180" t="s">
        <v>37</v>
      </c>
      <c r="D65" s="178" t="s">
        <v>38</v>
      </c>
      <c r="E65" s="1"/>
      <c r="F65" s="221" t="s">
        <v>34</v>
      </c>
      <c r="G65" s="223"/>
      <c r="H65" s="1"/>
      <c r="I65" s="1"/>
      <c r="J65" s="179" t="s">
        <v>15</v>
      </c>
      <c r="K65" s="180" t="s">
        <v>37</v>
      </c>
      <c r="L65" s="178" t="s">
        <v>38</v>
      </c>
      <c r="M65" s="1"/>
      <c r="N65" s="221" t="s">
        <v>34</v>
      </c>
      <c r="O65" s="223"/>
      <c r="P65" s="1"/>
    </row>
    <row r="66" spans="1:16">
      <c r="A66" s="1"/>
      <c r="B66" s="224"/>
      <c r="C66" s="226"/>
      <c r="D66" s="228"/>
      <c r="E66" s="1"/>
      <c r="F66" s="71"/>
      <c r="G66" s="72"/>
      <c r="H66" s="1"/>
      <c r="I66" s="1"/>
      <c r="J66" s="224"/>
      <c r="K66" s="226"/>
      <c r="L66" s="228"/>
      <c r="M66" s="1"/>
      <c r="N66" s="71"/>
      <c r="O66" s="72"/>
      <c r="P66" s="1"/>
    </row>
    <row r="67" spans="1:16" ht="15.75" thickBot="1">
      <c r="A67" s="1"/>
      <c r="B67" s="225"/>
      <c r="C67" s="227"/>
      <c r="D67" s="229"/>
      <c r="E67" s="1"/>
      <c r="F67" s="73"/>
      <c r="G67" s="74"/>
      <c r="H67" s="1"/>
      <c r="I67" s="1"/>
      <c r="J67" s="225"/>
      <c r="K67" s="227"/>
      <c r="L67" s="229"/>
      <c r="M67" s="1"/>
      <c r="N67" s="73"/>
      <c r="O67" s="74"/>
      <c r="P67" s="1"/>
    </row>
    <row r="68" spans="1:16" ht="15.75" thickBot="1">
      <c r="A68" s="1"/>
      <c r="B68" s="63" t="s">
        <v>14</v>
      </c>
      <c r="C68" s="66">
        <f>IF(C54=" "," ",(IF(AND(ISEVEN(C54),ISEVEN(F61),(AND(C54&gt;Lanes!$C$18,C54&lt;Lanes!$C$20+1)),F61+1&gt;Lanes!$C$20)=TRUE,Lanes!$C$19,(IF(AND(ISEVEN(C54),ISEVEN(F61),(AND(C54&gt;Lanes!$C$17-1,C54&lt;Lanes!$C$19)),F61+1&gt;Lanes!$C$18)=TRUE,Lanes!$C$17,(IF(AND(ISEVEN(C54),ISODD(F61),(AND(C54&gt;Lanes!$C$18,C54&lt;Lanes!$C$20+1)),F61+3&gt;Lanes!$C$20)=TRUE,Lanes!$C$19+1,(IF(AND(ISEVEN(C54),ISODD(F61),(AND(C54&gt;Lanes!$C$17-1,F61&lt;Lanes!$C$19)),F61+3&gt;Lanes!$C$18)=TRUE,Lanes!$C$17+1,(IF(AND(ISODD(C54),ISEVEN(F61),(AND(C54&gt;Lanes!$C$17-1,C54&lt;Lanes!$C$19)),F61-3&lt;Lanes!$C$17)=TRUE,Lanes!$C$18-1,(IF(AND(ISODD(C54),ISEVEN(F61),(AND(C54&gt;Lanes!$C$18,C54&lt;Lanes!$C$20+1)),F61-3&gt;Lanes!$C$19)=TRUE,Lanes!$C$20-1,(IF(AND(ISODD(C54),ISODD(F61),(AND(C54&gt;Lanes!$C$17-1,C54&lt;Lanes!$C$19)),F61-1&lt;Lanes!$C$17)=TRUE,Lanes!$C$18,(IF(AND(ISODD(C54),ISODD(F61),(AND(C54&gt;Lanes!$C$18,C54&lt;Lanes!$C$20+1)),F61-1&lt;Lanes!$C$19)=TRUE,Lanes!$C$20,(IF(AND(ISODD(C54),ISODD(F61))=TRUE,F61-1,(IF(AND(ISODD(C54),ISEVEN(F61))=TRUE,F61-3,(IF(AND(ISEVEN(C54),ISODD(F61))=TRUE,F61+3,F61+1)))))))))))))))))))))))</f>
        <v>9</v>
      </c>
      <c r="D68" s="70"/>
      <c r="E68" s="1"/>
      <c r="F68" s="1"/>
      <c r="G68" s="1"/>
      <c r="H68" s="1"/>
      <c r="I68" s="1"/>
      <c r="J68" s="63" t="s">
        <v>14</v>
      </c>
      <c r="K68" s="66">
        <f>IF(K54=" "," ",(IF(AND(ISEVEN(K54),ISEVEN(N61),(AND(K54&gt;Lanes!$G$18,K54&lt;Lanes!$G$20+1)),N61+1&gt;Lanes!$G$20)=TRUE,Lanes!$G$19,(IF(AND(ISEVEN(K54),ISEVEN(N61),(AND(K54&gt;Lanes!$G$17-1,K54&lt;Lanes!$G$19)),N61+1&gt;Lanes!$G$18)=TRUE,Lanes!$G$17,(IF(AND(ISEVEN(K54),ISODD(N61),(AND(K54&gt;Lanes!$G$18,K54&lt;Lanes!$G$20+1)),N61+3&gt;Lanes!$G$20)=TRUE,Lanes!$G$19+1,(IF(AND(ISEVEN(K54),ISODD(N61),(AND(K54&gt;Lanes!$G$17-1,N61&lt;Lanes!$G$19)),N61+3&gt;Lanes!$G$18)=TRUE,Lanes!$G$17+1,(IF(AND(ISODD(K54),ISEVEN(N61),(AND(K54&gt;Lanes!$G$17-1,K54&lt;Lanes!$G$19)),N61-3&lt;Lanes!$G$17)=TRUE,Lanes!$G$18-1,(IF(AND(ISODD(K54),ISEVEN(N61),(AND(K54&gt;Lanes!$G$18,K54&lt;Lanes!$G$20+1)),N61-3&gt;Lanes!$G$19)=TRUE,Lanes!$G$20-1,(IF(AND(ISODD(K54),ISODD(N61),(AND(K54&gt;Lanes!$G$17-1,K54&lt;Lanes!$G$19)),N61-1&lt;Lanes!$G$17)=TRUE,Lanes!$G$18,(IF(AND(ISODD(K54),ISODD(N61),(AND(K54&gt;Lanes!$G$18,K54&lt;Lanes!$G$20+1)),N61-1&lt;Lanes!$G$19)=TRUE,Lanes!$G$20,(IF(AND(ISODD(K54),ISODD(N61))=TRUE,N61-1,(IF(AND(ISODD(K54),ISEVEN(N61))=TRUE,N61-3,(IF(AND(ISEVEN(K54),ISODD(N61))=TRUE,N61+3,N61+1)))))))))))))))))))))))</f>
        <v>39</v>
      </c>
      <c r="L68" s="70"/>
      <c r="M68" s="1"/>
      <c r="N68" s="1"/>
      <c r="O68" s="1"/>
      <c r="P68" s="1"/>
    </row>
    <row r="69" spans="1:16">
      <c r="A69" s="1"/>
      <c r="B69" s="1"/>
      <c r="C69" s="1"/>
      <c r="D69" s="3"/>
      <c r="E69" s="3"/>
      <c r="F69" s="1"/>
      <c r="G69" s="1"/>
      <c r="H69" s="1"/>
      <c r="I69" s="1"/>
      <c r="J69" s="1"/>
      <c r="K69" s="1"/>
      <c r="L69" s="3"/>
      <c r="M69" s="3"/>
      <c r="N69" s="1"/>
      <c r="O69" s="1"/>
      <c r="P69" s="1"/>
    </row>
    <row r="70" spans="1:16">
      <c r="A70" s="1"/>
      <c r="B70" s="1"/>
      <c r="C70" s="1"/>
      <c r="D70" s="3"/>
      <c r="E70" s="3"/>
      <c r="F70" s="1"/>
      <c r="G70" s="1"/>
      <c r="H70" s="1"/>
      <c r="I70" s="1"/>
      <c r="J70" s="1"/>
      <c r="K70" s="1"/>
      <c r="L70" s="3"/>
      <c r="M70" s="3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220" t="s">
        <v>13</v>
      </c>
      <c r="C72" s="220"/>
      <c r="D72" s="31"/>
      <c r="E72" s="31"/>
      <c r="F72" s="31"/>
      <c r="G72" s="31"/>
      <c r="H72" s="1"/>
      <c r="I72" s="1"/>
      <c r="J72" s="220" t="s">
        <v>13</v>
      </c>
      <c r="K72" s="220"/>
      <c r="L72" s="31"/>
      <c r="M72" s="31"/>
      <c r="N72" s="31"/>
      <c r="O72" s="31"/>
      <c r="P72" s="1"/>
    </row>
    <row r="73" spans="1:16">
      <c r="A73" s="1"/>
      <c r="B73" s="239" t="s">
        <v>35</v>
      </c>
      <c r="C73" s="239"/>
      <c r="D73" s="239"/>
      <c r="E73" s="239"/>
      <c r="F73" s="239"/>
      <c r="G73" s="239"/>
      <c r="H73" s="1"/>
      <c r="I73" s="1"/>
      <c r="J73" s="240" t="s">
        <v>35</v>
      </c>
      <c r="K73" s="240"/>
      <c r="L73" s="240"/>
      <c r="M73" s="240"/>
      <c r="N73" s="240"/>
      <c r="O73" s="240"/>
      <c r="P73" s="1"/>
    </row>
    <row r="74" spans="1:16">
      <c r="A74" s="75"/>
      <c r="B74" s="239"/>
      <c r="C74" s="239"/>
      <c r="D74" s="239"/>
      <c r="E74" s="239"/>
      <c r="F74" s="239"/>
      <c r="G74" s="239"/>
      <c r="H74" s="76"/>
      <c r="I74" s="75"/>
      <c r="J74" s="240"/>
      <c r="K74" s="240"/>
      <c r="L74" s="240"/>
      <c r="M74" s="240"/>
      <c r="N74" s="240"/>
      <c r="O74" s="240"/>
      <c r="P74" s="76"/>
    </row>
    <row r="75" spans="1:16" ht="20.25">
      <c r="A75" s="75"/>
      <c r="B75" s="77"/>
      <c r="C75" s="77"/>
      <c r="D75" s="77"/>
      <c r="E75" s="77"/>
      <c r="F75" s="77"/>
      <c r="G75" s="77"/>
      <c r="H75" s="76"/>
      <c r="I75" s="75"/>
      <c r="J75" s="78"/>
      <c r="K75" s="78"/>
      <c r="L75" s="78"/>
      <c r="M75" s="78"/>
      <c r="N75" s="78"/>
      <c r="O75" s="78"/>
      <c r="P75" s="76"/>
    </row>
    <row r="76" spans="1:16" ht="20.25">
      <c r="A76" s="75"/>
      <c r="B76" s="77"/>
      <c r="C76" s="241" t="s">
        <v>36</v>
      </c>
      <c r="D76" s="241"/>
      <c r="E76" s="241"/>
      <c r="F76" s="241"/>
      <c r="G76" s="77"/>
      <c r="H76" s="76"/>
      <c r="I76" s="75"/>
      <c r="J76" s="78"/>
      <c r="K76" s="242" t="s">
        <v>36</v>
      </c>
      <c r="L76" s="242"/>
      <c r="M76" s="242"/>
      <c r="N76" s="242"/>
      <c r="O76" s="78"/>
      <c r="P76" s="76"/>
    </row>
    <row r="77" spans="1:16" ht="20.25">
      <c r="A77" s="75"/>
      <c r="B77" s="77"/>
      <c r="C77" s="77"/>
      <c r="D77" s="77"/>
      <c r="E77" s="77"/>
      <c r="F77" s="77"/>
      <c r="G77" s="77"/>
      <c r="H77" s="76"/>
      <c r="I77" s="75"/>
      <c r="J77" s="78"/>
      <c r="K77" s="78"/>
      <c r="L77" s="78"/>
      <c r="M77" s="78"/>
      <c r="N77" s="78"/>
      <c r="O77" s="78"/>
      <c r="P77" s="76"/>
    </row>
    <row r="78" spans="1:16">
      <c r="A78" s="1"/>
      <c r="B78" s="1"/>
      <c r="C78" s="1"/>
      <c r="D78" s="234">
        <f>Lanes!$D$3</f>
        <v>41658</v>
      </c>
      <c r="E78" s="234"/>
      <c r="F78" s="1"/>
      <c r="G78" s="1"/>
      <c r="H78" s="1"/>
      <c r="I78" s="1"/>
      <c r="J78" s="79"/>
      <c r="K78" s="79"/>
      <c r="L78" s="235">
        <f>Lanes!$D$3</f>
        <v>41658</v>
      </c>
      <c r="M78" s="235"/>
      <c r="N78" s="79"/>
      <c r="O78" s="79"/>
      <c r="P78" s="1"/>
    </row>
    <row r="79" spans="1:16" ht="18">
      <c r="A79" s="37"/>
      <c r="B79" s="37"/>
      <c r="C79" s="37"/>
      <c r="D79" s="37"/>
      <c r="E79" s="37"/>
      <c r="F79" s="37"/>
      <c r="G79" s="37"/>
      <c r="H79" s="37"/>
      <c r="I79" s="37"/>
      <c r="J79" s="80"/>
      <c r="K79" s="80"/>
      <c r="L79" s="80"/>
      <c r="M79" s="80"/>
      <c r="N79" s="80"/>
      <c r="O79" s="80"/>
      <c r="P79" s="37"/>
    </row>
    <row r="80" spans="1:16" ht="15.75">
      <c r="A80" s="1"/>
      <c r="B80" s="1"/>
      <c r="C80" s="236" t="s">
        <v>28</v>
      </c>
      <c r="D80" s="236"/>
      <c r="E80" s="236"/>
      <c r="F80" s="236"/>
      <c r="G80" s="1"/>
      <c r="H80" s="1"/>
      <c r="I80" s="1"/>
      <c r="J80" s="79"/>
      <c r="K80" s="237" t="s">
        <v>27</v>
      </c>
      <c r="L80" s="237"/>
      <c r="M80" s="237"/>
      <c r="N80" s="237"/>
      <c r="O80" s="79"/>
      <c r="P80" s="1"/>
    </row>
    <row r="81" spans="1:16" ht="15.75">
      <c r="A81" s="36"/>
      <c r="B81" s="3"/>
      <c r="C81" s="3"/>
      <c r="D81" s="3"/>
      <c r="E81" s="3"/>
      <c r="F81" s="1"/>
      <c r="G81" s="1"/>
      <c r="H81" s="1"/>
      <c r="I81" s="36"/>
      <c r="J81" s="3"/>
      <c r="K81" s="3"/>
      <c r="L81" s="3"/>
      <c r="M81" s="3"/>
      <c r="N81" s="1"/>
      <c r="O81" s="1"/>
      <c r="P81" s="1"/>
    </row>
    <row r="82" spans="1:16" ht="15.75">
      <c r="A82" s="36"/>
      <c r="B82" s="3"/>
      <c r="C82" s="3"/>
      <c r="D82" s="3"/>
      <c r="E82" s="3"/>
      <c r="F82" s="1"/>
      <c r="G82" s="1"/>
      <c r="H82" s="1"/>
      <c r="I82" s="36"/>
      <c r="J82" s="3"/>
      <c r="K82" s="3"/>
      <c r="L82" s="3"/>
      <c r="M82" s="3"/>
      <c r="N82" s="1"/>
      <c r="O82" s="1"/>
      <c r="P82" s="1"/>
    </row>
    <row r="83" spans="1:16" ht="16.5" thickBot="1">
      <c r="A83" s="1"/>
      <c r="B83" s="36" t="s">
        <v>3</v>
      </c>
      <c r="C83" s="238" t="str">
        <f>Input!B6</f>
        <v>Sterling Heights Stevenson</v>
      </c>
      <c r="D83" s="238"/>
      <c r="E83" s="238"/>
      <c r="F83" s="238"/>
      <c r="G83" s="35"/>
      <c r="H83" s="1"/>
      <c r="I83" s="1"/>
      <c r="J83" s="81" t="s">
        <v>3</v>
      </c>
      <c r="K83" s="238" t="str">
        <f>Input!S6</f>
        <v>Sterling Heights Stevenson</v>
      </c>
      <c r="L83" s="238"/>
      <c r="M83" s="238"/>
      <c r="N83" s="238"/>
      <c r="O83" s="35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thickBot="1">
      <c r="A85" s="1"/>
      <c r="B85" s="1"/>
      <c r="C85" s="34"/>
      <c r="D85" s="33"/>
      <c r="E85" s="1"/>
      <c r="F85" s="1"/>
      <c r="G85" s="1"/>
      <c r="H85" s="1"/>
      <c r="I85" s="1"/>
      <c r="J85" s="1"/>
      <c r="K85" s="34"/>
      <c r="L85" s="33"/>
      <c r="M85" s="1"/>
      <c r="N85" s="1"/>
      <c r="O85" s="1"/>
      <c r="P85" s="1"/>
    </row>
    <row r="86" spans="1:16">
      <c r="A86" s="1"/>
      <c r="B86" s="221" t="s">
        <v>29</v>
      </c>
      <c r="C86" s="223"/>
      <c r="D86" s="67"/>
      <c r="E86" s="221" t="s">
        <v>30</v>
      </c>
      <c r="F86" s="222"/>
      <c r="G86" s="223"/>
      <c r="H86" s="1"/>
      <c r="I86" s="1"/>
      <c r="J86" s="231" t="s">
        <v>29</v>
      </c>
      <c r="K86" s="232"/>
      <c r="L86" s="67"/>
      <c r="M86" s="231" t="s">
        <v>30</v>
      </c>
      <c r="N86" s="233"/>
      <c r="O86" s="232"/>
      <c r="P86" s="1"/>
    </row>
    <row r="87" spans="1:16">
      <c r="A87" s="1"/>
      <c r="B87" s="179" t="s">
        <v>26</v>
      </c>
      <c r="C87" s="181" t="s">
        <v>25</v>
      </c>
      <c r="D87" s="182"/>
      <c r="E87" s="179" t="s">
        <v>24</v>
      </c>
      <c r="F87" s="180" t="s">
        <v>23</v>
      </c>
      <c r="G87" s="178" t="s">
        <v>22</v>
      </c>
      <c r="H87" s="1"/>
      <c r="I87" s="1"/>
      <c r="J87" s="179" t="s">
        <v>26</v>
      </c>
      <c r="K87" s="181" t="s">
        <v>25</v>
      </c>
      <c r="L87" s="182"/>
      <c r="M87" s="179" t="s">
        <v>24</v>
      </c>
      <c r="N87" s="180" t="s">
        <v>23</v>
      </c>
      <c r="O87" s="178" t="s">
        <v>22</v>
      </c>
      <c r="P87" s="1"/>
    </row>
    <row r="88" spans="1:16">
      <c r="A88" s="1"/>
      <c r="B88" s="224"/>
      <c r="C88" s="228"/>
      <c r="D88" s="230"/>
      <c r="E88" s="224"/>
      <c r="F88" s="226"/>
      <c r="G88" s="228"/>
      <c r="H88" s="1"/>
      <c r="I88" s="1"/>
      <c r="J88" s="224"/>
      <c r="K88" s="228"/>
      <c r="L88" s="230"/>
      <c r="M88" s="224"/>
      <c r="N88" s="226"/>
      <c r="O88" s="228"/>
      <c r="P88" s="1"/>
    </row>
    <row r="89" spans="1:16">
      <c r="A89" s="1"/>
      <c r="B89" s="225"/>
      <c r="C89" s="229"/>
      <c r="D89" s="230"/>
      <c r="E89" s="225"/>
      <c r="F89" s="227"/>
      <c r="G89" s="229"/>
      <c r="H89" s="1"/>
      <c r="I89" s="1"/>
      <c r="J89" s="225"/>
      <c r="K89" s="229"/>
      <c r="L89" s="230"/>
      <c r="M89" s="225"/>
      <c r="N89" s="227"/>
      <c r="O89" s="229"/>
      <c r="P89" s="1"/>
    </row>
    <row r="90" spans="1:16" ht="15.75" thickBot="1">
      <c r="A90" s="1"/>
      <c r="B90" s="63" t="s">
        <v>14</v>
      </c>
      <c r="C90" s="64">
        <f>IF(C54=" "," ",C54+1)</f>
        <v>3</v>
      </c>
      <c r="D90" s="182"/>
      <c r="E90" s="63" t="s">
        <v>14</v>
      </c>
      <c r="F90" s="66">
        <f>IF(C90=" "," ",(IF(AND(ISEVEN(C90),(AND(C90&gt;Lanes!$C$18,C90&lt;Lanes!$C$20+1)=TRUE),C90+2&gt;Lanes!$C$20)=TRUE,Lanes!$C$19+1,(IF(AND(ISEVEN(C90),(AND(C90&gt;Lanes!$C$17-1,C90&lt;Lanes!$C$19)=TRUE),C90+2&gt;Lanes!$C$18)=TRUE,Lanes!$C$17+1,(IF(AND(ISODD(C90),(AND(C90&gt;Lanes!$C$17-1,C90&lt;Lanes!$C$19)=TRUE),C90-2&lt;Lanes!$C$17)=TRUE,Lanes!$C$18-1,(IF(AND(ISODD(C90),(AND(C90&gt;Lanes!$C$18,C90&lt;Lanes!$C$20+1)=TRUE),C90-2&lt;Lanes!$C$19)=TRUE,Lanes!$C$20-1,(IF(ISEVEN(C90)=TRUE,C90+2,C90-2)))))))))))</f>
        <v>1</v>
      </c>
      <c r="G90" s="70"/>
      <c r="H90" s="1"/>
      <c r="I90" s="1"/>
      <c r="J90" s="63" t="s">
        <v>14</v>
      </c>
      <c r="K90" s="64">
        <f>IF(K54=" "," ",K54+1)</f>
        <v>33</v>
      </c>
      <c r="L90" s="182"/>
      <c r="M90" s="63" t="s">
        <v>14</v>
      </c>
      <c r="N90" s="66">
        <f>IF(K90=" "," ",(IF(AND(ISEVEN(K90),(AND(K90&gt;Lanes!$G$18,K90&lt;Lanes!$G$20+1)=TRUE),K90+2&gt;Lanes!$G$20)=TRUE,Lanes!$G$19+1,(IF(AND(ISEVEN(K90),(AND(K90&gt;Lanes!$G$17-1,K90&lt;Lanes!$G$19)=TRUE),K90+2&gt;Lanes!$G$18)=TRUE,Lanes!$G$17+1,(IF(AND(ISODD(K90),(AND(K90&gt;Lanes!$G$17-1,K90&lt;Lanes!$G$19)=TRUE),K90-2&lt;Lanes!$G$17)=TRUE,Lanes!$G$18-1,(IF(AND(ISODD(K90),(AND(K90&gt;Lanes!$G$18,K90&lt;Lanes!$G$20+1)=TRUE),K90-2&lt;Lanes!$G$19)=TRUE,Lanes!$G$20-1,(IF(ISEVEN(K90)=TRUE,K90+2,K90-2)))))))))))</f>
        <v>31</v>
      </c>
      <c r="O90" s="70"/>
      <c r="P90" s="1"/>
    </row>
    <row r="91" spans="1:16">
      <c r="A91" s="1"/>
      <c r="B91" s="177"/>
      <c r="C91" s="3"/>
      <c r="D91" s="177"/>
      <c r="E91" s="3"/>
      <c r="F91" s="177"/>
      <c r="G91" s="3"/>
      <c r="H91" s="1"/>
      <c r="I91" s="1"/>
      <c r="J91" s="177"/>
      <c r="K91" s="3"/>
      <c r="L91" s="177"/>
      <c r="M91" s="3"/>
      <c r="N91" s="177"/>
      <c r="O91" s="3"/>
      <c r="P91" s="1"/>
    </row>
    <row r="92" spans="1:16" ht="15.7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3"/>
      <c r="B93" s="221" t="s">
        <v>31</v>
      </c>
      <c r="C93" s="222"/>
      <c r="D93" s="223"/>
      <c r="E93" s="221" t="s">
        <v>32</v>
      </c>
      <c r="F93" s="222"/>
      <c r="G93" s="223"/>
      <c r="H93" s="3"/>
      <c r="I93" s="3"/>
      <c r="J93" s="221" t="s">
        <v>31</v>
      </c>
      <c r="K93" s="222"/>
      <c r="L93" s="223"/>
      <c r="M93" s="221" t="s">
        <v>32</v>
      </c>
      <c r="N93" s="222"/>
      <c r="O93" s="223"/>
      <c r="P93" s="3"/>
    </row>
    <row r="94" spans="1:16">
      <c r="A94" s="3"/>
      <c r="B94" s="179" t="s">
        <v>21</v>
      </c>
      <c r="C94" s="180" t="s">
        <v>20</v>
      </c>
      <c r="D94" s="178" t="s">
        <v>19</v>
      </c>
      <c r="E94" s="179" t="s">
        <v>18</v>
      </c>
      <c r="F94" s="180" t="s">
        <v>17</v>
      </c>
      <c r="G94" s="178" t="s">
        <v>16</v>
      </c>
      <c r="H94" s="67"/>
      <c r="I94" s="3"/>
      <c r="J94" s="179" t="s">
        <v>21</v>
      </c>
      <c r="K94" s="180" t="s">
        <v>20</v>
      </c>
      <c r="L94" s="178" t="s">
        <v>19</v>
      </c>
      <c r="M94" s="179" t="s">
        <v>18</v>
      </c>
      <c r="N94" s="180" t="s">
        <v>17</v>
      </c>
      <c r="O94" s="178" t="s">
        <v>16</v>
      </c>
      <c r="P94" s="67"/>
    </row>
    <row r="95" spans="1:16">
      <c r="A95" s="3"/>
      <c r="B95" s="224"/>
      <c r="C95" s="226"/>
      <c r="D95" s="228"/>
      <c r="E95" s="224"/>
      <c r="F95" s="226"/>
      <c r="G95" s="228"/>
      <c r="H95" s="182"/>
      <c r="I95" s="3"/>
      <c r="J95" s="224"/>
      <c r="K95" s="226"/>
      <c r="L95" s="228"/>
      <c r="M95" s="224"/>
      <c r="N95" s="226"/>
      <c r="O95" s="228"/>
      <c r="P95" s="4"/>
    </row>
    <row r="96" spans="1:16">
      <c r="A96" s="3"/>
      <c r="B96" s="225"/>
      <c r="C96" s="227"/>
      <c r="D96" s="229"/>
      <c r="E96" s="225"/>
      <c r="F96" s="227"/>
      <c r="G96" s="229"/>
      <c r="H96" s="68"/>
      <c r="I96" s="3"/>
      <c r="J96" s="225"/>
      <c r="K96" s="227"/>
      <c r="L96" s="229"/>
      <c r="M96" s="225"/>
      <c r="N96" s="227"/>
      <c r="O96" s="229"/>
      <c r="P96" s="68"/>
    </row>
    <row r="97" spans="1:16" ht="15.75" thickBot="1">
      <c r="A97" s="3"/>
      <c r="B97" s="63" t="s">
        <v>14</v>
      </c>
      <c r="C97" s="66">
        <f>IF(C90=" "," ",(IF(AND(ISEVEN(C90),ISEVEN(F90),(AND(C90&gt;Lanes!$C$18,C90&lt;Lanes!$C$20+1)),F90+1&gt;Lanes!$C$20)=TRUE,Lanes!$C$19,(IF(AND(ISEVEN(C90),ISEVEN(F90),(AND(C90&gt;Lanes!$C$17-1,C90&lt;Lanes!$C$19)),F90+1&gt;Lanes!$C$18)=TRUE,Lanes!$C$17,(IF(AND(ISEVEN(C90),ISODD(F90),(AND(C90&gt;Lanes!$C$18,C90&lt;Lanes!$C$20+1)),F90+3&gt;Lanes!$C$20)=TRUE,Lanes!$C$19+1,(IF(AND(ISEVEN(C90),ISODD(F90),(AND(C90&gt;Lanes!$C$17-1,C90&lt;Lanes!$C$19)),F90+3&gt;Lanes!$C$18)=TRUE,Lanes!$C$17+1,(IF(AND(ISODD(C90),ISEVEN(F90),(AND(C90&gt;Lanes!$C$17-1,C90&lt;Lanes!$C$19)),F90-3&lt;Lanes!$C$17)=TRUE,Lanes!$C$18-1,(IF(AND(ISODD(C90),ISEVEN(F90),(AND(C90&gt;Lanes!$C$18,C90&lt;Lanes!$C$20+1)),F90-3&gt;Lanes!$C$19)=TRUE,Lanes!$C$20-1,(IF(AND(ISODD(C90),ISODD(F90),(AND(C90&gt;Lanes!$C$17-1,C90&lt;Lanes!$C$19)),F90-1&lt;Lanes!$C$17)=TRUE,Lanes!$C$18,(IF(AND(ISODD(C90),ISODD(F90),(AND(C90&gt;Lanes!$C$18,C90&lt;Lanes!$C$20+1)),F90-1&lt;Lanes!$C$19)=TRUE,Lanes!$C$20,(IF(AND(ISODD(C90),ISODD(F90))=TRUE,F90-1,(IF(AND(ISODD(C90),ISEVEN(F90))=TRUE,F90-3,(IF(AND(ISEVEN(C90),ISODD(F90))=TRUE,F90+3,F90+1)))))))))))))))))))))))</f>
        <v>12</v>
      </c>
      <c r="D97" s="70"/>
      <c r="E97" s="63" t="s">
        <v>14</v>
      </c>
      <c r="F97" s="66">
        <f>IF(F90=" "," ",(IF(AND(ISEVEN(C90),ISEVEN(C97),(AND(C90&gt;Lanes!$C$18,C90&lt;Lanes!$C$20+1)),C97+1&gt;Lanes!$C$20)=TRUE,Lanes!$C$19+1,(IF(AND(ISEVEN(C90),ISEVEN(C97),(AND(C90&gt;Lanes!$C$17-1,C90&lt;Lanes!$C$19)),C97+1&gt;Lanes!$C$18)=TRUE,Lanes!$C$17+1,(IF(AND(ISEVEN(C90),ISODD(C97),(AND(C90&gt;Lanes!$C$18,C90&lt;Lanes!$C$20+1)),C97+3&gt;Lanes!$C$20)=TRUE,Lanes!$C$19+1,(IF(AND(ISEVEN(C90),ISODD(C97),(AND(C90&gt;Lanes!$C$17-1,C97&lt;Lanes!$C$19)),C97+3&gt;Lanes!$C$18)=TRUE,Lanes!$C$17+1,(IF(AND(ISODD(C90),ISEVEN(C97),(AND(C90&gt;Lanes!$C$17-1,C90&lt;Lanes!$C$19)),C97-3&lt;Lanes!$C$17)=TRUE,Lanes!$C$18-1,(IF(AND(ISODD(C90),ISEVEN(C97),(AND(C90&gt;Lanes!$C$18,C97&lt;Lanes!$C$20+1)),C97-3&lt;Lanes!$C$19)=TRUE,Lanes!$C$20-1,(IF(AND(ISODD(C90),ISODD(C97),(AND(C90&gt;Lanes!$C$17-1,C97&lt;Lanes!$C$19)),C97-3&lt;Lanes!$C$17)=TRUE,Lanes!$C$18,(IF(AND(ISODD(C90),ISODD(C97),(AND(C90&gt;Lanes!$C$18,C97&lt;Lanes!$C$20+1)),C97-3&lt;Lanes!$C$19)=TRUE,Lanes!$C$20,(IF(AND(ISODD(C90),ISODD(C97))=TRUE,C97-1,(IF(AND(ISODD(F90),ISEVEN(C97))=TRUE,C97-3,(IF(AND(ISEVEN(C90),ISODD(C97))=TRUE,C97+3,C97+1)))))))))))))))))))))))</f>
        <v>9</v>
      </c>
      <c r="G97" s="70"/>
      <c r="H97" s="68"/>
      <c r="I97" s="3"/>
      <c r="J97" s="63" t="s">
        <v>14</v>
      </c>
      <c r="K97" s="66">
        <f>IF(K90=" "," ",(IF(AND(ISEVEN(K90),ISEVEN(N90),(AND(K90&gt;Lanes!$G$18,K90&lt;Lanes!$G$20+1)),N90+1&gt;Lanes!$G$20)=TRUE,Lanes!$G$19,(IF(AND(ISEVEN(K90),ISEVEN(N90),(AND(K90&gt;Lanes!$G$17-1,K90&lt;Lanes!$G$19)),N90+1&gt;Lanes!$G$18)=TRUE,Lanes!$G$17,(IF(AND(ISEVEN(K90),ISODD(N90),(AND(K90&gt;Lanes!$G$18,K90&lt;Lanes!$G$20+1)),N90+3&gt;Lanes!$G$20)=TRUE,Lanes!$G$19+1,(IF(AND(ISEVEN(N90),ISODD(N90),(AND(K90&gt;Lanes!$G$17-1,K90&lt;Lanes!$G$19)),N90+3&gt;Lanes!$G$18)=TRUE,Lanes!$G$17+1,(IF(AND(ISODD(K90),ISEVEN(N90),(AND(K90&gt;Lanes!$G$17-1,K90&lt;Lanes!$G$19)),N90-3&lt;Lanes!$G$17)=TRUE,Lanes!$G$18-1,(IF(AND(ISODD(K90),ISEVEN(N90),(AND(K90&gt;Lanes!$G$18,K90&lt;Lanes!$G$20+1)),N90-3&gt;Lanes!$G$19)=TRUE,Lanes!$G$20-1,(IF(AND(ISODD(K90),ISODD(N90),(AND(K90&gt;Lanes!$G$17-1,K90&lt;Lanes!$G$19)),N90-1&lt;Lanes!$G$17)=TRUE,Lanes!$G$18,(IF(AND(ISODD(K90),ISODD(N90),(AND(K90&gt;Lanes!$G$18,K90&lt;Lanes!$G$20+1)),N90-1&lt;Lanes!$G$19)=TRUE,Lanes!$G$20,(IF(AND(ISODD(K90),ISODD(N90))=TRUE,N90-1,(IF(AND(ISODD(K90),ISEVEN(N90))=TRUE,N90-3,(IF(AND(ISEVEN(K90),ISODD(N90))=TRUE,N90+3,N90+1)))))))))))))))))))))))</f>
        <v>42</v>
      </c>
      <c r="L97" s="70"/>
      <c r="M97" s="63" t="s">
        <v>14</v>
      </c>
      <c r="N97" s="66">
        <f>IF(N90=" "," ",(IF(AND(ISEVEN(K90),ISEVEN(K97),(AND(K90&gt;Lanes!$G$18,K90&lt;Lanes!$G$20+1)),K97+1&gt;Lanes!$G$20)=TRUE,Lanes!$G$19+1,(IF(AND(ISEVEN(K90),ISEVEN(K97),(AND(K90&gt;Lanes!$G$17-1,K90&lt;Lanes!$G$19)),K97+1&gt;Lanes!$G$18)=TRUE,Lanes!$G$17+1,(IF(AND(ISEVEN(K90),ISODD(K97),(AND(K90&gt;Lanes!$G$18,K90&lt;Lanes!$G$20+1)),K97+3&gt;Lanes!$G$20)=TRUE,Lanes!$G$19+1,(IF(AND(ISEVEN(K90),ISODD(K97),(AND(K90&gt;Lanes!$G$17-1,K97&lt;Lanes!$G$19)),K97+3&gt;Lanes!$G$18)=TRUE,Lanes!$G$17+1,(IF(AND(ISODD(K90),ISEVEN(K97),(AND(K90&gt;Lanes!$G$17-1,K90&lt;Lanes!$G$19)),K97-3&lt;Lanes!$G$17)=TRUE,Lanes!$G$18-1,(IF(AND(ISODD(K90),ISEVEN(K97),(AND(K90&gt;Lanes!$G$18,K97&lt;Lanes!$G$20+1)),K97-3&lt;Lanes!$G$19)=TRUE,Lanes!$G$20-1,(IF(AND(ISODD(K90),ISODD(K97),(AND(K90&gt;Lanes!$G$17-1,K97&lt;Lanes!$G$19)),K97-3&lt;Lanes!$G$17)=TRUE,Lanes!$G$18,(IF(AND(ISODD(K90),ISODD(K97),(AND(K90&gt;Lanes!$G$18,K97&lt;Lanes!$G$20+1)),K97-3&lt;Lanes!$G$19)=TRUE,Lanes!$G$20,(IF(AND(ISODD(K90),ISODD(K97))=TRUE,K97-1,(IF(AND(ISODD(N90),ISEVEN(K97))=TRUE,K97-3,(IF(AND(ISEVEN(K90),ISODD(K97))=TRUE,K97+3,K97+1)))))))))))))))))))))))</f>
        <v>39</v>
      </c>
      <c r="O97" s="70"/>
      <c r="P97" s="68"/>
    </row>
    <row r="98" spans="1:16">
      <c r="A98" s="3"/>
      <c r="B98" s="3"/>
      <c r="C98" s="3"/>
      <c r="D98" s="182"/>
      <c r="E98" s="182"/>
      <c r="F98" s="182"/>
      <c r="G98" s="182"/>
      <c r="H98" s="182"/>
      <c r="I98" s="3"/>
      <c r="J98" s="3"/>
      <c r="K98" s="3"/>
      <c r="L98" s="182"/>
      <c r="M98" s="182"/>
      <c r="N98" s="182"/>
      <c r="O98" s="182"/>
      <c r="P98" s="4"/>
    </row>
    <row r="99" spans="1:16" ht="15.75" thickBot="1">
      <c r="A99" s="3"/>
      <c r="B99" s="3"/>
      <c r="C99" s="3"/>
      <c r="D99" s="182"/>
      <c r="E99" s="182"/>
      <c r="F99" s="182"/>
      <c r="G99" s="182"/>
      <c r="H99" s="182"/>
      <c r="I99" s="3"/>
      <c r="J99" s="3"/>
      <c r="K99" s="3"/>
      <c r="L99" s="182"/>
      <c r="M99" s="182"/>
      <c r="N99" s="182"/>
      <c r="O99" s="182"/>
      <c r="P99" s="4"/>
    </row>
    <row r="100" spans="1:16" ht="15.75" thickBot="1">
      <c r="A100" s="1"/>
      <c r="B100" s="221" t="s">
        <v>33</v>
      </c>
      <c r="C100" s="222"/>
      <c r="D100" s="223"/>
      <c r="E100" s="182"/>
      <c r="F100" s="1"/>
      <c r="G100" s="1"/>
      <c r="H100" s="1"/>
      <c r="I100" s="1"/>
      <c r="J100" s="221" t="s">
        <v>33</v>
      </c>
      <c r="K100" s="222"/>
      <c r="L100" s="223"/>
      <c r="M100" s="182"/>
      <c r="N100" s="1"/>
      <c r="O100" s="1"/>
      <c r="P100" s="1"/>
    </row>
    <row r="101" spans="1:16">
      <c r="A101" s="1"/>
      <c r="B101" s="179" t="s">
        <v>15</v>
      </c>
      <c r="C101" s="180" t="s">
        <v>37</v>
      </c>
      <c r="D101" s="178" t="s">
        <v>38</v>
      </c>
      <c r="E101" s="1"/>
      <c r="F101" s="221" t="s">
        <v>34</v>
      </c>
      <c r="G101" s="223"/>
      <c r="H101" s="1"/>
      <c r="I101" s="1"/>
      <c r="J101" s="179" t="s">
        <v>15</v>
      </c>
      <c r="K101" s="180" t="s">
        <v>37</v>
      </c>
      <c r="L101" s="178" t="s">
        <v>38</v>
      </c>
      <c r="M101" s="1"/>
      <c r="N101" s="221" t="s">
        <v>34</v>
      </c>
      <c r="O101" s="223"/>
      <c r="P101" s="1"/>
    </row>
    <row r="102" spans="1:16">
      <c r="A102" s="1"/>
      <c r="B102" s="224"/>
      <c r="C102" s="226"/>
      <c r="D102" s="228"/>
      <c r="E102" s="1"/>
      <c r="F102" s="71"/>
      <c r="G102" s="72"/>
      <c r="H102" s="1"/>
      <c r="I102" s="1"/>
      <c r="J102" s="224"/>
      <c r="K102" s="226"/>
      <c r="L102" s="228"/>
      <c r="M102" s="1"/>
      <c r="N102" s="71"/>
      <c r="O102" s="72"/>
      <c r="P102" s="1"/>
    </row>
    <row r="103" spans="1:16" ht="15.75" thickBot="1">
      <c r="A103" s="1"/>
      <c r="B103" s="225"/>
      <c r="C103" s="227"/>
      <c r="D103" s="229"/>
      <c r="E103" s="1"/>
      <c r="F103" s="73"/>
      <c r="G103" s="74"/>
      <c r="H103" s="1"/>
      <c r="I103" s="1"/>
      <c r="J103" s="225"/>
      <c r="K103" s="227"/>
      <c r="L103" s="229"/>
      <c r="M103" s="1"/>
      <c r="N103" s="73"/>
      <c r="O103" s="74"/>
      <c r="P103" s="1"/>
    </row>
    <row r="104" spans="1:16" ht="15.75" thickBot="1">
      <c r="A104" s="1"/>
      <c r="B104" s="63" t="s">
        <v>14</v>
      </c>
      <c r="C104" s="66">
        <f>IF(C90=" "," ",(IF(AND(ISEVEN(C90),ISEVEN(F97),(AND(C90&gt;Lanes!$C$18,C90&lt;Lanes!$C$20+1)),F97+1&gt;Lanes!$C$20)=TRUE,Lanes!$C$19,(IF(AND(ISEVEN(C90),ISEVEN(F97),(AND(C90&gt;Lanes!$C$17-1,C90&lt;Lanes!$C$19)),F97+1&gt;Lanes!$C$18)=TRUE,Lanes!$C$17,(IF(AND(ISEVEN(C90),ISODD(F97),(AND(C90&gt;Lanes!$C$18,C90&lt;Lanes!$C$20+1)),F97+3&gt;Lanes!$C$20)=TRUE,Lanes!$C$19+1,(IF(AND(ISEVEN(C90),ISODD(F97),(AND(C90&gt;Lanes!$C$17-1,F97&lt;Lanes!$C$19)),F97+3&gt;Lanes!$C$18)=TRUE,Lanes!$C$17+1,(IF(AND(ISODD(C90),ISEVEN(F97),(AND(C90&gt;Lanes!$C$17-1,C90&lt;Lanes!$C$19)),F97-3&lt;Lanes!$C$17)=TRUE,Lanes!$C$18-1,(IF(AND(ISODD(C90),ISEVEN(F97),(AND(C90&gt;Lanes!$C$18,C90&lt;Lanes!$C$20+1)),F97-3&gt;Lanes!$C$19)=TRUE,Lanes!$C$20-1,(IF(AND(ISODD(C90),ISODD(F97),(AND(C90&gt;Lanes!$C$17-1,C90&lt;Lanes!$C$19)),F97-1&lt;Lanes!$C$17)=TRUE,Lanes!$C$18,(IF(AND(ISODD(C90),ISODD(F97),(AND(C90&gt;Lanes!$C$18,C90&lt;Lanes!$C$20+1)),F97-1&lt;Lanes!$C$19)=TRUE,Lanes!$C$20,(IF(AND(ISODD(C90),ISODD(F97))=TRUE,F97-1,(IF(AND(ISODD(C90),ISEVEN(F97))=TRUE,F97-3,(IF(AND(ISEVEN(C90),ISODD(F97))=TRUE,F97+3,F97+1)))))))))))))))))))))))</f>
        <v>8</v>
      </c>
      <c r="D104" s="70"/>
      <c r="E104" s="1"/>
      <c r="F104" s="1"/>
      <c r="G104" s="1"/>
      <c r="H104" s="1"/>
      <c r="I104" s="1"/>
      <c r="J104" s="63" t="s">
        <v>14</v>
      </c>
      <c r="K104" s="66">
        <f>IF(K90=" "," ",(IF(AND(ISEVEN(K90),ISEVEN(N97),(AND(K90&gt;Lanes!$G$18,K90&lt;Lanes!$G$20+1)),N97+1&gt;Lanes!$G$20)=TRUE,Lanes!$G$19,(IF(AND(ISEVEN(K90),ISEVEN(N97),(AND(K90&gt;Lanes!$G$17-1,K90&lt;Lanes!$G$19)),N97+1&gt;Lanes!$G$18)=TRUE,Lanes!$G$17,(IF(AND(ISEVEN(K90),ISODD(N97),(AND(K90&gt;Lanes!$G$18,K90&lt;Lanes!$G$20+1)),N97+3&gt;Lanes!$G$20)=TRUE,Lanes!$G$19+1,(IF(AND(ISEVEN(K90),ISODD(N97),(AND(K90&gt;Lanes!$G$17-1,N97&lt;Lanes!$G$19)),N97+3&gt;Lanes!$G$18)=TRUE,Lanes!$G$17+1,(IF(AND(ISODD(K90),ISEVEN(N97),(AND(K90&gt;Lanes!$G$17-1,K90&lt;Lanes!$G$19)),N97-3&lt;Lanes!$G$17)=TRUE,Lanes!$G$18-1,(IF(AND(ISODD(K90),ISEVEN(N97),(AND(K90&gt;Lanes!$G$18,K90&lt;Lanes!$G$20+1)),N97-3&gt;Lanes!$G$19)=TRUE,Lanes!$G$20-1,(IF(AND(ISODD(K90),ISODD(N97),(AND(K90&gt;Lanes!$G$17-1,K90&lt;Lanes!$G$19)),N97-1&lt;Lanes!$G$17)=TRUE,Lanes!$G$18,(IF(AND(ISODD(K90),ISODD(N97),(AND(K90&gt;Lanes!$G$18,K90&lt;Lanes!$G$20+1)),N97-1&lt;Lanes!$G$19)=TRUE,Lanes!$G$20,(IF(AND(ISODD(K90),ISODD(N97))=TRUE,N97-1,(IF(AND(ISODD(K90),ISEVEN(N97))=TRUE,N97-3,(IF(AND(ISEVEN(K90),ISODD(N97))=TRUE,N97+3,N97+1)))))))))))))))))))))))</f>
        <v>38</v>
      </c>
      <c r="L104" s="70"/>
      <c r="M104" s="1"/>
      <c r="N104" s="1"/>
      <c r="O104" s="1"/>
      <c r="P104" s="1"/>
    </row>
    <row r="105" spans="1:16">
      <c r="A105" s="1"/>
      <c r="B105" s="1"/>
      <c r="C105" s="1"/>
      <c r="D105" s="3"/>
      <c r="E105" s="3"/>
      <c r="F105" s="1"/>
      <c r="G105" s="1"/>
      <c r="H105" s="1"/>
      <c r="I105" s="1"/>
      <c r="J105" s="1"/>
      <c r="K105" s="1"/>
      <c r="L105" s="3"/>
      <c r="M105" s="3"/>
      <c r="N105" s="1"/>
      <c r="O105" s="1"/>
      <c r="P105" s="1"/>
    </row>
    <row r="106" spans="1:16">
      <c r="A106" s="1"/>
      <c r="B106" s="1"/>
      <c r="C106" s="1"/>
      <c r="D106" s="3"/>
      <c r="E106" s="3"/>
      <c r="F106" s="1"/>
      <c r="G106" s="1"/>
      <c r="H106" s="1"/>
      <c r="I106" s="1"/>
      <c r="J106" s="1"/>
      <c r="K106" s="1"/>
      <c r="L106" s="3"/>
      <c r="M106" s="3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220" t="s">
        <v>13</v>
      </c>
      <c r="C108" s="220"/>
      <c r="D108" s="31"/>
      <c r="E108" s="31"/>
      <c r="F108" s="31"/>
      <c r="G108" s="31"/>
      <c r="H108" s="1"/>
      <c r="I108" s="1"/>
      <c r="J108" s="220" t="s">
        <v>13</v>
      </c>
      <c r="K108" s="220"/>
      <c r="L108" s="31"/>
      <c r="M108" s="31"/>
      <c r="N108" s="31"/>
      <c r="O108" s="31"/>
      <c r="P108" s="1"/>
    </row>
    <row r="109" spans="1:16">
      <c r="A109" s="1"/>
      <c r="B109" s="239" t="s">
        <v>35</v>
      </c>
      <c r="C109" s="239"/>
      <c r="D109" s="239"/>
      <c r="E109" s="239"/>
      <c r="F109" s="239"/>
      <c r="G109" s="239"/>
      <c r="H109" s="1"/>
      <c r="I109" s="1"/>
      <c r="J109" s="240" t="s">
        <v>35</v>
      </c>
      <c r="K109" s="240"/>
      <c r="L109" s="240"/>
      <c r="M109" s="240"/>
      <c r="N109" s="240"/>
      <c r="O109" s="240"/>
      <c r="P109" s="1"/>
    </row>
    <row r="110" spans="1:16">
      <c r="A110" s="75"/>
      <c r="B110" s="239"/>
      <c r="C110" s="239"/>
      <c r="D110" s="239"/>
      <c r="E110" s="239"/>
      <c r="F110" s="239"/>
      <c r="G110" s="239"/>
      <c r="H110" s="76"/>
      <c r="I110" s="75"/>
      <c r="J110" s="240"/>
      <c r="K110" s="240"/>
      <c r="L110" s="240"/>
      <c r="M110" s="240"/>
      <c r="N110" s="240"/>
      <c r="O110" s="240"/>
      <c r="P110" s="76"/>
    </row>
    <row r="111" spans="1:16" ht="20.25">
      <c r="A111" s="75"/>
      <c r="B111" s="77"/>
      <c r="C111" s="77"/>
      <c r="D111" s="77"/>
      <c r="E111" s="77"/>
      <c r="F111" s="77"/>
      <c r="G111" s="77"/>
      <c r="H111" s="76"/>
      <c r="I111" s="75"/>
      <c r="J111" s="78"/>
      <c r="K111" s="78"/>
      <c r="L111" s="78"/>
      <c r="M111" s="78"/>
      <c r="N111" s="78"/>
      <c r="O111" s="78"/>
      <c r="P111" s="76"/>
    </row>
    <row r="112" spans="1:16" ht="20.25">
      <c r="A112" s="75"/>
      <c r="B112" s="77"/>
      <c r="C112" s="241" t="s">
        <v>36</v>
      </c>
      <c r="D112" s="241"/>
      <c r="E112" s="241"/>
      <c r="F112" s="241"/>
      <c r="G112" s="77"/>
      <c r="H112" s="76"/>
      <c r="I112" s="75"/>
      <c r="J112" s="78"/>
      <c r="K112" s="242" t="s">
        <v>36</v>
      </c>
      <c r="L112" s="242"/>
      <c r="M112" s="242"/>
      <c r="N112" s="242"/>
      <c r="O112" s="78"/>
      <c r="P112" s="76"/>
    </row>
    <row r="113" spans="1:16" ht="20.25">
      <c r="A113" s="75"/>
      <c r="B113" s="77"/>
      <c r="C113" s="77"/>
      <c r="D113" s="77"/>
      <c r="E113" s="77"/>
      <c r="F113" s="77"/>
      <c r="G113" s="77"/>
      <c r="H113" s="76"/>
      <c r="I113" s="75"/>
      <c r="J113" s="78"/>
      <c r="K113" s="78"/>
      <c r="L113" s="78"/>
      <c r="M113" s="78"/>
      <c r="N113" s="78"/>
      <c r="O113" s="78"/>
      <c r="P113" s="76"/>
    </row>
    <row r="114" spans="1:16">
      <c r="A114" s="1"/>
      <c r="B114" s="1"/>
      <c r="C114" s="1"/>
      <c r="D114" s="234">
        <f>Lanes!$D$3</f>
        <v>41658</v>
      </c>
      <c r="E114" s="234"/>
      <c r="F114" s="1"/>
      <c r="G114" s="1"/>
      <c r="H114" s="1"/>
      <c r="I114" s="1"/>
      <c r="J114" s="79"/>
      <c r="K114" s="79"/>
      <c r="L114" s="235">
        <f>Lanes!$D$3</f>
        <v>41658</v>
      </c>
      <c r="M114" s="235"/>
      <c r="N114" s="79"/>
      <c r="O114" s="79"/>
      <c r="P114" s="1"/>
    </row>
    <row r="115" spans="1:16" ht="18">
      <c r="A115" s="37"/>
      <c r="B115" s="37"/>
      <c r="C115" s="37"/>
      <c r="D115" s="37"/>
      <c r="E115" s="37"/>
      <c r="F115" s="37"/>
      <c r="G115" s="37"/>
      <c r="H115" s="37"/>
      <c r="I115" s="37"/>
      <c r="J115" s="80"/>
      <c r="K115" s="80"/>
      <c r="L115" s="80"/>
      <c r="M115" s="80"/>
      <c r="N115" s="80"/>
      <c r="O115" s="80"/>
      <c r="P115" s="37"/>
    </row>
    <row r="116" spans="1:16" ht="15.75">
      <c r="A116" s="1"/>
      <c r="B116" s="1"/>
      <c r="C116" s="236" t="s">
        <v>28</v>
      </c>
      <c r="D116" s="236"/>
      <c r="E116" s="236"/>
      <c r="F116" s="236"/>
      <c r="G116" s="1"/>
      <c r="H116" s="1"/>
      <c r="I116" s="1"/>
      <c r="J116" s="79"/>
      <c r="K116" s="237" t="s">
        <v>27</v>
      </c>
      <c r="L116" s="237"/>
      <c r="M116" s="237"/>
      <c r="N116" s="237"/>
      <c r="O116" s="79"/>
      <c r="P116" s="1"/>
    </row>
    <row r="117" spans="1:16" ht="15.75">
      <c r="A117" s="36"/>
      <c r="B117" s="3"/>
      <c r="C117" s="3"/>
      <c r="D117" s="3"/>
      <c r="E117" s="3"/>
      <c r="F117" s="1"/>
      <c r="G117" s="1"/>
      <c r="H117" s="1"/>
      <c r="I117" s="36"/>
      <c r="J117" s="3"/>
      <c r="K117" s="3"/>
      <c r="L117" s="3"/>
      <c r="M117" s="3"/>
      <c r="N117" s="1"/>
      <c r="O117" s="1"/>
      <c r="P117" s="1"/>
    </row>
    <row r="118" spans="1:16" ht="15.75">
      <c r="A118" s="36"/>
      <c r="B118" s="3"/>
      <c r="C118" s="3"/>
      <c r="D118" s="3"/>
      <c r="E118" s="3"/>
      <c r="F118" s="1"/>
      <c r="G118" s="1"/>
      <c r="H118" s="1"/>
      <c r="I118" s="36"/>
      <c r="J118" s="3"/>
      <c r="K118" s="3"/>
      <c r="L118" s="3"/>
      <c r="M118" s="3"/>
      <c r="N118" s="1"/>
      <c r="O118" s="1"/>
      <c r="P118" s="1"/>
    </row>
    <row r="119" spans="1:16" ht="16.5" thickBot="1">
      <c r="A119" s="1"/>
      <c r="B119" s="36" t="s">
        <v>3</v>
      </c>
      <c r="C119" s="238" t="str">
        <f>Input!B7</f>
        <v>Macomb L'Anse Creuse North</v>
      </c>
      <c r="D119" s="238"/>
      <c r="E119" s="238"/>
      <c r="F119" s="238"/>
      <c r="G119" s="35"/>
      <c r="H119" s="1"/>
      <c r="I119" s="1"/>
      <c r="J119" s="81" t="s">
        <v>3</v>
      </c>
      <c r="K119" s="238" t="str">
        <f>Input!S7</f>
        <v>Warren Cousino</v>
      </c>
      <c r="L119" s="238"/>
      <c r="M119" s="238"/>
      <c r="N119" s="238"/>
      <c r="O119" s="35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thickBot="1">
      <c r="A121" s="1"/>
      <c r="B121" s="1"/>
      <c r="C121" s="34"/>
      <c r="D121" s="33"/>
      <c r="E121" s="1"/>
      <c r="F121" s="1"/>
      <c r="G121" s="1"/>
      <c r="H121" s="1"/>
      <c r="I121" s="1"/>
      <c r="J121" s="1"/>
      <c r="K121" s="34"/>
      <c r="L121" s="33"/>
      <c r="M121" s="1"/>
      <c r="N121" s="1"/>
      <c r="O121" s="1"/>
      <c r="P121" s="1"/>
    </row>
    <row r="122" spans="1:16">
      <c r="A122" s="1"/>
      <c r="B122" s="221" t="s">
        <v>29</v>
      </c>
      <c r="C122" s="223"/>
      <c r="D122" s="67"/>
      <c r="E122" s="221" t="s">
        <v>30</v>
      </c>
      <c r="F122" s="222"/>
      <c r="G122" s="223"/>
      <c r="H122" s="1"/>
      <c r="I122" s="1"/>
      <c r="J122" s="231" t="s">
        <v>29</v>
      </c>
      <c r="K122" s="232"/>
      <c r="L122" s="67"/>
      <c r="M122" s="231" t="s">
        <v>30</v>
      </c>
      <c r="N122" s="233"/>
      <c r="O122" s="232"/>
      <c r="P122" s="1"/>
    </row>
    <row r="123" spans="1:16">
      <c r="A123" s="1"/>
      <c r="B123" s="179" t="s">
        <v>26</v>
      </c>
      <c r="C123" s="181" t="s">
        <v>25</v>
      </c>
      <c r="D123" s="182"/>
      <c r="E123" s="179" t="s">
        <v>24</v>
      </c>
      <c r="F123" s="180" t="s">
        <v>23</v>
      </c>
      <c r="G123" s="178" t="s">
        <v>22</v>
      </c>
      <c r="H123" s="1"/>
      <c r="I123" s="1"/>
      <c r="J123" s="179" t="s">
        <v>26</v>
      </c>
      <c r="K123" s="181" t="s">
        <v>25</v>
      </c>
      <c r="L123" s="182"/>
      <c r="M123" s="179" t="s">
        <v>24</v>
      </c>
      <c r="N123" s="180" t="s">
        <v>23</v>
      </c>
      <c r="O123" s="178" t="s">
        <v>22</v>
      </c>
      <c r="P123" s="1"/>
    </row>
    <row r="124" spans="1:16">
      <c r="A124" s="1"/>
      <c r="B124" s="224"/>
      <c r="C124" s="228"/>
      <c r="D124" s="230"/>
      <c r="E124" s="224"/>
      <c r="F124" s="226"/>
      <c r="G124" s="228"/>
      <c r="H124" s="1"/>
      <c r="I124" s="1"/>
      <c r="J124" s="224"/>
      <c r="K124" s="228"/>
      <c r="L124" s="230"/>
      <c r="M124" s="224"/>
      <c r="N124" s="226"/>
      <c r="O124" s="228"/>
      <c r="P124" s="1"/>
    </row>
    <row r="125" spans="1:16">
      <c r="A125" s="1"/>
      <c r="B125" s="225"/>
      <c r="C125" s="229"/>
      <c r="D125" s="230"/>
      <c r="E125" s="225"/>
      <c r="F125" s="227"/>
      <c r="G125" s="229"/>
      <c r="H125" s="1"/>
      <c r="I125" s="1"/>
      <c r="J125" s="225"/>
      <c r="K125" s="229"/>
      <c r="L125" s="230"/>
      <c r="M125" s="225"/>
      <c r="N125" s="227"/>
      <c r="O125" s="229"/>
      <c r="P125" s="1"/>
    </row>
    <row r="126" spans="1:16" ht="15.75" thickBot="1">
      <c r="A126" s="1"/>
      <c r="B126" s="63" t="s">
        <v>14</v>
      </c>
      <c r="C126" s="64">
        <f>IF(C90=" "," ",C90+1)</f>
        <v>4</v>
      </c>
      <c r="D126" s="182"/>
      <c r="E126" s="63" t="s">
        <v>14</v>
      </c>
      <c r="F126" s="66">
        <f>IF(C126=" "," ",(IF(AND(ISEVEN(C126),(AND(C126&gt;Lanes!$C$18,C126&lt;Lanes!$C$20+1)=TRUE),C126+2&gt;Lanes!$C$20)=TRUE,Lanes!$C$19+1,(IF(AND(ISEVEN(C126),(AND(C126&gt;Lanes!$C$17-1,C126&lt;Lanes!$C$19)=TRUE),C126+2&gt;Lanes!$C$18)=TRUE,Lanes!$C$17+1,(IF(AND(ISODD(C126),(AND(C126&gt;Lanes!$C$17-1,C126&lt;Lanes!$C$19)=TRUE),C126-2&lt;Lanes!$C$17)=TRUE,Lanes!$C$18-1,(IF(AND(ISODD(C126),(AND(C126&gt;Lanes!$C$18,C126&lt;Lanes!$C$20+1)=TRUE),C126-2&lt;Lanes!$C$19)=TRUE,Lanes!$C$20-1,(IF(ISEVEN(C126)=TRUE,C126+2,C126-2)))))))))))</f>
        <v>6</v>
      </c>
      <c r="G126" s="70"/>
      <c r="H126" s="1"/>
      <c r="I126" s="1"/>
      <c r="J126" s="63" t="s">
        <v>14</v>
      </c>
      <c r="K126" s="64">
        <f>IF(K90=" "," ",K90+1)</f>
        <v>34</v>
      </c>
      <c r="L126" s="182"/>
      <c r="M126" s="63" t="s">
        <v>14</v>
      </c>
      <c r="N126" s="66">
        <f>IF(K126=" "," ",(IF(AND(ISEVEN(K126),(AND(K126&gt;Lanes!$G$18,K126&lt;Lanes!$G$20+1)=TRUE),K126+2&gt;Lanes!$G$20)=TRUE,Lanes!$G$19+1,(IF(AND(ISEVEN(K126),(AND(K126&gt;Lanes!$G$17-1,K126&lt;Lanes!$G$19)=TRUE),K126+2&gt;Lanes!$G$18)=TRUE,Lanes!$G$17+1,(IF(AND(ISODD(K126),(AND(K126&gt;Lanes!$G$17-1,K126&lt;Lanes!$G$19)=TRUE),K126-2&lt;Lanes!$G$17)=TRUE,Lanes!$G$18-1,(IF(AND(ISODD(K126),(AND(K126&gt;Lanes!$G$18,K126&lt;Lanes!$G$20+1)=TRUE),K126-2&lt;Lanes!$G$19)=TRUE,Lanes!$G$20-1,(IF(ISEVEN(K126)=TRUE,K126+2,K126-2)))))))))))</f>
        <v>36</v>
      </c>
      <c r="O126" s="70"/>
      <c r="P126" s="1"/>
    </row>
    <row r="127" spans="1:16">
      <c r="A127" s="1"/>
      <c r="B127" s="177"/>
      <c r="C127" s="3"/>
      <c r="D127" s="177"/>
      <c r="E127" s="3"/>
      <c r="F127" s="177"/>
      <c r="G127" s="3"/>
      <c r="H127" s="1"/>
      <c r="I127" s="1"/>
      <c r="J127" s="177"/>
      <c r="K127" s="3"/>
      <c r="L127" s="177"/>
      <c r="M127" s="3"/>
      <c r="N127" s="177"/>
      <c r="O127" s="3"/>
      <c r="P127" s="1"/>
    </row>
    <row r="128" spans="1:16" ht="15.7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3"/>
      <c r="B129" s="221" t="s">
        <v>31</v>
      </c>
      <c r="C129" s="222"/>
      <c r="D129" s="223"/>
      <c r="E129" s="221" t="s">
        <v>32</v>
      </c>
      <c r="F129" s="222"/>
      <c r="G129" s="223"/>
      <c r="H129" s="3"/>
      <c r="I129" s="3"/>
      <c r="J129" s="221" t="s">
        <v>31</v>
      </c>
      <c r="K129" s="222"/>
      <c r="L129" s="223"/>
      <c r="M129" s="221" t="s">
        <v>32</v>
      </c>
      <c r="N129" s="222"/>
      <c r="O129" s="223"/>
      <c r="P129" s="3"/>
    </row>
    <row r="130" spans="1:16">
      <c r="A130" s="3"/>
      <c r="B130" s="179" t="s">
        <v>21</v>
      </c>
      <c r="C130" s="180" t="s">
        <v>20</v>
      </c>
      <c r="D130" s="178" t="s">
        <v>19</v>
      </c>
      <c r="E130" s="179" t="s">
        <v>18</v>
      </c>
      <c r="F130" s="180" t="s">
        <v>17</v>
      </c>
      <c r="G130" s="178" t="s">
        <v>16</v>
      </c>
      <c r="H130" s="67"/>
      <c r="I130" s="3"/>
      <c r="J130" s="179" t="s">
        <v>21</v>
      </c>
      <c r="K130" s="180" t="s">
        <v>20</v>
      </c>
      <c r="L130" s="178" t="s">
        <v>19</v>
      </c>
      <c r="M130" s="179" t="s">
        <v>18</v>
      </c>
      <c r="N130" s="180" t="s">
        <v>17</v>
      </c>
      <c r="O130" s="178" t="s">
        <v>16</v>
      </c>
      <c r="P130" s="67"/>
    </row>
    <row r="131" spans="1:16">
      <c r="A131" s="3"/>
      <c r="B131" s="224"/>
      <c r="C131" s="226"/>
      <c r="D131" s="228"/>
      <c r="E131" s="224"/>
      <c r="F131" s="226"/>
      <c r="G131" s="228"/>
      <c r="H131" s="182"/>
      <c r="I131" s="3"/>
      <c r="J131" s="224"/>
      <c r="K131" s="226"/>
      <c r="L131" s="228"/>
      <c r="M131" s="224"/>
      <c r="N131" s="226"/>
      <c r="O131" s="228"/>
      <c r="P131" s="4"/>
    </row>
    <row r="132" spans="1:16">
      <c r="A132" s="3"/>
      <c r="B132" s="225"/>
      <c r="C132" s="227"/>
      <c r="D132" s="229"/>
      <c r="E132" s="225"/>
      <c r="F132" s="227"/>
      <c r="G132" s="229"/>
      <c r="H132" s="68"/>
      <c r="I132" s="3"/>
      <c r="J132" s="225"/>
      <c r="K132" s="227"/>
      <c r="L132" s="229"/>
      <c r="M132" s="225"/>
      <c r="N132" s="227"/>
      <c r="O132" s="229"/>
      <c r="P132" s="68"/>
    </row>
    <row r="133" spans="1:16" ht="15.75" thickBot="1">
      <c r="A133" s="3"/>
      <c r="B133" s="63" t="s">
        <v>14</v>
      </c>
      <c r="C133" s="66">
        <f>IF(C126=" "," ",(IF(AND(ISEVEN(C126),ISEVEN(F126),(AND(C126&gt;Lanes!$C$18,C126&lt;Lanes!$C$20+1)),F126+1&gt;Lanes!$C$20)=TRUE,Lanes!$C$19,(IF(AND(ISEVEN(C126),ISEVEN(F126),(AND(C126&gt;Lanes!$C$17-1,C126&lt;Lanes!$C$19)),F126+1&gt;Lanes!$C$18)=TRUE,Lanes!$C$17,(IF(AND(ISEVEN(C126),ISODD(F126),(AND(C126&gt;Lanes!$C$18,C126&lt;Lanes!$C$20+1)),F126+3&gt;Lanes!$C$20)=TRUE,Lanes!$C$19+1,(IF(AND(ISEVEN(C126),ISODD(F126),(AND(C126&gt;Lanes!$C$17-1,C126&lt;Lanes!$C$19)),F126+3&gt;Lanes!$C$18)=TRUE,Lanes!$C$17+1,(IF(AND(ISODD(C126),ISEVEN(F126),(AND(C126&gt;Lanes!$C$17-1,C126&lt;Lanes!$C$19)),F126-3&lt;Lanes!$C$17)=TRUE,Lanes!$C$18-1,(IF(AND(ISODD(C126),ISEVEN(F126),(AND(C126&gt;Lanes!$C$18,C126&lt;Lanes!$C$20+1)),F126-3&gt;Lanes!$C$19)=TRUE,Lanes!$C$20-1,(IF(AND(ISODD(C126),ISODD(F126),(AND(C126&gt;Lanes!$C$17-1,C126&lt;Lanes!$C$19)),F126-1&lt;Lanes!$C$17)=TRUE,Lanes!$C$18,(IF(AND(ISODD(C126),ISODD(F126),(AND(C126&gt;Lanes!$C$18,C126&lt;Lanes!$C$20+1)),F126-1&lt;Lanes!$C$19)=TRUE,Lanes!$C$20,(IF(AND(ISODD(C126),ISODD(F126))=TRUE,F126-1,(IF(AND(ISODD(C126),ISEVEN(F126))=TRUE,F126-3,(IF(AND(ISEVEN(C126),ISODD(F126))=TRUE,F126+3,F126+1)))))))))))))))))))))))</f>
        <v>7</v>
      </c>
      <c r="D133" s="70"/>
      <c r="E133" s="63" t="s">
        <v>14</v>
      </c>
      <c r="F133" s="66">
        <f>IF(F126=" "," ",(IF(AND(ISEVEN(C126),ISEVEN(C133),(AND(C126&gt;Lanes!$C$18,C126&lt;Lanes!$C$20+1)),C133+1&gt;Lanes!$C$20)=TRUE,Lanes!$C$19+1,(IF(AND(ISEVEN(C126),ISEVEN(C133),(AND(C126&gt;Lanes!$C$17-1,C126&lt;Lanes!$C$19)),C133+1&gt;Lanes!$C$18)=TRUE,Lanes!$C$17+1,(IF(AND(ISEVEN(C126),ISODD(C133),(AND(C126&gt;Lanes!$C$18,C126&lt;Lanes!$C$20+1)),C133+3&gt;Lanes!$C$20)=TRUE,Lanes!$C$19+1,(IF(AND(ISEVEN(C126),ISODD(C133),(AND(C126&gt;Lanes!$C$17-1,C133&lt;Lanes!$C$19)),C133+3&gt;Lanes!$C$18)=TRUE,Lanes!$C$17+1,(IF(AND(ISODD(C126),ISEVEN(C133),(AND(C126&gt;Lanes!$C$17-1,C126&lt;Lanes!$C$19)),C133-3&lt;Lanes!$C$17)=TRUE,Lanes!$C$18-1,(IF(AND(ISODD(C126),ISEVEN(C133),(AND(C126&gt;Lanes!$C$18,C133&lt;Lanes!$C$20+1)),C133-3&lt;Lanes!$C$19)=TRUE,Lanes!$C$20-1,(IF(AND(ISODD(C126),ISODD(C133),(AND(C126&gt;Lanes!$C$17-1,C133&lt;Lanes!$C$19)),C133-3&lt;Lanes!$C$17)=TRUE,Lanes!$C$18,(IF(AND(ISODD(C126),ISODD(C133),(AND(C126&gt;Lanes!$C$18,C133&lt;Lanes!$C$20+1)),C133-3&lt;Lanes!$C$19)=TRUE,Lanes!$C$20,(IF(AND(ISODD(C126),ISODD(C133))=TRUE,C133-1,(IF(AND(ISODD(F126),ISEVEN(C133))=TRUE,C133-3,(IF(AND(ISEVEN(C126),ISODD(C133))=TRUE,C133+3,C133+1)))))))))))))))))))))))</f>
        <v>10</v>
      </c>
      <c r="G133" s="70"/>
      <c r="H133" s="68"/>
      <c r="I133" s="3"/>
      <c r="J133" s="63" t="s">
        <v>14</v>
      </c>
      <c r="K133" s="66">
        <f>IF(K126=" "," ",(IF(AND(ISEVEN(K126),ISEVEN(N126),(AND(K126&gt;Lanes!$G$18,K126&lt;Lanes!$G$20+1)),N126+1&gt;Lanes!$G$20)=TRUE,Lanes!$G$19,(IF(AND(ISEVEN(K126),ISEVEN(N126),(AND(K126&gt;Lanes!$G$17-1,K126&lt;Lanes!$G$19)),N126+1&gt;Lanes!$G$18)=TRUE,Lanes!$G$17,(IF(AND(ISEVEN(K126),ISODD(N126),(AND(K126&gt;Lanes!$G$18,K126&lt;Lanes!$G$20+1)),N126+3&gt;Lanes!$G$20)=TRUE,Lanes!$G$19+1,(IF(AND(ISEVEN(N126),ISODD(N126),(AND(K126&gt;Lanes!$G$17-1,K126&lt;Lanes!$G$19)),N126+3&gt;Lanes!$G$18)=TRUE,Lanes!$G$17+1,(IF(AND(ISODD(K126),ISEVEN(N126),(AND(K126&gt;Lanes!$G$17-1,K126&lt;Lanes!$G$19)),N126-3&lt;Lanes!$G$17)=TRUE,Lanes!$G$18-1,(IF(AND(ISODD(K126),ISEVEN(N126),(AND(K126&gt;Lanes!$G$18,K126&lt;Lanes!$G$20+1)),N126-3&gt;Lanes!$G$19)=TRUE,Lanes!$G$20-1,(IF(AND(ISODD(K126),ISODD(N126),(AND(K126&gt;Lanes!$G$17-1,K126&lt;Lanes!$G$19)),N126-1&lt;Lanes!$G$17)=TRUE,Lanes!$G$18,(IF(AND(ISODD(K126),ISODD(N126),(AND(K126&gt;Lanes!$G$18,K126&lt;Lanes!$G$20+1)),N126-1&lt;Lanes!$G$19)=TRUE,Lanes!$G$20,(IF(AND(ISODD(K126),ISODD(N126))=TRUE,N126-1,(IF(AND(ISODD(K126),ISEVEN(N126))=TRUE,N126-3,(IF(AND(ISEVEN(K126),ISODD(N126))=TRUE,N126+3,N126+1)))))))))))))))))))))))</f>
        <v>37</v>
      </c>
      <c r="L133" s="70"/>
      <c r="M133" s="63" t="s">
        <v>14</v>
      </c>
      <c r="N133" s="66">
        <f>IF(N126=" "," ",(IF(AND(ISEVEN(K126),ISEVEN(K133),(AND(K126&gt;Lanes!$G$18,K126&lt;Lanes!$G$20+1)),K133+1&gt;Lanes!$G$20)=TRUE,Lanes!$G$19+1,(IF(AND(ISEVEN(K126),ISEVEN(K133),(AND(K126&gt;Lanes!$G$17-1,K126&lt;Lanes!$G$19)),K133+1&gt;Lanes!$G$18)=TRUE,Lanes!$G$17+1,(IF(AND(ISEVEN(K126),ISODD(K133),(AND(K126&gt;Lanes!$G$18,K126&lt;Lanes!$G$20+1)),K133+3&gt;Lanes!$G$20)=TRUE,Lanes!$G$19+1,(IF(AND(ISEVEN(K126),ISODD(K133),(AND(K126&gt;Lanes!$G$17-1,K133&lt;Lanes!$G$19)),K133+3&gt;Lanes!$G$18)=TRUE,Lanes!$G$17+1,(IF(AND(ISODD(K126),ISEVEN(K133),(AND(K126&gt;Lanes!$G$17-1,K126&lt;Lanes!$G$19)),K133-3&lt;Lanes!$G$17)=TRUE,Lanes!$G$18-1,(IF(AND(ISODD(K126),ISEVEN(K133),(AND(K126&gt;Lanes!$G$18,K133&lt;Lanes!$G$20+1)),K133-3&lt;Lanes!$G$19)=TRUE,Lanes!$G$20-1,(IF(AND(ISODD(K126),ISODD(K133),(AND(K126&gt;Lanes!$G$17-1,K133&lt;Lanes!$G$19)),K133-3&lt;Lanes!$G$17)=TRUE,Lanes!$G$18,(IF(AND(ISODD(K126),ISODD(K133),(AND(K126&gt;Lanes!$G$18,K133&lt;Lanes!$G$20+1)),K133-3&lt;Lanes!$G$19)=TRUE,Lanes!$G$20,(IF(AND(ISODD(K126),ISODD(K133))=TRUE,K133-1,(IF(AND(ISODD(N126),ISEVEN(K133))=TRUE,K133-3,(IF(AND(ISEVEN(K126),ISODD(K133))=TRUE,K133+3,K133+1)))))))))))))))))))))))</f>
        <v>40</v>
      </c>
      <c r="O133" s="70"/>
      <c r="P133" s="68"/>
    </row>
    <row r="134" spans="1:16">
      <c r="A134" s="3"/>
      <c r="B134" s="3"/>
      <c r="C134" s="3"/>
      <c r="D134" s="182"/>
      <c r="E134" s="182"/>
      <c r="F134" s="182"/>
      <c r="G134" s="182"/>
      <c r="H134" s="182"/>
      <c r="I134" s="3"/>
      <c r="J134" s="3"/>
      <c r="K134" s="3"/>
      <c r="L134" s="182"/>
      <c r="M134" s="182"/>
      <c r="N134" s="182"/>
      <c r="O134" s="182"/>
      <c r="P134" s="4"/>
    </row>
    <row r="135" spans="1:16" ht="15.75" thickBot="1">
      <c r="A135" s="3"/>
      <c r="B135" s="3"/>
      <c r="C135" s="3"/>
      <c r="D135" s="182"/>
      <c r="E135" s="182"/>
      <c r="F135" s="182"/>
      <c r="G135" s="182"/>
      <c r="H135" s="182"/>
      <c r="I135" s="3"/>
      <c r="J135" s="3"/>
      <c r="K135" s="3"/>
      <c r="L135" s="182"/>
      <c r="M135" s="182"/>
      <c r="N135" s="182"/>
      <c r="O135" s="182"/>
      <c r="P135" s="4"/>
    </row>
    <row r="136" spans="1:16" ht="15.75" thickBot="1">
      <c r="A136" s="1"/>
      <c r="B136" s="221" t="s">
        <v>33</v>
      </c>
      <c r="C136" s="222"/>
      <c r="D136" s="223"/>
      <c r="E136" s="182"/>
      <c r="F136" s="1"/>
      <c r="G136" s="1"/>
      <c r="H136" s="1"/>
      <c r="I136" s="1"/>
      <c r="J136" s="221" t="s">
        <v>33</v>
      </c>
      <c r="K136" s="222"/>
      <c r="L136" s="223"/>
      <c r="M136" s="182"/>
      <c r="N136" s="1"/>
      <c r="O136" s="1"/>
      <c r="P136" s="1"/>
    </row>
    <row r="137" spans="1:16">
      <c r="A137" s="1"/>
      <c r="B137" s="179" t="s">
        <v>15</v>
      </c>
      <c r="C137" s="180" t="s">
        <v>37</v>
      </c>
      <c r="D137" s="178" t="s">
        <v>38</v>
      </c>
      <c r="E137" s="1"/>
      <c r="F137" s="221" t="s">
        <v>34</v>
      </c>
      <c r="G137" s="223"/>
      <c r="H137" s="1"/>
      <c r="I137" s="1"/>
      <c r="J137" s="179" t="s">
        <v>15</v>
      </c>
      <c r="K137" s="180" t="s">
        <v>37</v>
      </c>
      <c r="L137" s="178" t="s">
        <v>38</v>
      </c>
      <c r="M137" s="1"/>
      <c r="N137" s="221" t="s">
        <v>34</v>
      </c>
      <c r="O137" s="223"/>
      <c r="P137" s="1"/>
    </row>
    <row r="138" spans="1:16">
      <c r="A138" s="1"/>
      <c r="B138" s="224"/>
      <c r="C138" s="226"/>
      <c r="D138" s="228"/>
      <c r="E138" s="1"/>
      <c r="F138" s="71"/>
      <c r="G138" s="72"/>
      <c r="H138" s="1"/>
      <c r="I138" s="1"/>
      <c r="J138" s="224"/>
      <c r="K138" s="226"/>
      <c r="L138" s="228"/>
      <c r="M138" s="1"/>
      <c r="N138" s="71"/>
      <c r="O138" s="72"/>
      <c r="P138" s="1"/>
    </row>
    <row r="139" spans="1:16" ht="15.75" thickBot="1">
      <c r="A139" s="1"/>
      <c r="B139" s="225"/>
      <c r="C139" s="227"/>
      <c r="D139" s="229"/>
      <c r="E139" s="1"/>
      <c r="F139" s="73"/>
      <c r="G139" s="74"/>
      <c r="H139" s="1"/>
      <c r="I139" s="1"/>
      <c r="J139" s="225"/>
      <c r="K139" s="227"/>
      <c r="L139" s="229"/>
      <c r="M139" s="1"/>
      <c r="N139" s="73"/>
      <c r="O139" s="74"/>
      <c r="P139" s="1"/>
    </row>
    <row r="140" spans="1:16" ht="15.75" thickBot="1">
      <c r="A140" s="1"/>
      <c r="B140" s="63" t="s">
        <v>14</v>
      </c>
      <c r="C140" s="66">
        <f>IF(C126=" "," ",(IF(AND(ISEVEN(C126),ISEVEN(F133),(AND(C126&gt;Lanes!$C$18,C126&lt;Lanes!$C$20+1)),F133+1&gt;Lanes!$C$20)=TRUE,Lanes!$C$19,(IF(AND(ISEVEN(C126),ISEVEN(F133),(AND(C126&gt;Lanes!$C$17-1,C126&lt;Lanes!$C$19)),F133+1&gt;Lanes!$C$18)=TRUE,Lanes!$C$17,(IF(AND(ISEVEN(C126),ISODD(F133),(AND(C126&gt;Lanes!$C$18,C126&lt;Lanes!$C$20+1)),F133+3&gt;Lanes!$C$20)=TRUE,Lanes!$C$19+1,(IF(AND(ISEVEN(C126),ISODD(F133),(AND(C126&gt;Lanes!$C$17-1,F133&lt;Lanes!$C$19)),F133+3&gt;Lanes!$C$18)=TRUE,Lanes!$C$17+1,(IF(AND(ISODD(C126),ISEVEN(F133),(AND(C126&gt;Lanes!$C$17-1,C126&lt;Lanes!$C$19)),F133-3&lt;Lanes!$C$17)=TRUE,Lanes!$C$18-1,(IF(AND(ISODD(C126),ISEVEN(F133),(AND(C126&gt;Lanes!$C$18,C126&lt;Lanes!$C$20+1)),F133-3&gt;Lanes!$C$19)=TRUE,Lanes!$C$20-1,(IF(AND(ISODD(C126),ISODD(F133),(AND(C126&gt;Lanes!$C$17-1,C126&lt;Lanes!$C$19)),F133-1&lt;Lanes!$C$17)=TRUE,Lanes!$C$18,(IF(AND(ISODD(C126),ISODD(F133),(AND(C126&gt;Lanes!$C$18,C126&lt;Lanes!$C$20+1)),F133-1&lt;Lanes!$C$19)=TRUE,Lanes!$C$20,(IF(AND(ISODD(C126),ISODD(F133))=TRUE,F133-1,(IF(AND(ISODD(C126),ISEVEN(F133))=TRUE,F133-3,(IF(AND(ISEVEN(C126),ISODD(F133))=TRUE,F133+3,F133+1)))))))))))))))))))))))</f>
        <v>11</v>
      </c>
      <c r="D140" s="70"/>
      <c r="E140" s="1"/>
      <c r="F140" s="1"/>
      <c r="G140" s="1"/>
      <c r="H140" s="1"/>
      <c r="I140" s="1"/>
      <c r="J140" s="63" t="s">
        <v>14</v>
      </c>
      <c r="K140" s="66">
        <f>IF(K126=" "," ",(IF(AND(ISEVEN(K126),ISEVEN(N133),(AND(K126&gt;Lanes!$G$18,K126&lt;Lanes!$G$20+1)),N133+1&gt;Lanes!$G$20)=TRUE,Lanes!$G$19,(IF(AND(ISEVEN(K126),ISEVEN(N133),(AND(K126&gt;Lanes!$G$17-1,K126&lt;Lanes!$G$19)),N133+1&gt;Lanes!$G$18)=TRUE,Lanes!$G$17,(IF(AND(ISEVEN(K126),ISODD(N133),(AND(K126&gt;Lanes!$G$18,K126&lt;Lanes!$G$20+1)),N133+3&gt;Lanes!$G$20)=TRUE,Lanes!$G$19+1,(IF(AND(ISEVEN(K126),ISODD(N133),(AND(K126&gt;Lanes!$G$17-1,N133&lt;Lanes!$G$19)),N133+3&gt;Lanes!$G$18)=TRUE,Lanes!$G$17+1,(IF(AND(ISODD(K126),ISEVEN(N133),(AND(K126&gt;Lanes!$G$17-1,K126&lt;Lanes!$G$19)),N133-3&lt;Lanes!$G$17)=TRUE,Lanes!$G$18-1,(IF(AND(ISODD(K126),ISEVEN(N133),(AND(K126&gt;Lanes!$G$18,K126&lt;Lanes!$G$20+1)),N133-3&gt;Lanes!$G$19)=TRUE,Lanes!$G$20-1,(IF(AND(ISODD(K126),ISODD(N133),(AND(K126&gt;Lanes!$G$17-1,K126&lt;Lanes!$G$19)),N133-1&lt;Lanes!$G$17)=TRUE,Lanes!$G$18,(IF(AND(ISODD(K126),ISODD(N133),(AND(K126&gt;Lanes!$G$18,K126&lt;Lanes!$G$20+1)),N133-1&lt;Lanes!$G$19)=TRUE,Lanes!$G$20,(IF(AND(ISODD(K126),ISODD(N133))=TRUE,N133-1,(IF(AND(ISODD(K126),ISEVEN(N133))=TRUE,N133-3,(IF(AND(ISEVEN(K126),ISODD(N133))=TRUE,N133+3,N133+1)))))))))))))))))))))))</f>
        <v>41</v>
      </c>
      <c r="L140" s="70"/>
      <c r="M140" s="1"/>
      <c r="N140" s="1"/>
      <c r="O140" s="1"/>
      <c r="P140" s="1"/>
    </row>
    <row r="141" spans="1:16">
      <c r="A141" s="1"/>
      <c r="B141" s="1"/>
      <c r="C141" s="1"/>
      <c r="D141" s="3"/>
      <c r="E141" s="3"/>
      <c r="F141" s="1"/>
      <c r="G141" s="1"/>
      <c r="H141" s="1"/>
      <c r="I141" s="1"/>
      <c r="J141" s="1"/>
      <c r="K141" s="1"/>
      <c r="L141" s="3"/>
      <c r="M141" s="3"/>
      <c r="N141" s="1"/>
      <c r="O141" s="1"/>
      <c r="P141" s="1"/>
    </row>
    <row r="142" spans="1:16">
      <c r="A142" s="1"/>
      <c r="B142" s="1"/>
      <c r="C142" s="1"/>
      <c r="D142" s="3"/>
      <c r="E142" s="3"/>
      <c r="F142" s="1"/>
      <c r="G142" s="1"/>
      <c r="H142" s="1"/>
      <c r="I142" s="1"/>
      <c r="J142" s="1"/>
      <c r="K142" s="1"/>
      <c r="L142" s="3"/>
      <c r="M142" s="3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220" t="s">
        <v>13</v>
      </c>
      <c r="C144" s="220"/>
      <c r="D144" s="31"/>
      <c r="E144" s="31"/>
      <c r="F144" s="31"/>
      <c r="G144" s="31"/>
      <c r="H144" s="1"/>
      <c r="I144" s="1"/>
      <c r="J144" s="220" t="s">
        <v>13</v>
      </c>
      <c r="K144" s="220"/>
      <c r="L144" s="31"/>
      <c r="M144" s="31"/>
      <c r="N144" s="31"/>
      <c r="O144" s="31"/>
      <c r="P144" s="1"/>
    </row>
    <row r="145" spans="1:16">
      <c r="A145" s="1"/>
      <c r="B145" s="239" t="s">
        <v>35</v>
      </c>
      <c r="C145" s="239"/>
      <c r="D145" s="239"/>
      <c r="E145" s="239"/>
      <c r="F145" s="239"/>
      <c r="G145" s="239"/>
      <c r="H145" s="1"/>
      <c r="I145" s="1"/>
      <c r="J145" s="240" t="s">
        <v>35</v>
      </c>
      <c r="K145" s="240"/>
      <c r="L145" s="240"/>
      <c r="M145" s="240"/>
      <c r="N145" s="240"/>
      <c r="O145" s="240"/>
      <c r="P145" s="1"/>
    </row>
    <row r="146" spans="1:16">
      <c r="A146" s="75"/>
      <c r="B146" s="239"/>
      <c r="C146" s="239"/>
      <c r="D146" s="239"/>
      <c r="E146" s="239"/>
      <c r="F146" s="239"/>
      <c r="G146" s="239"/>
      <c r="H146" s="76"/>
      <c r="I146" s="75"/>
      <c r="J146" s="240"/>
      <c r="K146" s="240"/>
      <c r="L146" s="240"/>
      <c r="M146" s="240"/>
      <c r="N146" s="240"/>
      <c r="O146" s="240"/>
      <c r="P146" s="76"/>
    </row>
    <row r="147" spans="1:16" ht="20.25">
      <c r="A147" s="75"/>
      <c r="B147" s="77"/>
      <c r="C147" s="77"/>
      <c r="D147" s="77"/>
      <c r="E147" s="77"/>
      <c r="F147" s="77"/>
      <c r="G147" s="77"/>
      <c r="H147" s="76"/>
      <c r="I147" s="75"/>
      <c r="J147" s="78"/>
      <c r="K147" s="78"/>
      <c r="L147" s="78"/>
      <c r="M147" s="78"/>
      <c r="N147" s="78"/>
      <c r="O147" s="78"/>
      <c r="P147" s="76"/>
    </row>
    <row r="148" spans="1:16" ht="20.25">
      <c r="A148" s="75"/>
      <c r="B148" s="77"/>
      <c r="C148" s="241" t="s">
        <v>36</v>
      </c>
      <c r="D148" s="241"/>
      <c r="E148" s="241"/>
      <c r="F148" s="241"/>
      <c r="G148" s="77"/>
      <c r="H148" s="76"/>
      <c r="I148" s="75"/>
      <c r="J148" s="78"/>
      <c r="K148" s="242" t="s">
        <v>36</v>
      </c>
      <c r="L148" s="242"/>
      <c r="M148" s="242"/>
      <c r="N148" s="242"/>
      <c r="O148" s="78"/>
      <c r="P148" s="76"/>
    </row>
    <row r="149" spans="1:16" ht="20.25">
      <c r="A149" s="75"/>
      <c r="B149" s="77"/>
      <c r="C149" s="77"/>
      <c r="D149" s="77"/>
      <c r="E149" s="77"/>
      <c r="F149" s="77"/>
      <c r="G149" s="77"/>
      <c r="H149" s="76"/>
      <c r="I149" s="75"/>
      <c r="J149" s="78"/>
      <c r="K149" s="78"/>
      <c r="L149" s="78"/>
      <c r="M149" s="78"/>
      <c r="N149" s="78"/>
      <c r="O149" s="78"/>
      <c r="P149" s="76"/>
    </row>
    <row r="150" spans="1:16">
      <c r="A150" s="1"/>
      <c r="B150" s="1"/>
      <c r="C150" s="1"/>
      <c r="D150" s="234">
        <f>Lanes!$D$3</f>
        <v>41658</v>
      </c>
      <c r="E150" s="234"/>
      <c r="F150" s="1"/>
      <c r="G150" s="1"/>
      <c r="H150" s="1"/>
      <c r="I150" s="1"/>
      <c r="J150" s="79"/>
      <c r="K150" s="79"/>
      <c r="L150" s="235">
        <f>Lanes!$D$3</f>
        <v>41658</v>
      </c>
      <c r="M150" s="235"/>
      <c r="N150" s="79"/>
      <c r="O150" s="79"/>
      <c r="P150" s="1"/>
    </row>
    <row r="151" spans="1:16" ht="18">
      <c r="A151" s="37"/>
      <c r="B151" s="37"/>
      <c r="C151" s="37"/>
      <c r="D151" s="37"/>
      <c r="E151" s="37"/>
      <c r="F151" s="37"/>
      <c r="G151" s="37"/>
      <c r="H151" s="37"/>
      <c r="I151" s="37"/>
      <c r="J151" s="80"/>
      <c r="K151" s="80"/>
      <c r="L151" s="80"/>
      <c r="M151" s="80"/>
      <c r="N151" s="80"/>
      <c r="O151" s="80"/>
      <c r="P151" s="37"/>
    </row>
    <row r="152" spans="1:16" ht="15.75">
      <c r="A152" s="1"/>
      <c r="B152" s="1"/>
      <c r="C152" s="236" t="s">
        <v>28</v>
      </c>
      <c r="D152" s="236"/>
      <c r="E152" s="236"/>
      <c r="F152" s="236"/>
      <c r="G152" s="1"/>
      <c r="H152" s="1"/>
      <c r="I152" s="1"/>
      <c r="J152" s="79"/>
      <c r="K152" s="237" t="s">
        <v>27</v>
      </c>
      <c r="L152" s="237"/>
      <c r="M152" s="237"/>
      <c r="N152" s="237"/>
      <c r="O152" s="79"/>
      <c r="P152" s="1"/>
    </row>
    <row r="153" spans="1:16" ht="15.75">
      <c r="A153" s="36"/>
      <c r="B153" s="3"/>
      <c r="C153" s="3"/>
      <c r="D153" s="3"/>
      <c r="E153" s="3"/>
      <c r="F153" s="1"/>
      <c r="G153" s="1"/>
      <c r="H153" s="1"/>
      <c r="I153" s="36"/>
      <c r="J153" s="3"/>
      <c r="K153" s="3"/>
      <c r="L153" s="3"/>
      <c r="M153" s="3"/>
      <c r="N153" s="1"/>
      <c r="O153" s="1"/>
      <c r="P153" s="1"/>
    </row>
    <row r="154" spans="1:16" ht="15.75">
      <c r="A154" s="36"/>
      <c r="B154" s="3"/>
      <c r="C154" s="3"/>
      <c r="D154" s="3"/>
      <c r="E154" s="3"/>
      <c r="F154" s="1"/>
      <c r="G154" s="1"/>
      <c r="H154" s="1"/>
      <c r="I154" s="36"/>
      <c r="J154" s="3"/>
      <c r="K154" s="3"/>
      <c r="L154" s="3"/>
      <c r="M154" s="3"/>
      <c r="N154" s="1"/>
      <c r="O154" s="1"/>
      <c r="P154" s="1"/>
    </row>
    <row r="155" spans="1:16" ht="16.5" thickBot="1">
      <c r="A155" s="1"/>
      <c r="B155" s="36" t="s">
        <v>3</v>
      </c>
      <c r="C155" s="238" t="str">
        <f>Input!B8</f>
        <v>Warren Mott</v>
      </c>
      <c r="D155" s="238"/>
      <c r="E155" s="238"/>
      <c r="F155" s="238"/>
      <c r="G155" s="35"/>
      <c r="H155" s="1"/>
      <c r="I155" s="1"/>
      <c r="J155" s="81" t="s">
        <v>3</v>
      </c>
      <c r="K155" s="238" t="str">
        <f>Input!S8</f>
        <v>Utica Eisenhower</v>
      </c>
      <c r="L155" s="238"/>
      <c r="M155" s="238"/>
      <c r="N155" s="238"/>
      <c r="O155" s="35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thickBot="1">
      <c r="A157" s="1"/>
      <c r="B157" s="1"/>
      <c r="C157" s="34"/>
      <c r="D157" s="33"/>
      <c r="E157" s="1"/>
      <c r="F157" s="1"/>
      <c r="G157" s="1"/>
      <c r="H157" s="1"/>
      <c r="I157" s="1"/>
      <c r="J157" s="1"/>
      <c r="K157" s="34"/>
      <c r="L157" s="33"/>
      <c r="M157" s="1"/>
      <c r="N157" s="1"/>
      <c r="O157" s="1"/>
      <c r="P157" s="1"/>
    </row>
    <row r="158" spans="1:16">
      <c r="A158" s="1"/>
      <c r="B158" s="221" t="s">
        <v>29</v>
      </c>
      <c r="C158" s="223"/>
      <c r="D158" s="67"/>
      <c r="E158" s="221" t="s">
        <v>30</v>
      </c>
      <c r="F158" s="222"/>
      <c r="G158" s="223"/>
      <c r="H158" s="1"/>
      <c r="I158" s="1"/>
      <c r="J158" s="231" t="s">
        <v>29</v>
      </c>
      <c r="K158" s="232"/>
      <c r="L158" s="67"/>
      <c r="M158" s="231" t="s">
        <v>30</v>
      </c>
      <c r="N158" s="233"/>
      <c r="O158" s="232"/>
      <c r="P158" s="1"/>
    </row>
    <row r="159" spans="1:16">
      <c r="A159" s="1"/>
      <c r="B159" s="179" t="s">
        <v>26</v>
      </c>
      <c r="C159" s="181" t="s">
        <v>25</v>
      </c>
      <c r="D159" s="182"/>
      <c r="E159" s="179" t="s">
        <v>24</v>
      </c>
      <c r="F159" s="180" t="s">
        <v>23</v>
      </c>
      <c r="G159" s="178" t="s">
        <v>22</v>
      </c>
      <c r="H159" s="1"/>
      <c r="I159" s="1"/>
      <c r="J159" s="179" t="s">
        <v>26</v>
      </c>
      <c r="K159" s="181" t="s">
        <v>25</v>
      </c>
      <c r="L159" s="182"/>
      <c r="M159" s="179" t="s">
        <v>24</v>
      </c>
      <c r="N159" s="180" t="s">
        <v>23</v>
      </c>
      <c r="O159" s="178" t="s">
        <v>22</v>
      </c>
      <c r="P159" s="1"/>
    </row>
    <row r="160" spans="1:16">
      <c r="A160" s="1"/>
      <c r="B160" s="224"/>
      <c r="C160" s="228"/>
      <c r="D160" s="230"/>
      <c r="E160" s="224"/>
      <c r="F160" s="226"/>
      <c r="G160" s="228"/>
      <c r="H160" s="1"/>
      <c r="I160" s="1"/>
      <c r="J160" s="224"/>
      <c r="K160" s="228"/>
      <c r="L160" s="230"/>
      <c r="M160" s="224"/>
      <c r="N160" s="226"/>
      <c r="O160" s="228"/>
      <c r="P160" s="1"/>
    </row>
    <row r="161" spans="1:16">
      <c r="A161" s="1"/>
      <c r="B161" s="225"/>
      <c r="C161" s="229"/>
      <c r="D161" s="230"/>
      <c r="E161" s="225"/>
      <c r="F161" s="227"/>
      <c r="G161" s="229"/>
      <c r="H161" s="1"/>
      <c r="I161" s="1"/>
      <c r="J161" s="225"/>
      <c r="K161" s="229"/>
      <c r="L161" s="230"/>
      <c r="M161" s="225"/>
      <c r="N161" s="227"/>
      <c r="O161" s="229"/>
      <c r="P161" s="1"/>
    </row>
    <row r="162" spans="1:16" ht="15.75" thickBot="1">
      <c r="A162" s="1"/>
      <c r="B162" s="63" t="s">
        <v>14</v>
      </c>
      <c r="C162" s="64">
        <f>IF(C126=" "," ",C126+1)</f>
        <v>5</v>
      </c>
      <c r="D162" s="182"/>
      <c r="E162" s="63" t="s">
        <v>14</v>
      </c>
      <c r="F162" s="66">
        <f>IF(C162=" "," ",(IF(AND(ISEVEN(C162),(AND(C162&gt;Lanes!$C$18,C162&lt;Lanes!$C$20+1)=TRUE),C162+2&gt;Lanes!$C$20)=TRUE,Lanes!$C$19+1,(IF(AND(ISEVEN(C162),(AND(C162&gt;Lanes!$C$17-1,C162&lt;Lanes!$C$19)=TRUE),C162+2&gt;Lanes!$C$18)=TRUE,Lanes!$C$17+1,(IF(AND(ISODD(C162),(AND(C162&gt;Lanes!$C$17-1,C162&lt;Lanes!$C$19)=TRUE),C162-2&lt;Lanes!$C$17)=TRUE,Lanes!$C$18-1,(IF(AND(ISODD(C162),(AND(C162&gt;Lanes!$C$18,C162&lt;Lanes!$C$20+1)=TRUE),C162-2&lt;Lanes!$C$19)=TRUE,Lanes!$C$20-1,(IF(ISEVEN(C162)=TRUE,C162+2,C162-2)))))))))))</f>
        <v>3</v>
      </c>
      <c r="G162" s="70"/>
      <c r="H162" s="1"/>
      <c r="I162" s="1"/>
      <c r="J162" s="63" t="s">
        <v>14</v>
      </c>
      <c r="K162" s="64">
        <f>IF(K126=" "," ",K126+1)</f>
        <v>35</v>
      </c>
      <c r="L162" s="182"/>
      <c r="M162" s="63" t="s">
        <v>14</v>
      </c>
      <c r="N162" s="66">
        <f>IF(K162=" "," ",(IF(AND(ISEVEN(K162),(AND(K162&gt;Lanes!$G$18,K162&lt;Lanes!$G$20+1)=TRUE),K162+2&gt;Lanes!$G$20)=TRUE,Lanes!$G$19+1,(IF(AND(ISEVEN(K162),(AND(K162&gt;Lanes!$G$17-1,K162&lt;Lanes!$G$19)=TRUE),K162+2&gt;Lanes!$G$18)=TRUE,Lanes!$G$17+1,(IF(AND(ISODD(K162),(AND(K162&gt;Lanes!$G$17-1,K162&lt;Lanes!$G$19)=TRUE),K162-2&lt;Lanes!$G$17)=TRUE,Lanes!$G$18-1,(IF(AND(ISODD(K162),(AND(K162&gt;Lanes!$G$18,K162&lt;Lanes!$G$20+1)=TRUE),K162-2&lt;Lanes!$G$19)=TRUE,Lanes!$G$20-1,(IF(ISEVEN(K162)=TRUE,K162+2,K162-2)))))))))))</f>
        <v>33</v>
      </c>
      <c r="O162" s="70"/>
      <c r="P162" s="1"/>
    </row>
    <row r="163" spans="1:16">
      <c r="A163" s="1"/>
      <c r="B163" s="177"/>
      <c r="C163" s="3"/>
      <c r="D163" s="177"/>
      <c r="E163" s="3"/>
      <c r="F163" s="177"/>
      <c r="G163" s="3"/>
      <c r="H163" s="1"/>
      <c r="I163" s="1"/>
      <c r="J163" s="177"/>
      <c r="K163" s="3"/>
      <c r="L163" s="177"/>
      <c r="M163" s="3"/>
      <c r="N163" s="177"/>
      <c r="O163" s="3"/>
      <c r="P163" s="1"/>
    </row>
    <row r="164" spans="1:16" ht="15.75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3"/>
      <c r="B165" s="221" t="s">
        <v>31</v>
      </c>
      <c r="C165" s="222"/>
      <c r="D165" s="223"/>
      <c r="E165" s="221" t="s">
        <v>32</v>
      </c>
      <c r="F165" s="222"/>
      <c r="G165" s="223"/>
      <c r="H165" s="3"/>
      <c r="I165" s="3"/>
      <c r="J165" s="221" t="s">
        <v>31</v>
      </c>
      <c r="K165" s="222"/>
      <c r="L165" s="223"/>
      <c r="M165" s="221" t="s">
        <v>32</v>
      </c>
      <c r="N165" s="222"/>
      <c r="O165" s="223"/>
      <c r="P165" s="3"/>
    </row>
    <row r="166" spans="1:16">
      <c r="A166" s="3"/>
      <c r="B166" s="179" t="s">
        <v>21</v>
      </c>
      <c r="C166" s="180" t="s">
        <v>20</v>
      </c>
      <c r="D166" s="178" t="s">
        <v>19</v>
      </c>
      <c r="E166" s="179" t="s">
        <v>18</v>
      </c>
      <c r="F166" s="180" t="s">
        <v>17</v>
      </c>
      <c r="G166" s="178" t="s">
        <v>16</v>
      </c>
      <c r="H166" s="67"/>
      <c r="I166" s="3"/>
      <c r="J166" s="179" t="s">
        <v>21</v>
      </c>
      <c r="K166" s="180" t="s">
        <v>20</v>
      </c>
      <c r="L166" s="178" t="s">
        <v>19</v>
      </c>
      <c r="M166" s="179" t="s">
        <v>18</v>
      </c>
      <c r="N166" s="180" t="s">
        <v>17</v>
      </c>
      <c r="O166" s="178" t="s">
        <v>16</v>
      </c>
      <c r="P166" s="67"/>
    </row>
    <row r="167" spans="1:16">
      <c r="A167" s="3"/>
      <c r="B167" s="224"/>
      <c r="C167" s="226"/>
      <c r="D167" s="228"/>
      <c r="E167" s="224"/>
      <c r="F167" s="226"/>
      <c r="G167" s="228"/>
      <c r="H167" s="182"/>
      <c r="I167" s="3"/>
      <c r="J167" s="224"/>
      <c r="K167" s="226"/>
      <c r="L167" s="228"/>
      <c r="M167" s="224"/>
      <c r="N167" s="226"/>
      <c r="O167" s="228"/>
      <c r="P167" s="4"/>
    </row>
    <row r="168" spans="1:16">
      <c r="A168" s="3"/>
      <c r="B168" s="225"/>
      <c r="C168" s="227"/>
      <c r="D168" s="229"/>
      <c r="E168" s="225"/>
      <c r="F168" s="227"/>
      <c r="G168" s="229"/>
      <c r="H168" s="68"/>
      <c r="I168" s="3"/>
      <c r="J168" s="225"/>
      <c r="K168" s="227"/>
      <c r="L168" s="229"/>
      <c r="M168" s="225"/>
      <c r="N168" s="227"/>
      <c r="O168" s="229"/>
      <c r="P168" s="68"/>
    </row>
    <row r="169" spans="1:16" ht="15.75" thickBot="1">
      <c r="A169" s="3"/>
      <c r="B169" s="63" t="s">
        <v>14</v>
      </c>
      <c r="C169" s="66">
        <f>IF(C162=" "," ",(IF(AND(ISEVEN(C162),ISEVEN(F162),(AND(C162&gt;Lanes!$C$18,C162&lt;Lanes!$C$20+1)),F162+1&gt;Lanes!$C$20)=TRUE,Lanes!$C$19,(IF(AND(ISEVEN(C162),ISEVEN(F162),(AND(C162&gt;Lanes!$C$17-1,C162&lt;Lanes!$C$19)),F162+1&gt;Lanes!$C$18)=TRUE,Lanes!$C$17,(IF(AND(ISEVEN(C162),ISODD(F162),(AND(C162&gt;Lanes!$C$18,C162&lt;Lanes!$C$20+1)),F162+3&gt;Lanes!$C$20)=TRUE,Lanes!$C$19+1,(IF(AND(ISEVEN(C162),ISODD(F162),(AND(C162&gt;Lanes!$C$17-1,C162&lt;Lanes!$C$19)),F162+3&gt;Lanes!$C$18)=TRUE,Lanes!$C$17+1,(IF(AND(ISODD(C162),ISEVEN(F162),(AND(C162&gt;Lanes!$C$17-1,C162&lt;Lanes!$C$19)),F162-3&lt;Lanes!$C$17)=TRUE,Lanes!$C$18-1,(IF(AND(ISODD(C162),ISEVEN(F162),(AND(C162&gt;Lanes!$C$18,C162&lt;Lanes!$C$20+1)),F162-3&gt;Lanes!$C$19)=TRUE,Lanes!$C$20-1,(IF(AND(ISODD(C162),ISODD(F162),(AND(C162&gt;Lanes!$C$17-1,C162&lt;Lanes!$C$19)),F162-1&lt;Lanes!$C$17)=TRUE,Lanes!$C$18,(IF(AND(ISODD(C162),ISODD(F162),(AND(C162&gt;Lanes!$C$18,C162&lt;Lanes!$C$20+1)),F162-1&lt;Lanes!$C$19)=TRUE,Lanes!$C$20,(IF(AND(ISODD(C162),ISODD(F162))=TRUE,F162-1,(IF(AND(ISODD(C162),ISEVEN(F162))=TRUE,F162-3,(IF(AND(ISEVEN(C162),ISODD(F162))=TRUE,F162+3,F162+1)))))))))))))))))))))))</f>
        <v>2</v>
      </c>
      <c r="D169" s="70"/>
      <c r="E169" s="63" t="s">
        <v>14</v>
      </c>
      <c r="F169" s="66">
        <f>IF(F162=" "," ",(IF(AND(ISEVEN(C162),ISEVEN(C169),(AND(C162&gt;Lanes!$C$18,C162&lt;Lanes!$C$20+1)),C169+1&gt;Lanes!$C$20)=TRUE,Lanes!$C$19+1,(IF(AND(ISEVEN(C162),ISEVEN(C169),(AND(C162&gt;Lanes!$C$17-1,C162&lt;Lanes!$C$19)),C169+1&gt;Lanes!$C$18)=TRUE,Lanes!$C$17+1,(IF(AND(ISEVEN(C162),ISODD(C169),(AND(C162&gt;Lanes!$C$18,C162&lt;Lanes!$C$20+1)),C169+3&gt;Lanes!$C$20)=TRUE,Lanes!$C$19+1,(IF(AND(ISEVEN(C162),ISODD(C169),(AND(C162&gt;Lanes!$C$17-1,C169&lt;Lanes!$C$19)),C169+3&gt;Lanes!$C$18)=TRUE,Lanes!$C$17+1,(IF(AND(ISODD(C162),ISEVEN(C169),(AND(C162&gt;Lanes!$C$17-1,C162&lt;Lanes!$C$19)),C169-3&lt;Lanes!$C$17)=TRUE,Lanes!$C$18-1,(IF(AND(ISODD(C162),ISEVEN(C169),(AND(C162&gt;Lanes!$C$18,C169&lt;Lanes!$C$20+1)),C169-3&lt;Lanes!$C$19)=TRUE,Lanes!$C$20-1,(IF(AND(ISODD(C162),ISODD(C169),(AND(C162&gt;Lanes!$C$17-1,C169&lt;Lanes!$C$19)),C169-3&lt;Lanes!$C$17)=TRUE,Lanes!$C$18,(IF(AND(ISODD(C162),ISODD(C169),(AND(C162&gt;Lanes!$C$18,C169&lt;Lanes!$C$20+1)),C169-3&lt;Lanes!$C$19)=TRUE,Lanes!$C$20,(IF(AND(ISODD(C162),ISODD(C169))=TRUE,C169-1,(IF(AND(ISODD(F162),ISEVEN(C169))=TRUE,C169-3,(IF(AND(ISEVEN(C162),ISODD(C169))=TRUE,C169+3,C169+1)))))))))))))))))))))))</f>
        <v>11</v>
      </c>
      <c r="G169" s="70"/>
      <c r="H169" s="68"/>
      <c r="I169" s="3"/>
      <c r="J169" s="63" t="s">
        <v>14</v>
      </c>
      <c r="K169" s="66">
        <f>IF(K162=" "," ",(IF(AND(ISEVEN(K162),ISEVEN(N162),(AND(K162&gt;Lanes!$G$18,K162&lt;Lanes!$G$20+1)),N162+1&gt;Lanes!$G$20)=TRUE,Lanes!$G$19,(IF(AND(ISEVEN(K162),ISEVEN(N162),(AND(K162&gt;Lanes!$G$17-1,K162&lt;Lanes!$G$19)),N162+1&gt;Lanes!$G$18)=TRUE,Lanes!$G$17,(IF(AND(ISEVEN(K162),ISODD(N162),(AND(K162&gt;Lanes!$G$18,K162&lt;Lanes!$G$20+1)),N162+3&gt;Lanes!$G$20)=TRUE,Lanes!$G$19+1,(IF(AND(ISEVEN(N162),ISODD(N162),(AND(K162&gt;Lanes!$G$17-1,K162&lt;Lanes!$G$19)),N162+3&gt;Lanes!$G$18)=TRUE,Lanes!$G$17+1,(IF(AND(ISODD(K162),ISEVEN(N162),(AND(K162&gt;Lanes!$G$17-1,K162&lt;Lanes!$G$19)),N162-3&lt;Lanes!$G$17)=TRUE,Lanes!$G$18-1,(IF(AND(ISODD(K162),ISEVEN(N162),(AND(K162&gt;Lanes!$G$18,K162&lt;Lanes!$G$20+1)),N162-3&gt;Lanes!$G$19)=TRUE,Lanes!$G$20-1,(IF(AND(ISODD(K162),ISODD(N162),(AND(K162&gt;Lanes!$G$17-1,K162&lt;Lanes!$G$19)),N162-1&lt;Lanes!$G$17)=TRUE,Lanes!$G$18,(IF(AND(ISODD(K162),ISODD(N162),(AND(K162&gt;Lanes!$G$18,K162&lt;Lanes!$G$20+1)),N162-1&lt;Lanes!$G$19)=TRUE,Lanes!$G$20,(IF(AND(ISODD(K162),ISODD(N162))=TRUE,N162-1,(IF(AND(ISODD(K162),ISEVEN(N162))=TRUE,N162-3,(IF(AND(ISEVEN(K162),ISODD(N162))=TRUE,N162+3,N162+1)))))))))))))))))))))))</f>
        <v>32</v>
      </c>
      <c r="L169" s="70"/>
      <c r="M169" s="63" t="s">
        <v>14</v>
      </c>
      <c r="N169" s="66">
        <f>IF(N162=" "," ",(IF(AND(ISEVEN(K162),ISEVEN(K169),(AND(K162&gt;Lanes!$G$18,K162&lt;Lanes!$G$20+1)),K169+1&gt;Lanes!$G$20)=TRUE,Lanes!$G$19+1,(IF(AND(ISEVEN(K162),ISEVEN(K169),(AND(K162&gt;Lanes!$G$17-1,K162&lt;Lanes!$G$19)),K169+1&gt;Lanes!$G$18)=TRUE,Lanes!$G$17+1,(IF(AND(ISEVEN(K162),ISODD(K169),(AND(K162&gt;Lanes!$G$18,K162&lt;Lanes!$G$20+1)),K169+3&gt;Lanes!$G$20)=TRUE,Lanes!$G$19+1,(IF(AND(ISEVEN(K162),ISODD(K169),(AND(K162&gt;Lanes!$G$17-1,K169&lt;Lanes!$G$19)),K169+3&gt;Lanes!$G$18)=TRUE,Lanes!$G$17+1,(IF(AND(ISODD(K162),ISEVEN(K169),(AND(K162&gt;Lanes!$G$17-1,K162&lt;Lanes!$G$19)),K169-3&lt;Lanes!$G$17)=TRUE,Lanes!$G$18-1,(IF(AND(ISODD(K162),ISEVEN(K169),(AND(K162&gt;Lanes!$G$18,K169&lt;Lanes!$G$20+1)),K169-3&lt;Lanes!$G$19)=TRUE,Lanes!$G$20-1,(IF(AND(ISODD(K162),ISODD(K169),(AND(K162&gt;Lanes!$G$17-1,K169&lt;Lanes!$G$19)),K169-3&lt;Lanes!$G$17)=TRUE,Lanes!$G$18,(IF(AND(ISODD(K162),ISODD(K169),(AND(K162&gt;Lanes!$G$18,K169&lt;Lanes!$G$20+1)),K169-3&lt;Lanes!$G$19)=TRUE,Lanes!$G$20,(IF(AND(ISODD(K162),ISODD(K169))=TRUE,K169-1,(IF(AND(ISODD(N162),ISEVEN(K169))=TRUE,K169-3,(IF(AND(ISEVEN(K162),ISODD(K169))=TRUE,K169+3,K169+1)))))))))))))))))))))))</f>
        <v>41</v>
      </c>
      <c r="O169" s="70"/>
      <c r="P169" s="68"/>
    </row>
    <row r="170" spans="1:16">
      <c r="A170" s="3"/>
      <c r="B170" s="3"/>
      <c r="C170" s="3"/>
      <c r="D170" s="182"/>
      <c r="E170" s="182"/>
      <c r="F170" s="182"/>
      <c r="G170" s="182"/>
      <c r="H170" s="182"/>
      <c r="I170" s="3"/>
      <c r="J170" s="3"/>
      <c r="K170" s="3"/>
      <c r="L170" s="182"/>
      <c r="M170" s="182"/>
      <c r="N170" s="182"/>
      <c r="O170" s="182"/>
      <c r="P170" s="4"/>
    </row>
    <row r="171" spans="1:16" ht="15.75" thickBot="1">
      <c r="A171" s="3"/>
      <c r="B171" s="3"/>
      <c r="C171" s="3"/>
      <c r="D171" s="182"/>
      <c r="E171" s="182"/>
      <c r="F171" s="182"/>
      <c r="G171" s="182"/>
      <c r="H171" s="182"/>
      <c r="I171" s="3"/>
      <c r="J171" s="3"/>
      <c r="K171" s="3"/>
      <c r="L171" s="182"/>
      <c r="M171" s="182"/>
      <c r="N171" s="182"/>
      <c r="O171" s="182"/>
      <c r="P171" s="4"/>
    </row>
    <row r="172" spans="1:16" ht="15.75" thickBot="1">
      <c r="A172" s="1"/>
      <c r="B172" s="221" t="s">
        <v>33</v>
      </c>
      <c r="C172" s="222"/>
      <c r="D172" s="223"/>
      <c r="E172" s="182"/>
      <c r="F172" s="1"/>
      <c r="G172" s="1"/>
      <c r="H172" s="1"/>
      <c r="I172" s="1"/>
      <c r="J172" s="221" t="s">
        <v>33</v>
      </c>
      <c r="K172" s="222"/>
      <c r="L172" s="223"/>
      <c r="M172" s="182"/>
      <c r="N172" s="1"/>
      <c r="O172" s="1"/>
      <c r="P172" s="1"/>
    </row>
    <row r="173" spans="1:16">
      <c r="A173" s="1"/>
      <c r="B173" s="179" t="s">
        <v>15</v>
      </c>
      <c r="C173" s="180" t="s">
        <v>37</v>
      </c>
      <c r="D173" s="178" t="s">
        <v>38</v>
      </c>
      <c r="E173" s="1"/>
      <c r="F173" s="221" t="s">
        <v>34</v>
      </c>
      <c r="G173" s="223"/>
      <c r="H173" s="1"/>
      <c r="I173" s="1"/>
      <c r="J173" s="179" t="s">
        <v>15</v>
      </c>
      <c r="K173" s="180" t="s">
        <v>37</v>
      </c>
      <c r="L173" s="178" t="s">
        <v>38</v>
      </c>
      <c r="M173" s="1"/>
      <c r="N173" s="221" t="s">
        <v>34</v>
      </c>
      <c r="O173" s="223"/>
      <c r="P173" s="1"/>
    </row>
    <row r="174" spans="1:16">
      <c r="A174" s="1"/>
      <c r="B174" s="224"/>
      <c r="C174" s="226"/>
      <c r="D174" s="228"/>
      <c r="E174" s="1"/>
      <c r="F174" s="71"/>
      <c r="G174" s="72"/>
      <c r="H174" s="1"/>
      <c r="I174" s="1"/>
      <c r="J174" s="224"/>
      <c r="K174" s="226"/>
      <c r="L174" s="228"/>
      <c r="M174" s="1"/>
      <c r="N174" s="71"/>
      <c r="O174" s="72"/>
      <c r="P174" s="1"/>
    </row>
    <row r="175" spans="1:16" ht="15.75" thickBot="1">
      <c r="A175" s="1"/>
      <c r="B175" s="225"/>
      <c r="C175" s="227"/>
      <c r="D175" s="229"/>
      <c r="E175" s="1"/>
      <c r="F175" s="73"/>
      <c r="G175" s="74"/>
      <c r="H175" s="1"/>
      <c r="I175" s="1"/>
      <c r="J175" s="225"/>
      <c r="K175" s="227"/>
      <c r="L175" s="229"/>
      <c r="M175" s="1"/>
      <c r="N175" s="73"/>
      <c r="O175" s="74"/>
      <c r="P175" s="1"/>
    </row>
    <row r="176" spans="1:16" ht="15.75" thickBot="1">
      <c r="A176" s="1"/>
      <c r="B176" s="63" t="s">
        <v>14</v>
      </c>
      <c r="C176" s="66">
        <f>IF(C162=" "," ",(IF(AND(ISEVEN(C162),ISEVEN(F169),(AND(C162&gt;Lanes!$C$18,C162&lt;Lanes!$C$20+1)),F169+1&gt;Lanes!$C$20)=TRUE,Lanes!$C$19,(IF(AND(ISEVEN(C162),ISEVEN(F169),(AND(C162&gt;Lanes!$C$17-1,C162&lt;Lanes!$C$19)),F169+1&gt;Lanes!$C$18)=TRUE,Lanes!$C$17,(IF(AND(ISEVEN(C162),ISODD(F169),(AND(C162&gt;Lanes!$C$18,C162&lt;Lanes!$C$20+1)),F169+3&gt;Lanes!$C$20)=TRUE,Lanes!$C$19+1,(IF(AND(ISEVEN(C162),ISODD(F169),(AND(C162&gt;Lanes!$C$17-1,F169&lt;Lanes!$C$19)),F169+3&gt;Lanes!$C$18)=TRUE,Lanes!$C$17+1,(IF(AND(ISODD(C162),ISEVEN(F169),(AND(C162&gt;Lanes!$C$17-1,C162&lt;Lanes!$C$19)),F169-3&lt;Lanes!$C$17)=TRUE,Lanes!$C$18-1,(IF(AND(ISODD(C162),ISEVEN(F169),(AND(C162&gt;Lanes!$C$18,C162&lt;Lanes!$C$20+1)),F169-3&gt;Lanes!$C$19)=TRUE,Lanes!$C$20-1,(IF(AND(ISODD(C162),ISODD(F169),(AND(C162&gt;Lanes!$C$17-1,C162&lt;Lanes!$C$19)),F169-1&lt;Lanes!$C$17)=TRUE,Lanes!$C$18,(IF(AND(ISODD(C162),ISODD(F169),(AND(C162&gt;Lanes!$C$18,C162&lt;Lanes!$C$20+1)),F169-1&lt;Lanes!$C$19)=TRUE,Lanes!$C$20,(IF(AND(ISODD(C162),ISODD(F169))=TRUE,F169-1,(IF(AND(ISODD(C162),ISEVEN(F169))=TRUE,F169-3,(IF(AND(ISEVEN(C162),ISODD(F169))=TRUE,F169+3,F169+1)))))))))))))))))))))))</f>
        <v>10</v>
      </c>
      <c r="D176" s="70"/>
      <c r="E176" s="1"/>
      <c r="F176" s="1"/>
      <c r="G176" s="1"/>
      <c r="H176" s="1"/>
      <c r="I176" s="1"/>
      <c r="J176" s="63" t="s">
        <v>14</v>
      </c>
      <c r="K176" s="66">
        <f>IF(K162=" "," ",(IF(AND(ISEVEN(K162),ISEVEN(N169),(AND(K162&gt;Lanes!$G$18,K162&lt;Lanes!$G$20+1)),N169+1&gt;Lanes!$G$20)=TRUE,Lanes!$G$19,(IF(AND(ISEVEN(K162),ISEVEN(N169),(AND(K162&gt;Lanes!$G$17-1,K162&lt;Lanes!$G$19)),N169+1&gt;Lanes!$G$18)=TRUE,Lanes!$G$17,(IF(AND(ISEVEN(K162),ISODD(N169),(AND(K162&gt;Lanes!$G$18,K162&lt;Lanes!$G$20+1)),N169+3&gt;Lanes!$G$20)=TRUE,Lanes!$G$19+1,(IF(AND(ISEVEN(K162),ISODD(N169),(AND(K162&gt;Lanes!$G$17-1,N169&lt;Lanes!$G$19)),N169+3&gt;Lanes!$G$18)=TRUE,Lanes!$G$17+1,(IF(AND(ISODD(K162),ISEVEN(N169),(AND(K162&gt;Lanes!$G$17-1,K162&lt;Lanes!$G$19)),N169-3&lt;Lanes!$G$17)=TRUE,Lanes!$G$18-1,(IF(AND(ISODD(K162),ISEVEN(N169),(AND(K162&gt;Lanes!$G$18,K162&lt;Lanes!$G$20+1)),N169-3&gt;Lanes!$G$19)=TRUE,Lanes!$G$20-1,(IF(AND(ISODD(K162),ISODD(N169),(AND(K162&gt;Lanes!$G$17-1,K162&lt;Lanes!$G$19)),N169-1&lt;Lanes!$G$17)=TRUE,Lanes!$G$18,(IF(AND(ISODD(K162),ISODD(N169),(AND(K162&gt;Lanes!$G$18,K162&lt;Lanes!$G$20+1)),N169-1&lt;Lanes!$G$19)=TRUE,Lanes!$G$20,(IF(AND(ISODD(K162),ISODD(N169))=TRUE,N169-1,(IF(AND(ISODD(K162),ISEVEN(N169))=TRUE,N169-3,(IF(AND(ISEVEN(K162),ISODD(N169))=TRUE,N169+3,N169+1)))))))))))))))))))))))</f>
        <v>40</v>
      </c>
      <c r="L176" s="70"/>
      <c r="M176" s="1"/>
      <c r="N176" s="1"/>
      <c r="O176" s="1"/>
      <c r="P176" s="1"/>
    </row>
    <row r="177" spans="1:16">
      <c r="A177" s="1"/>
      <c r="B177" s="1"/>
      <c r="C177" s="1"/>
      <c r="D177" s="3"/>
      <c r="E177" s="3"/>
      <c r="F177" s="1"/>
      <c r="G177" s="1"/>
      <c r="H177" s="1"/>
      <c r="I177" s="1"/>
      <c r="J177" s="1"/>
      <c r="K177" s="1"/>
      <c r="L177" s="3"/>
      <c r="M177" s="3"/>
      <c r="N177" s="1"/>
      <c r="O177" s="1"/>
      <c r="P177" s="1"/>
    </row>
    <row r="178" spans="1:16">
      <c r="A178" s="1"/>
      <c r="B178" s="1"/>
      <c r="C178" s="1"/>
      <c r="D178" s="3"/>
      <c r="E178" s="3"/>
      <c r="F178" s="1"/>
      <c r="G178" s="1"/>
      <c r="H178" s="1"/>
      <c r="I178" s="1"/>
      <c r="J178" s="1"/>
      <c r="K178" s="1"/>
      <c r="L178" s="3"/>
      <c r="M178" s="3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220" t="s">
        <v>13</v>
      </c>
      <c r="C180" s="220"/>
      <c r="D180" s="31"/>
      <c r="E180" s="31"/>
      <c r="F180" s="31"/>
      <c r="G180" s="31"/>
      <c r="H180" s="1"/>
      <c r="I180" s="1"/>
      <c r="J180" s="220" t="s">
        <v>13</v>
      </c>
      <c r="K180" s="220"/>
      <c r="L180" s="31"/>
      <c r="M180" s="31"/>
      <c r="N180" s="31"/>
      <c r="O180" s="31"/>
      <c r="P180" s="1"/>
    </row>
    <row r="181" spans="1:16">
      <c r="A181" s="1"/>
      <c r="B181" s="239" t="s">
        <v>35</v>
      </c>
      <c r="C181" s="239"/>
      <c r="D181" s="239"/>
      <c r="E181" s="239"/>
      <c r="F181" s="239"/>
      <c r="G181" s="239"/>
      <c r="H181" s="1"/>
      <c r="I181" s="1"/>
      <c r="J181" s="240" t="s">
        <v>35</v>
      </c>
      <c r="K181" s="240"/>
      <c r="L181" s="240"/>
      <c r="M181" s="240"/>
      <c r="N181" s="240"/>
      <c r="O181" s="240"/>
      <c r="P181" s="1"/>
    </row>
    <row r="182" spans="1:16">
      <c r="A182" s="75"/>
      <c r="B182" s="239"/>
      <c r="C182" s="239"/>
      <c r="D182" s="239"/>
      <c r="E182" s="239"/>
      <c r="F182" s="239"/>
      <c r="G182" s="239"/>
      <c r="H182" s="76"/>
      <c r="I182" s="75"/>
      <c r="J182" s="240"/>
      <c r="K182" s="240"/>
      <c r="L182" s="240"/>
      <c r="M182" s="240"/>
      <c r="N182" s="240"/>
      <c r="O182" s="240"/>
      <c r="P182" s="76"/>
    </row>
    <row r="183" spans="1:16" ht="20.25">
      <c r="A183" s="75"/>
      <c r="B183" s="77"/>
      <c r="C183" s="77"/>
      <c r="D183" s="77"/>
      <c r="E183" s="77"/>
      <c r="F183" s="77"/>
      <c r="G183" s="77"/>
      <c r="H183" s="76"/>
      <c r="I183" s="75"/>
      <c r="J183" s="78"/>
      <c r="K183" s="78"/>
      <c r="L183" s="78"/>
      <c r="M183" s="78"/>
      <c r="N183" s="78"/>
      <c r="O183" s="78"/>
      <c r="P183" s="76"/>
    </row>
    <row r="184" spans="1:16" ht="20.25">
      <c r="A184" s="75"/>
      <c r="B184" s="77"/>
      <c r="C184" s="241" t="s">
        <v>36</v>
      </c>
      <c r="D184" s="241"/>
      <c r="E184" s="241"/>
      <c r="F184" s="241"/>
      <c r="G184" s="77"/>
      <c r="H184" s="76"/>
      <c r="I184" s="75"/>
      <c r="J184" s="78"/>
      <c r="K184" s="242" t="s">
        <v>36</v>
      </c>
      <c r="L184" s="242"/>
      <c r="M184" s="242"/>
      <c r="N184" s="242"/>
      <c r="O184" s="78"/>
      <c r="P184" s="76"/>
    </row>
    <row r="185" spans="1:16" ht="20.25">
      <c r="A185" s="75"/>
      <c r="B185" s="77"/>
      <c r="C185" s="77"/>
      <c r="D185" s="77"/>
      <c r="E185" s="77"/>
      <c r="F185" s="77"/>
      <c r="G185" s="77"/>
      <c r="H185" s="76"/>
      <c r="I185" s="75"/>
      <c r="J185" s="78"/>
      <c r="K185" s="78"/>
      <c r="L185" s="78"/>
      <c r="M185" s="78"/>
      <c r="N185" s="78"/>
      <c r="O185" s="78"/>
      <c r="P185" s="76"/>
    </row>
    <row r="186" spans="1:16">
      <c r="A186" s="1"/>
      <c r="B186" s="1"/>
      <c r="C186" s="1"/>
      <c r="D186" s="234">
        <f>Lanes!$D$3</f>
        <v>41658</v>
      </c>
      <c r="E186" s="234"/>
      <c r="F186" s="1"/>
      <c r="G186" s="1"/>
      <c r="H186" s="1"/>
      <c r="I186" s="1"/>
      <c r="J186" s="79"/>
      <c r="K186" s="79"/>
      <c r="L186" s="235">
        <f>Lanes!$D$3</f>
        <v>41658</v>
      </c>
      <c r="M186" s="235"/>
      <c r="N186" s="79"/>
      <c r="O186" s="79"/>
      <c r="P186" s="1"/>
    </row>
    <row r="187" spans="1:16" ht="18">
      <c r="A187" s="37"/>
      <c r="B187" s="37"/>
      <c r="C187" s="37"/>
      <c r="D187" s="37"/>
      <c r="E187" s="37"/>
      <c r="F187" s="37"/>
      <c r="G187" s="37"/>
      <c r="H187" s="37"/>
      <c r="I187" s="37"/>
      <c r="J187" s="80"/>
      <c r="K187" s="80"/>
      <c r="L187" s="80"/>
      <c r="M187" s="80"/>
      <c r="N187" s="80"/>
      <c r="O187" s="80"/>
      <c r="P187" s="37"/>
    </row>
    <row r="188" spans="1:16" ht="15.75">
      <c r="A188" s="1"/>
      <c r="B188" s="1"/>
      <c r="C188" s="236" t="s">
        <v>28</v>
      </c>
      <c r="D188" s="236"/>
      <c r="E188" s="236"/>
      <c r="F188" s="236"/>
      <c r="G188" s="1"/>
      <c r="H188" s="1"/>
      <c r="I188" s="1"/>
      <c r="J188" s="79"/>
      <c r="K188" s="237" t="s">
        <v>27</v>
      </c>
      <c r="L188" s="237"/>
      <c r="M188" s="237"/>
      <c r="N188" s="237"/>
      <c r="O188" s="79"/>
      <c r="P188" s="1"/>
    </row>
    <row r="189" spans="1:16" ht="15.75">
      <c r="A189" s="36"/>
      <c r="B189" s="3"/>
      <c r="C189" s="3"/>
      <c r="D189" s="3"/>
      <c r="E189" s="3"/>
      <c r="F189" s="1"/>
      <c r="G189" s="1"/>
      <c r="H189" s="1"/>
      <c r="I189" s="36"/>
      <c r="J189" s="3"/>
      <c r="K189" s="3"/>
      <c r="L189" s="3"/>
      <c r="M189" s="3"/>
      <c r="N189" s="1"/>
      <c r="O189" s="1"/>
      <c r="P189" s="1"/>
    </row>
    <row r="190" spans="1:16" ht="15.75">
      <c r="A190" s="36"/>
      <c r="B190" s="3"/>
      <c r="C190" s="3"/>
      <c r="D190" s="3"/>
      <c r="E190" s="3"/>
      <c r="F190" s="1"/>
      <c r="G190" s="1"/>
      <c r="H190" s="1"/>
      <c r="I190" s="36"/>
      <c r="J190" s="3"/>
      <c r="K190" s="3"/>
      <c r="L190" s="3"/>
      <c r="M190" s="3"/>
      <c r="N190" s="1"/>
      <c r="O190" s="1"/>
      <c r="P190" s="1"/>
    </row>
    <row r="191" spans="1:16" ht="16.5" thickBot="1">
      <c r="A191" s="1"/>
      <c r="B191" s="36" t="s">
        <v>3</v>
      </c>
      <c r="C191" s="238" t="str">
        <f>Input!B9</f>
        <v>Utica Henry Ford II</v>
      </c>
      <c r="D191" s="238"/>
      <c r="E191" s="238"/>
      <c r="F191" s="238"/>
      <c r="G191" s="35"/>
      <c r="H191" s="1"/>
      <c r="I191" s="1"/>
      <c r="J191" s="81" t="s">
        <v>3</v>
      </c>
      <c r="K191" s="238" t="str">
        <f>Input!S9</f>
        <v>Clinton Township Chippewa Valley</v>
      </c>
      <c r="L191" s="238"/>
      <c r="M191" s="238"/>
      <c r="N191" s="238"/>
      <c r="O191" s="35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thickBot="1">
      <c r="A193" s="1"/>
      <c r="B193" s="1"/>
      <c r="C193" s="34"/>
      <c r="D193" s="33"/>
      <c r="E193" s="1"/>
      <c r="F193" s="1"/>
      <c r="G193" s="1"/>
      <c r="H193" s="1"/>
      <c r="I193" s="1"/>
      <c r="J193" s="1"/>
      <c r="K193" s="34"/>
      <c r="L193" s="33"/>
      <c r="M193" s="1"/>
      <c r="N193" s="1"/>
      <c r="O193" s="1"/>
      <c r="P193" s="1"/>
    </row>
    <row r="194" spans="1:16">
      <c r="A194" s="1"/>
      <c r="B194" s="221" t="s">
        <v>29</v>
      </c>
      <c r="C194" s="223"/>
      <c r="D194" s="67"/>
      <c r="E194" s="221" t="s">
        <v>30</v>
      </c>
      <c r="F194" s="222"/>
      <c r="G194" s="223"/>
      <c r="H194" s="1"/>
      <c r="I194" s="1"/>
      <c r="J194" s="231" t="s">
        <v>29</v>
      </c>
      <c r="K194" s="232"/>
      <c r="L194" s="67"/>
      <c r="M194" s="231" t="s">
        <v>30</v>
      </c>
      <c r="N194" s="233"/>
      <c r="O194" s="232"/>
      <c r="P194" s="1"/>
    </row>
    <row r="195" spans="1:16">
      <c r="A195" s="1"/>
      <c r="B195" s="179" t="s">
        <v>26</v>
      </c>
      <c r="C195" s="181" t="s">
        <v>25</v>
      </c>
      <c r="D195" s="182"/>
      <c r="E195" s="179" t="s">
        <v>24</v>
      </c>
      <c r="F195" s="180" t="s">
        <v>23</v>
      </c>
      <c r="G195" s="178" t="s">
        <v>22</v>
      </c>
      <c r="H195" s="1"/>
      <c r="I195" s="1"/>
      <c r="J195" s="179" t="s">
        <v>26</v>
      </c>
      <c r="K195" s="181" t="s">
        <v>25</v>
      </c>
      <c r="L195" s="182"/>
      <c r="M195" s="179" t="s">
        <v>24</v>
      </c>
      <c r="N195" s="180" t="s">
        <v>23</v>
      </c>
      <c r="O195" s="178" t="s">
        <v>22</v>
      </c>
      <c r="P195" s="1"/>
    </row>
    <row r="196" spans="1:16">
      <c r="A196" s="1"/>
      <c r="B196" s="224"/>
      <c r="C196" s="228"/>
      <c r="D196" s="230"/>
      <c r="E196" s="224"/>
      <c r="F196" s="226"/>
      <c r="G196" s="228"/>
      <c r="H196" s="1"/>
      <c r="I196" s="1"/>
      <c r="J196" s="224"/>
      <c r="K196" s="228"/>
      <c r="L196" s="230"/>
      <c r="M196" s="224"/>
      <c r="N196" s="226"/>
      <c r="O196" s="228"/>
      <c r="P196" s="1"/>
    </row>
    <row r="197" spans="1:16">
      <c r="A197" s="1"/>
      <c r="B197" s="225"/>
      <c r="C197" s="229"/>
      <c r="D197" s="230"/>
      <c r="E197" s="225"/>
      <c r="F197" s="227"/>
      <c r="G197" s="229"/>
      <c r="H197" s="1"/>
      <c r="I197" s="1"/>
      <c r="J197" s="225"/>
      <c r="K197" s="229"/>
      <c r="L197" s="230"/>
      <c r="M197" s="225"/>
      <c r="N197" s="227"/>
      <c r="O197" s="229"/>
      <c r="P197" s="1"/>
    </row>
    <row r="198" spans="1:16" ht="15.75" thickBot="1">
      <c r="A198" s="1"/>
      <c r="B198" s="63" t="s">
        <v>14</v>
      </c>
      <c r="C198" s="64">
        <f>IF(C162=" "," ",C162+1)</f>
        <v>6</v>
      </c>
      <c r="D198" s="182"/>
      <c r="E198" s="63" t="s">
        <v>14</v>
      </c>
      <c r="F198" s="66">
        <f>IF(C198=" "," ",(IF(AND(ISEVEN(C198),(AND(C198&gt;Lanes!$C$18,C198&lt;Lanes!$C$20+1)=TRUE),C198+2&gt;Lanes!$C$20)=TRUE,Lanes!$C$19+1,(IF(AND(ISEVEN(C198),(AND(C198&gt;Lanes!$C$17-1,C198&lt;Lanes!$C$19)=TRUE),C198+2&gt;Lanes!$C$18)=TRUE,Lanes!$C$17+1,(IF(AND(ISODD(C198),(AND(C198&gt;Lanes!$C$17-1,C198&lt;Lanes!$C$19)=TRUE),C198-2&lt;Lanes!$C$17)=TRUE,Lanes!$C$18-1,(IF(AND(ISODD(C198),(AND(C198&gt;Lanes!$C$18,C198&lt;Lanes!$C$20+1)=TRUE),C198-2&lt;Lanes!$C$19)=TRUE,Lanes!$C$20-1,(IF(ISEVEN(C198)=TRUE,C198+2,C198-2)))))))))))</f>
        <v>8</v>
      </c>
      <c r="G198" s="70"/>
      <c r="H198" s="1"/>
      <c r="I198" s="1"/>
      <c r="J198" s="63" t="s">
        <v>14</v>
      </c>
      <c r="K198" s="64">
        <f>IF(K162=" "," ",K162+1)</f>
        <v>36</v>
      </c>
      <c r="L198" s="182"/>
      <c r="M198" s="63" t="s">
        <v>14</v>
      </c>
      <c r="N198" s="66">
        <f>IF(K198=" "," ",(IF(AND(ISEVEN(K198),(AND(K198&gt;Lanes!$G$18,K198&lt;Lanes!$G$20+1)=TRUE),K198+2&gt;Lanes!$G$20)=TRUE,Lanes!$G$19+1,(IF(AND(ISEVEN(K198),(AND(K198&gt;Lanes!$G$17-1,K198&lt;Lanes!$G$19)=TRUE),K198+2&gt;Lanes!$G$18)=TRUE,Lanes!$G$17+1,(IF(AND(ISODD(K198),(AND(K198&gt;Lanes!$G$17-1,K198&lt;Lanes!$G$19)=TRUE),K198-2&lt;Lanes!$G$17)=TRUE,Lanes!$G$18-1,(IF(AND(ISODD(K198),(AND(K198&gt;Lanes!$G$18,K198&lt;Lanes!$G$20+1)=TRUE),K198-2&lt;Lanes!$G$19)=TRUE,Lanes!$G$20-1,(IF(ISEVEN(K198)=TRUE,K198+2,K198-2)))))))))))</f>
        <v>38</v>
      </c>
      <c r="O198" s="70"/>
      <c r="P198" s="1"/>
    </row>
    <row r="199" spans="1:16">
      <c r="A199" s="1"/>
      <c r="B199" s="177"/>
      <c r="C199" s="3"/>
      <c r="D199" s="177"/>
      <c r="E199" s="3"/>
      <c r="F199" s="177"/>
      <c r="G199" s="3"/>
      <c r="H199" s="1"/>
      <c r="I199" s="1"/>
      <c r="J199" s="177"/>
      <c r="K199" s="3"/>
      <c r="L199" s="177"/>
      <c r="M199" s="3"/>
      <c r="N199" s="177"/>
      <c r="O199" s="3"/>
      <c r="P199" s="1"/>
    </row>
    <row r="200" spans="1:16" ht="15.75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3"/>
      <c r="B201" s="221" t="s">
        <v>31</v>
      </c>
      <c r="C201" s="222"/>
      <c r="D201" s="223"/>
      <c r="E201" s="221" t="s">
        <v>32</v>
      </c>
      <c r="F201" s="222"/>
      <c r="G201" s="223"/>
      <c r="H201" s="3"/>
      <c r="I201" s="3"/>
      <c r="J201" s="221" t="s">
        <v>31</v>
      </c>
      <c r="K201" s="222"/>
      <c r="L201" s="223"/>
      <c r="M201" s="221" t="s">
        <v>32</v>
      </c>
      <c r="N201" s="222"/>
      <c r="O201" s="223"/>
      <c r="P201" s="3"/>
    </row>
    <row r="202" spans="1:16">
      <c r="A202" s="3"/>
      <c r="B202" s="179" t="s">
        <v>21</v>
      </c>
      <c r="C202" s="180" t="s">
        <v>20</v>
      </c>
      <c r="D202" s="178" t="s">
        <v>19</v>
      </c>
      <c r="E202" s="179" t="s">
        <v>18</v>
      </c>
      <c r="F202" s="180" t="s">
        <v>17</v>
      </c>
      <c r="G202" s="178" t="s">
        <v>16</v>
      </c>
      <c r="H202" s="67"/>
      <c r="I202" s="3"/>
      <c r="J202" s="179" t="s">
        <v>21</v>
      </c>
      <c r="K202" s="180" t="s">
        <v>20</v>
      </c>
      <c r="L202" s="178" t="s">
        <v>19</v>
      </c>
      <c r="M202" s="179" t="s">
        <v>18</v>
      </c>
      <c r="N202" s="180" t="s">
        <v>17</v>
      </c>
      <c r="O202" s="178" t="s">
        <v>16</v>
      </c>
      <c r="P202" s="67"/>
    </row>
    <row r="203" spans="1:16">
      <c r="A203" s="3"/>
      <c r="B203" s="224"/>
      <c r="C203" s="226"/>
      <c r="D203" s="228"/>
      <c r="E203" s="224"/>
      <c r="F203" s="226"/>
      <c r="G203" s="228"/>
      <c r="H203" s="182"/>
      <c r="I203" s="3"/>
      <c r="J203" s="224"/>
      <c r="K203" s="226"/>
      <c r="L203" s="228"/>
      <c r="M203" s="224"/>
      <c r="N203" s="226"/>
      <c r="O203" s="228"/>
      <c r="P203" s="4"/>
    </row>
    <row r="204" spans="1:16">
      <c r="A204" s="3"/>
      <c r="B204" s="225"/>
      <c r="C204" s="227"/>
      <c r="D204" s="229"/>
      <c r="E204" s="225"/>
      <c r="F204" s="227"/>
      <c r="G204" s="229"/>
      <c r="H204" s="68"/>
      <c r="I204" s="3"/>
      <c r="J204" s="225"/>
      <c r="K204" s="227"/>
      <c r="L204" s="229"/>
      <c r="M204" s="225"/>
      <c r="N204" s="227"/>
      <c r="O204" s="229"/>
      <c r="P204" s="68"/>
    </row>
    <row r="205" spans="1:16" ht="15.75" thickBot="1">
      <c r="A205" s="3"/>
      <c r="B205" s="63" t="s">
        <v>14</v>
      </c>
      <c r="C205" s="66">
        <f>IF(C198=" "," ",(IF(AND(ISEVEN(C198),ISEVEN(F198),(AND(C198&gt;Lanes!$C$18,C198&lt;Lanes!$C$20+1)),F198+1&gt;Lanes!$C$20)=TRUE,Lanes!$C$19,(IF(AND(ISEVEN(C198),ISEVEN(F198),(AND(C198&gt;Lanes!$C$17-1,C198&lt;Lanes!$C$19)),F198+1&gt;Lanes!$C$18)=TRUE,Lanes!$C$17,(IF(AND(ISEVEN(C198),ISODD(F198),(AND(C198&gt;Lanes!$C$18,C198&lt;Lanes!$C$20+1)),F198+3&gt;Lanes!$C$20)=TRUE,Lanes!$C$19+1,(IF(AND(ISEVEN(C198),ISODD(F198),(AND(C198&gt;Lanes!$C$17-1,C198&lt;Lanes!$C$19)),F198+3&gt;Lanes!$C$18)=TRUE,Lanes!$C$17+1,(IF(AND(ISODD(C198),ISEVEN(F198),(AND(C198&gt;Lanes!$C$17-1,C198&lt;Lanes!$C$19)),F198-3&lt;Lanes!$C$17)=TRUE,Lanes!$C$18-1,(IF(AND(ISODD(C198),ISEVEN(F198),(AND(C198&gt;Lanes!$C$18,C198&lt;Lanes!$C$20+1)),F198-3&gt;Lanes!$C$19)=TRUE,Lanes!$C$20-1,(IF(AND(ISODD(C198),ISODD(F198),(AND(C198&gt;Lanes!$C$17-1,C198&lt;Lanes!$C$19)),F198-1&lt;Lanes!$C$17)=TRUE,Lanes!$C$18,(IF(AND(ISODD(C198),ISODD(F198),(AND(C198&gt;Lanes!$C$18,C198&lt;Lanes!$C$20+1)),F198-1&lt;Lanes!$C$19)=TRUE,Lanes!$C$20,(IF(AND(ISODD(C198),ISODD(F198))=TRUE,F198-1,(IF(AND(ISODD(C198),ISEVEN(F198))=TRUE,F198-3,(IF(AND(ISEVEN(C198),ISODD(F198))=TRUE,F198+3,F198+1)))))))))))))))))))))))</f>
        <v>9</v>
      </c>
      <c r="D205" s="70"/>
      <c r="E205" s="63" t="s">
        <v>14</v>
      </c>
      <c r="F205" s="66">
        <f>IF(F198=" "," ",(IF(AND(ISEVEN(C198),ISEVEN(C205),(AND(C198&gt;Lanes!$C$18,C198&lt;Lanes!$C$20+1)),C205+1&gt;Lanes!$C$20)=TRUE,Lanes!$C$19+1,(IF(AND(ISEVEN(C198),ISEVEN(C205),(AND(C198&gt;Lanes!$C$17-1,C198&lt;Lanes!$C$19)),C205+1&gt;Lanes!$C$18)=TRUE,Lanes!$C$17+1,(IF(AND(ISEVEN(C198),ISODD(C205),(AND(C198&gt;Lanes!$C$18,C198&lt;Lanes!$C$20+1)),C205+3&gt;Lanes!$C$20)=TRUE,Lanes!$C$19+1,(IF(AND(ISEVEN(C198),ISODD(C205),(AND(C198&gt;Lanes!$C$17-1,C205&lt;Lanes!$C$19)),C205+3&gt;Lanes!$C$18)=TRUE,Lanes!$C$17+1,(IF(AND(ISODD(C198),ISEVEN(C205),(AND(C198&gt;Lanes!$C$17-1,C198&lt;Lanes!$C$19)),C205-3&lt;Lanes!$C$17)=TRUE,Lanes!$C$18-1,(IF(AND(ISODD(C198),ISEVEN(C205),(AND(C198&gt;Lanes!$C$18,C205&lt;Lanes!$C$20+1)),C205-3&lt;Lanes!$C$19)=TRUE,Lanes!$C$20-1,(IF(AND(ISODD(C198),ISODD(C205),(AND(C198&gt;Lanes!$C$17-1,C205&lt;Lanes!$C$19)),C205-3&lt;Lanes!$C$17)=TRUE,Lanes!$C$18,(IF(AND(ISODD(C198),ISODD(C205),(AND(C198&gt;Lanes!$C$18,C205&lt;Lanes!$C$20+1)),C205-3&lt;Lanes!$C$19)=TRUE,Lanes!$C$20,(IF(AND(ISODD(C198),ISODD(C205))=TRUE,C205-1,(IF(AND(ISODD(F198),ISEVEN(C205))=TRUE,C205-3,(IF(AND(ISEVEN(C198),ISODD(C205))=TRUE,C205+3,C205+1)))))))))))))))))))))))</f>
        <v>12</v>
      </c>
      <c r="G205" s="70"/>
      <c r="H205" s="68"/>
      <c r="I205" s="3"/>
      <c r="J205" s="63" t="s">
        <v>14</v>
      </c>
      <c r="K205" s="66">
        <f>IF(K198=" "," ",(IF(AND(ISEVEN(K198),ISEVEN(N198),(AND(K198&gt;Lanes!$G$18,K198&lt;Lanes!$G$20+1)),N198+1&gt;Lanes!$G$20)=TRUE,Lanes!$G$19,(IF(AND(ISEVEN(K198),ISEVEN(N198),(AND(K198&gt;Lanes!$G$17-1,K198&lt;Lanes!$G$19)),N198+1&gt;Lanes!$G$18)=TRUE,Lanes!$G$17,(IF(AND(ISEVEN(K198),ISODD(N198),(AND(K198&gt;Lanes!$G$18,K198&lt;Lanes!$G$20+1)),N198+3&gt;Lanes!$G$20)=TRUE,Lanes!$G$19+1,(IF(AND(ISEVEN(N198),ISODD(N198),(AND(K198&gt;Lanes!$G$17-1,K198&lt;Lanes!$G$19)),N198+3&gt;Lanes!$G$18)=TRUE,Lanes!$G$17+1,(IF(AND(ISODD(K198),ISEVEN(N198),(AND(K198&gt;Lanes!$G$17-1,K198&lt;Lanes!$G$19)),N198-3&lt;Lanes!$G$17)=TRUE,Lanes!$G$18-1,(IF(AND(ISODD(K198),ISEVEN(N198),(AND(K198&gt;Lanes!$G$18,K198&lt;Lanes!$G$20+1)),N198-3&gt;Lanes!$G$19)=TRUE,Lanes!$G$20-1,(IF(AND(ISODD(K198),ISODD(N198),(AND(K198&gt;Lanes!$G$17-1,K198&lt;Lanes!$G$19)),N198-1&lt;Lanes!$G$17)=TRUE,Lanes!$G$18,(IF(AND(ISODD(K198),ISODD(N198),(AND(K198&gt;Lanes!$G$18,K198&lt;Lanes!$G$20+1)),N198-1&lt;Lanes!$G$19)=TRUE,Lanes!$G$20,(IF(AND(ISODD(K198),ISODD(N198))=TRUE,N198-1,(IF(AND(ISODD(K198),ISEVEN(N198))=TRUE,N198-3,(IF(AND(ISEVEN(K198),ISODD(N198))=TRUE,N198+3,N198+1)))))))))))))))))))))))</f>
        <v>39</v>
      </c>
      <c r="L205" s="70"/>
      <c r="M205" s="63" t="s">
        <v>14</v>
      </c>
      <c r="N205" s="66">
        <f>IF(N198=" "," ",(IF(AND(ISEVEN(K198),ISEVEN(K205),(AND(K198&gt;Lanes!$G$18,K198&lt;Lanes!$G$20+1)),K205+1&gt;Lanes!$G$20)=TRUE,Lanes!$G$19+1,(IF(AND(ISEVEN(K198),ISEVEN(K205),(AND(K198&gt;Lanes!$G$17-1,K198&lt;Lanes!$G$19)),K205+1&gt;Lanes!$G$18)=TRUE,Lanes!$G$17+1,(IF(AND(ISEVEN(K198),ISODD(K205),(AND(K198&gt;Lanes!$G$18,K198&lt;Lanes!$G$20+1)),K205+3&gt;Lanes!$G$20)=TRUE,Lanes!$G$19+1,(IF(AND(ISEVEN(K198),ISODD(K205),(AND(K198&gt;Lanes!$G$17-1,K205&lt;Lanes!$G$19)),K205+3&gt;Lanes!$G$18)=TRUE,Lanes!$G$17+1,(IF(AND(ISODD(K198),ISEVEN(K205),(AND(K198&gt;Lanes!$G$17-1,K198&lt;Lanes!$G$19)),K205-3&lt;Lanes!$G$17)=TRUE,Lanes!$G$18-1,(IF(AND(ISODD(K198),ISEVEN(K205),(AND(K198&gt;Lanes!$G$18,K205&lt;Lanes!$G$20+1)),K205-3&lt;Lanes!$G$19)=TRUE,Lanes!$G$20-1,(IF(AND(ISODD(K198),ISODD(K205),(AND(K198&gt;Lanes!$G$17-1,K205&lt;Lanes!$G$19)),K205-3&lt;Lanes!$G$17)=TRUE,Lanes!$G$18,(IF(AND(ISODD(K198),ISODD(K205),(AND(K198&gt;Lanes!$G$18,K205&lt;Lanes!$G$20+1)),K205-3&lt;Lanes!$G$19)=TRUE,Lanes!$G$20,(IF(AND(ISODD(K198),ISODD(K205))=TRUE,K205-1,(IF(AND(ISODD(N198),ISEVEN(K205))=TRUE,K205-3,(IF(AND(ISEVEN(K198),ISODD(K205))=TRUE,K205+3,K205+1)))))))))))))))))))))))</f>
        <v>42</v>
      </c>
      <c r="O205" s="70"/>
      <c r="P205" s="68"/>
    </row>
    <row r="206" spans="1:16">
      <c r="A206" s="3"/>
      <c r="B206" s="3"/>
      <c r="C206" s="3"/>
      <c r="D206" s="182"/>
      <c r="E206" s="182"/>
      <c r="F206" s="182"/>
      <c r="G206" s="182"/>
      <c r="H206" s="182"/>
      <c r="I206" s="3"/>
      <c r="J206" s="3"/>
      <c r="K206" s="3"/>
      <c r="L206" s="182"/>
      <c r="M206" s="182"/>
      <c r="N206" s="182"/>
      <c r="O206" s="182"/>
      <c r="P206" s="4"/>
    </row>
    <row r="207" spans="1:16" ht="15.75" thickBot="1">
      <c r="A207" s="3"/>
      <c r="B207" s="3"/>
      <c r="C207" s="3"/>
      <c r="D207" s="182"/>
      <c r="E207" s="182"/>
      <c r="F207" s="182"/>
      <c r="G207" s="182"/>
      <c r="H207" s="182"/>
      <c r="I207" s="3"/>
      <c r="J207" s="3"/>
      <c r="K207" s="3"/>
      <c r="L207" s="182"/>
      <c r="M207" s="182"/>
      <c r="N207" s="182"/>
      <c r="O207" s="182"/>
      <c r="P207" s="4"/>
    </row>
    <row r="208" spans="1:16" ht="15.75" thickBot="1">
      <c r="A208" s="1"/>
      <c r="B208" s="221" t="s">
        <v>33</v>
      </c>
      <c r="C208" s="222"/>
      <c r="D208" s="223"/>
      <c r="E208" s="182"/>
      <c r="F208" s="1"/>
      <c r="G208" s="1"/>
      <c r="H208" s="1"/>
      <c r="I208" s="1"/>
      <c r="J208" s="221" t="s">
        <v>33</v>
      </c>
      <c r="K208" s="222"/>
      <c r="L208" s="223"/>
      <c r="M208" s="182"/>
      <c r="N208" s="1"/>
      <c r="O208" s="1"/>
      <c r="P208" s="1"/>
    </row>
    <row r="209" spans="1:16">
      <c r="A209" s="1"/>
      <c r="B209" s="179" t="s">
        <v>15</v>
      </c>
      <c r="C209" s="180" t="s">
        <v>37</v>
      </c>
      <c r="D209" s="178" t="s">
        <v>38</v>
      </c>
      <c r="E209" s="1"/>
      <c r="F209" s="221" t="s">
        <v>34</v>
      </c>
      <c r="G209" s="223"/>
      <c r="H209" s="1"/>
      <c r="I209" s="1"/>
      <c r="J209" s="179" t="s">
        <v>15</v>
      </c>
      <c r="K209" s="180" t="s">
        <v>37</v>
      </c>
      <c r="L209" s="178" t="s">
        <v>38</v>
      </c>
      <c r="M209" s="1"/>
      <c r="N209" s="221" t="s">
        <v>34</v>
      </c>
      <c r="O209" s="223"/>
      <c r="P209" s="1"/>
    </row>
    <row r="210" spans="1:16">
      <c r="A210" s="1"/>
      <c r="B210" s="224"/>
      <c r="C210" s="226"/>
      <c r="D210" s="228"/>
      <c r="E210" s="1"/>
      <c r="F210" s="71"/>
      <c r="G210" s="72"/>
      <c r="H210" s="1"/>
      <c r="I210" s="1"/>
      <c r="J210" s="224"/>
      <c r="K210" s="226"/>
      <c r="L210" s="228"/>
      <c r="M210" s="1"/>
      <c r="N210" s="71"/>
      <c r="O210" s="72"/>
      <c r="P210" s="1"/>
    </row>
    <row r="211" spans="1:16" ht="15.75" thickBot="1">
      <c r="A211" s="1"/>
      <c r="B211" s="225"/>
      <c r="C211" s="227"/>
      <c r="D211" s="229"/>
      <c r="E211" s="1"/>
      <c r="F211" s="73"/>
      <c r="G211" s="74"/>
      <c r="H211" s="1"/>
      <c r="I211" s="1"/>
      <c r="J211" s="225"/>
      <c r="K211" s="227"/>
      <c r="L211" s="229"/>
      <c r="M211" s="1"/>
      <c r="N211" s="73"/>
      <c r="O211" s="74"/>
      <c r="P211" s="1"/>
    </row>
    <row r="212" spans="1:16" ht="15.75" thickBot="1">
      <c r="A212" s="1"/>
      <c r="B212" s="63" t="s">
        <v>14</v>
      </c>
      <c r="C212" s="66">
        <f>IF(C198=" "," ",(IF(AND(ISEVEN(C198),ISEVEN(F205),(AND(C198&gt;Lanes!$C$18,C198&lt;Lanes!$C$20+1)),F205+1&gt;Lanes!$C$20)=TRUE,Lanes!$C$19,(IF(AND(ISEVEN(C198),ISEVEN(F205),(AND(C198&gt;Lanes!$C$17-1,C198&lt;Lanes!$C$19)),F205+1&gt;Lanes!$C$18)=TRUE,Lanes!$C$17,(IF(AND(ISEVEN(C198),ISODD(F205),(AND(C198&gt;Lanes!$C$18,C198&lt;Lanes!$C$20+1)),F205+3&gt;Lanes!$C$20)=TRUE,Lanes!$C$19+1,(IF(AND(ISEVEN(C198),ISODD(F205),(AND(C198&gt;Lanes!$C$17-1,F205&lt;Lanes!$C$19)),F205+3&gt;Lanes!$C$18)=TRUE,Lanes!$C$17+1,(IF(AND(ISODD(C198),ISEVEN(F205),(AND(C198&gt;Lanes!$C$17-1,C198&lt;Lanes!$C$19)),F205-3&lt;Lanes!$C$17)=TRUE,Lanes!$C$18-1,(IF(AND(ISODD(C198),ISEVEN(F205),(AND(C198&gt;Lanes!$C$18,C198&lt;Lanes!$C$20+1)),F205-3&gt;Lanes!$C$19)=TRUE,Lanes!$C$20-1,(IF(AND(ISODD(C198),ISODD(F205),(AND(C198&gt;Lanes!$C$17-1,C198&lt;Lanes!$C$19)),F205-1&lt;Lanes!$C$17)=TRUE,Lanes!$C$18,(IF(AND(ISODD(C198),ISODD(F205),(AND(C198&gt;Lanes!$C$18,C198&lt;Lanes!$C$20+1)),F205-1&lt;Lanes!$C$19)=TRUE,Lanes!$C$20,(IF(AND(ISODD(C198),ISODD(F205))=TRUE,F205-1,(IF(AND(ISODD(C198),ISEVEN(F205))=TRUE,F205-3,(IF(AND(ISEVEN(C198),ISODD(F205))=TRUE,F205+3,F205+1)))))))))))))))))))))))</f>
        <v>1</v>
      </c>
      <c r="D212" s="70"/>
      <c r="E212" s="1"/>
      <c r="F212" s="1"/>
      <c r="G212" s="1"/>
      <c r="H212" s="1"/>
      <c r="I212" s="1"/>
      <c r="J212" s="63" t="s">
        <v>14</v>
      </c>
      <c r="K212" s="66">
        <f>IF(K198=" "," ",(IF(AND(ISEVEN(K198),ISEVEN(N205),(AND(K198&gt;Lanes!$G$18,K198&lt;Lanes!$G$20+1)),N205+1&gt;Lanes!$G$20)=TRUE,Lanes!$G$19,(IF(AND(ISEVEN(K198),ISEVEN(N205),(AND(K198&gt;Lanes!$G$17-1,K198&lt;Lanes!$G$19)),N205+1&gt;Lanes!$G$18)=TRUE,Lanes!$G$17,(IF(AND(ISEVEN(K198),ISODD(N205),(AND(K198&gt;Lanes!$G$18,K198&lt;Lanes!$G$20+1)),N205+3&gt;Lanes!$G$20)=TRUE,Lanes!$G$19+1,(IF(AND(ISEVEN(K198),ISODD(N205),(AND(K198&gt;Lanes!$G$17-1,N205&lt;Lanes!$G$19)),N205+3&gt;Lanes!$G$18)=TRUE,Lanes!$G$17+1,(IF(AND(ISODD(K198),ISEVEN(N205),(AND(K198&gt;Lanes!$G$17-1,K198&lt;Lanes!$G$19)),N205-3&lt;Lanes!$G$17)=TRUE,Lanes!$G$18-1,(IF(AND(ISODD(K198),ISEVEN(N205),(AND(K198&gt;Lanes!$G$18,K198&lt;Lanes!$G$20+1)),N205-3&gt;Lanes!$G$19)=TRUE,Lanes!$G$20-1,(IF(AND(ISODD(K198),ISODD(N205),(AND(K198&gt;Lanes!$G$17-1,K198&lt;Lanes!$G$19)),N205-1&lt;Lanes!$G$17)=TRUE,Lanes!$G$18,(IF(AND(ISODD(K198),ISODD(N205),(AND(K198&gt;Lanes!$G$18,K198&lt;Lanes!$G$20+1)),N205-1&lt;Lanes!$G$19)=TRUE,Lanes!$G$20,(IF(AND(ISODD(K198),ISODD(N205))=TRUE,N205-1,(IF(AND(ISODD(K198),ISEVEN(N205))=TRUE,N205-3,(IF(AND(ISEVEN(K198),ISODD(N205))=TRUE,N205+3,N205+1)))))))))))))))))))))))</f>
        <v>31</v>
      </c>
      <c r="L212" s="70"/>
      <c r="M212" s="1"/>
      <c r="N212" s="1"/>
      <c r="O212" s="1"/>
      <c r="P212" s="1"/>
    </row>
    <row r="213" spans="1:16">
      <c r="A213" s="1"/>
      <c r="B213" s="1"/>
      <c r="C213" s="1"/>
      <c r="D213" s="3"/>
      <c r="E213" s="3"/>
      <c r="F213" s="1"/>
      <c r="G213" s="1"/>
      <c r="H213" s="1"/>
      <c r="I213" s="1"/>
      <c r="J213" s="1"/>
      <c r="K213" s="1"/>
      <c r="L213" s="3"/>
      <c r="M213" s="3"/>
      <c r="N213" s="1"/>
      <c r="O213" s="1"/>
      <c r="P213" s="1"/>
    </row>
    <row r="214" spans="1:16">
      <c r="A214" s="1"/>
      <c r="B214" s="1"/>
      <c r="C214" s="1"/>
      <c r="D214" s="3"/>
      <c r="E214" s="3"/>
      <c r="F214" s="1"/>
      <c r="G214" s="1"/>
      <c r="H214" s="1"/>
      <c r="I214" s="1"/>
      <c r="J214" s="1"/>
      <c r="K214" s="1"/>
      <c r="L214" s="3"/>
      <c r="M214" s="3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220" t="s">
        <v>13</v>
      </c>
      <c r="C216" s="220"/>
      <c r="D216" s="31"/>
      <c r="E216" s="31"/>
      <c r="F216" s="31"/>
      <c r="G216" s="31"/>
      <c r="H216" s="1"/>
      <c r="I216" s="1"/>
      <c r="J216" s="220" t="s">
        <v>13</v>
      </c>
      <c r="K216" s="220"/>
      <c r="L216" s="31"/>
      <c r="M216" s="31"/>
      <c r="N216" s="31"/>
      <c r="O216" s="31"/>
      <c r="P216" s="1"/>
    </row>
    <row r="217" spans="1:16">
      <c r="A217" s="1"/>
      <c r="B217" s="239" t="s">
        <v>35</v>
      </c>
      <c r="C217" s="239"/>
      <c r="D217" s="239"/>
      <c r="E217" s="239"/>
      <c r="F217" s="239"/>
      <c r="G217" s="239"/>
      <c r="H217" s="1"/>
      <c r="I217" s="1"/>
      <c r="J217" s="240" t="s">
        <v>35</v>
      </c>
      <c r="K217" s="240"/>
      <c r="L217" s="240"/>
      <c r="M217" s="240"/>
      <c r="N217" s="240"/>
      <c r="O217" s="240"/>
      <c r="P217" s="1"/>
    </row>
    <row r="218" spans="1:16">
      <c r="A218" s="75"/>
      <c r="B218" s="239"/>
      <c r="C218" s="239"/>
      <c r="D218" s="239"/>
      <c r="E218" s="239"/>
      <c r="F218" s="239"/>
      <c r="G218" s="239"/>
      <c r="H218" s="76"/>
      <c r="I218" s="75"/>
      <c r="J218" s="240"/>
      <c r="K218" s="240"/>
      <c r="L218" s="240"/>
      <c r="M218" s="240"/>
      <c r="N218" s="240"/>
      <c r="O218" s="240"/>
      <c r="P218" s="76"/>
    </row>
    <row r="219" spans="1:16" ht="20.25">
      <c r="A219" s="75"/>
      <c r="B219" s="77"/>
      <c r="C219" s="77"/>
      <c r="D219" s="77"/>
      <c r="E219" s="77"/>
      <c r="F219" s="77"/>
      <c r="G219" s="77"/>
      <c r="H219" s="76"/>
      <c r="I219" s="75"/>
      <c r="J219" s="78"/>
      <c r="K219" s="78"/>
      <c r="L219" s="78"/>
      <c r="M219" s="78"/>
      <c r="N219" s="78"/>
      <c r="O219" s="78"/>
      <c r="P219" s="76"/>
    </row>
    <row r="220" spans="1:16" ht="20.25">
      <c r="A220" s="75"/>
      <c r="B220" s="77"/>
      <c r="C220" s="241" t="s">
        <v>36</v>
      </c>
      <c r="D220" s="241"/>
      <c r="E220" s="241"/>
      <c r="F220" s="241"/>
      <c r="G220" s="77"/>
      <c r="H220" s="76"/>
      <c r="I220" s="75"/>
      <c r="J220" s="78"/>
      <c r="K220" s="242" t="s">
        <v>36</v>
      </c>
      <c r="L220" s="242"/>
      <c r="M220" s="242"/>
      <c r="N220" s="242"/>
      <c r="O220" s="78"/>
      <c r="P220" s="76"/>
    </row>
    <row r="221" spans="1:16" ht="20.25">
      <c r="A221" s="75"/>
      <c r="B221" s="77"/>
      <c r="C221" s="77"/>
      <c r="D221" s="77"/>
      <c r="E221" s="77"/>
      <c r="F221" s="77"/>
      <c r="G221" s="77"/>
      <c r="H221" s="76"/>
      <c r="I221" s="75"/>
      <c r="J221" s="78"/>
      <c r="K221" s="78"/>
      <c r="L221" s="78"/>
      <c r="M221" s="78"/>
      <c r="N221" s="78"/>
      <c r="O221" s="78"/>
      <c r="P221" s="76"/>
    </row>
    <row r="222" spans="1:16">
      <c r="A222" s="1"/>
      <c r="B222" s="1"/>
      <c r="C222" s="1"/>
      <c r="D222" s="234">
        <f>Lanes!$D$3</f>
        <v>41658</v>
      </c>
      <c r="E222" s="234"/>
      <c r="F222" s="1"/>
      <c r="G222" s="1"/>
      <c r="H222" s="1"/>
      <c r="I222" s="1"/>
      <c r="J222" s="79"/>
      <c r="K222" s="79"/>
      <c r="L222" s="235">
        <f>Lanes!$D$3</f>
        <v>41658</v>
      </c>
      <c r="M222" s="235"/>
      <c r="N222" s="79"/>
      <c r="O222" s="79"/>
      <c r="P222" s="1"/>
    </row>
    <row r="223" spans="1:16" ht="18">
      <c r="A223" s="37"/>
      <c r="B223" s="37"/>
      <c r="C223" s="37"/>
      <c r="D223" s="37"/>
      <c r="E223" s="37"/>
      <c r="F223" s="37"/>
      <c r="G223" s="37"/>
      <c r="H223" s="37"/>
      <c r="I223" s="37"/>
      <c r="J223" s="80"/>
      <c r="K223" s="80"/>
      <c r="L223" s="80"/>
      <c r="M223" s="80"/>
      <c r="N223" s="80"/>
      <c r="O223" s="80"/>
      <c r="P223" s="37"/>
    </row>
    <row r="224" spans="1:16" ht="15.75">
      <c r="A224" s="1"/>
      <c r="B224" s="1"/>
      <c r="C224" s="236" t="s">
        <v>28</v>
      </c>
      <c r="D224" s="236"/>
      <c r="E224" s="236"/>
      <c r="F224" s="236"/>
      <c r="G224" s="1"/>
      <c r="H224" s="1"/>
      <c r="I224" s="1"/>
      <c r="J224" s="79"/>
      <c r="K224" s="237" t="s">
        <v>27</v>
      </c>
      <c r="L224" s="237"/>
      <c r="M224" s="237"/>
      <c r="N224" s="237"/>
      <c r="O224" s="79"/>
      <c r="P224" s="1"/>
    </row>
    <row r="225" spans="1:16" ht="15.75">
      <c r="A225" s="36"/>
      <c r="B225" s="3"/>
      <c r="C225" s="3"/>
      <c r="D225" s="3"/>
      <c r="E225" s="3"/>
      <c r="F225" s="1"/>
      <c r="G225" s="1"/>
      <c r="H225" s="1"/>
      <c r="I225" s="36"/>
      <c r="J225" s="3"/>
      <c r="K225" s="3"/>
      <c r="L225" s="3"/>
      <c r="M225" s="3"/>
      <c r="N225" s="1"/>
      <c r="O225" s="1"/>
      <c r="P225" s="1"/>
    </row>
    <row r="226" spans="1:16" ht="15.75">
      <c r="A226" s="36"/>
      <c r="B226" s="3"/>
      <c r="C226" s="3"/>
      <c r="D226" s="3"/>
      <c r="E226" s="3"/>
      <c r="F226" s="1"/>
      <c r="G226" s="1"/>
      <c r="H226" s="1"/>
      <c r="I226" s="36"/>
      <c r="J226" s="3"/>
      <c r="K226" s="3"/>
      <c r="L226" s="3"/>
      <c r="M226" s="3"/>
      <c r="N226" s="1"/>
      <c r="O226" s="1"/>
      <c r="P226" s="1"/>
    </row>
    <row r="227" spans="1:16" ht="16.5" thickBot="1">
      <c r="A227" s="1"/>
      <c r="B227" s="36" t="s">
        <v>3</v>
      </c>
      <c r="C227" s="238" t="str">
        <f>Input!B10</f>
        <v>Richmond</v>
      </c>
      <c r="D227" s="238"/>
      <c r="E227" s="238"/>
      <c r="F227" s="238"/>
      <c r="G227" s="35"/>
      <c r="H227" s="1"/>
      <c r="I227" s="1"/>
      <c r="J227" s="81" t="s">
        <v>3</v>
      </c>
      <c r="K227" s="238" t="str">
        <f>Input!S10</f>
        <v>Macomb L'Anse Creuse North</v>
      </c>
      <c r="L227" s="238"/>
      <c r="M227" s="238"/>
      <c r="N227" s="238"/>
      <c r="O227" s="35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thickBot="1">
      <c r="A229" s="1"/>
      <c r="B229" s="1"/>
      <c r="C229" s="34"/>
      <c r="D229" s="33"/>
      <c r="E229" s="1"/>
      <c r="F229" s="1"/>
      <c r="G229" s="1"/>
      <c r="H229" s="1"/>
      <c r="I229" s="1"/>
      <c r="J229" s="1"/>
      <c r="K229" s="34"/>
      <c r="L229" s="33"/>
      <c r="M229" s="1"/>
      <c r="N229" s="1"/>
      <c r="O229" s="1"/>
      <c r="P229" s="1"/>
    </row>
    <row r="230" spans="1:16">
      <c r="A230" s="1"/>
      <c r="B230" s="221" t="s">
        <v>29</v>
      </c>
      <c r="C230" s="223"/>
      <c r="D230" s="67"/>
      <c r="E230" s="221" t="s">
        <v>30</v>
      </c>
      <c r="F230" s="222"/>
      <c r="G230" s="223"/>
      <c r="H230" s="1"/>
      <c r="I230" s="1"/>
      <c r="J230" s="231" t="s">
        <v>29</v>
      </c>
      <c r="K230" s="232"/>
      <c r="L230" s="67"/>
      <c r="M230" s="231" t="s">
        <v>30</v>
      </c>
      <c r="N230" s="233"/>
      <c r="O230" s="232"/>
      <c r="P230" s="1"/>
    </row>
    <row r="231" spans="1:16">
      <c r="A231" s="1"/>
      <c r="B231" s="179" t="s">
        <v>26</v>
      </c>
      <c r="C231" s="181" t="s">
        <v>25</v>
      </c>
      <c r="D231" s="182"/>
      <c r="E231" s="179" t="s">
        <v>24</v>
      </c>
      <c r="F231" s="180" t="s">
        <v>23</v>
      </c>
      <c r="G231" s="178" t="s">
        <v>22</v>
      </c>
      <c r="H231" s="1"/>
      <c r="I231" s="1"/>
      <c r="J231" s="179" t="s">
        <v>26</v>
      </c>
      <c r="K231" s="181" t="s">
        <v>25</v>
      </c>
      <c r="L231" s="182"/>
      <c r="M231" s="179" t="s">
        <v>24</v>
      </c>
      <c r="N231" s="180" t="s">
        <v>23</v>
      </c>
      <c r="O231" s="178" t="s">
        <v>22</v>
      </c>
      <c r="P231" s="1"/>
    </row>
    <row r="232" spans="1:16">
      <c r="A232" s="1"/>
      <c r="B232" s="224"/>
      <c r="C232" s="228"/>
      <c r="D232" s="230"/>
      <c r="E232" s="224"/>
      <c r="F232" s="226"/>
      <c r="G232" s="228"/>
      <c r="H232" s="1"/>
      <c r="I232" s="1"/>
      <c r="J232" s="224"/>
      <c r="K232" s="228"/>
      <c r="L232" s="230"/>
      <c r="M232" s="224"/>
      <c r="N232" s="226"/>
      <c r="O232" s="228"/>
      <c r="P232" s="1"/>
    </row>
    <row r="233" spans="1:16">
      <c r="A233" s="1"/>
      <c r="B233" s="225"/>
      <c r="C233" s="229"/>
      <c r="D233" s="230"/>
      <c r="E233" s="225"/>
      <c r="F233" s="227"/>
      <c r="G233" s="229"/>
      <c r="H233" s="1"/>
      <c r="I233" s="1"/>
      <c r="J233" s="225"/>
      <c r="K233" s="229"/>
      <c r="L233" s="230"/>
      <c r="M233" s="225"/>
      <c r="N233" s="227"/>
      <c r="O233" s="229"/>
      <c r="P233" s="1"/>
    </row>
    <row r="234" spans="1:16" ht="15.75" thickBot="1">
      <c r="A234" s="1"/>
      <c r="B234" s="63" t="s">
        <v>14</v>
      </c>
      <c r="C234" s="64">
        <f>IF(C198=" "," ",C198+1)</f>
        <v>7</v>
      </c>
      <c r="D234" s="182"/>
      <c r="E234" s="63" t="s">
        <v>14</v>
      </c>
      <c r="F234" s="66">
        <f>IF(C234=" "," ",(IF(AND(ISEVEN(C234),(AND(C234&gt;Lanes!$C$18,C234&lt;Lanes!$C$20+1)=TRUE),C234+2&gt;Lanes!$C$20)=TRUE,Lanes!$C$19+1,(IF(AND(ISEVEN(C234),(AND(C234&gt;Lanes!$C$17-1,C234&lt;Lanes!$C$19)=TRUE),C234+2&gt;Lanes!$C$18)=TRUE,Lanes!$C$17+1,(IF(AND(ISODD(C234),(AND(C234&gt;Lanes!$C$17-1,C234&lt;Lanes!$C$19)=TRUE),C234-2&lt;Lanes!$C$17)=TRUE,Lanes!$C$18-1,(IF(AND(ISODD(C234),(AND(C234&gt;Lanes!$C$18,C234&lt;Lanes!$C$20+1)=TRUE),C234-2&lt;Lanes!$C$19)=TRUE,Lanes!$C$20-1,(IF(ISEVEN(C234)=TRUE,C234+2,C234-2)))))))))))</f>
        <v>5</v>
      </c>
      <c r="G234" s="70"/>
      <c r="H234" s="1"/>
      <c r="I234" s="1"/>
      <c r="J234" s="63" t="s">
        <v>14</v>
      </c>
      <c r="K234" s="64">
        <f>IF(K198=" "," ",K198+1)</f>
        <v>37</v>
      </c>
      <c r="L234" s="182"/>
      <c r="M234" s="63" t="s">
        <v>14</v>
      </c>
      <c r="N234" s="66">
        <f>IF(K234=" "," ",(IF(AND(ISEVEN(K234),(AND(K234&gt;Lanes!$G$18,K234&lt;Lanes!$G$20+1)=TRUE),K234+2&gt;Lanes!$G$20)=TRUE,Lanes!$G$19+1,(IF(AND(ISEVEN(K234),(AND(K234&gt;Lanes!$G$17-1,K234&lt;Lanes!$G$19)=TRUE),K234+2&gt;Lanes!$G$18)=TRUE,Lanes!$G$17+1,(IF(AND(ISODD(K234),(AND(K234&gt;Lanes!$G$17-1,K234&lt;Lanes!$G$19)=TRUE),K234-2&lt;Lanes!$G$17)=TRUE,Lanes!$G$18-1,(IF(AND(ISODD(K234),(AND(K234&gt;Lanes!$G$18,K234&lt;Lanes!$G$20+1)=TRUE),K234-2&lt;Lanes!$G$19)=TRUE,Lanes!$G$20-1,(IF(ISEVEN(K234)=TRUE,K234+2,K234-2)))))))))))</f>
        <v>35</v>
      </c>
      <c r="O234" s="70"/>
      <c r="P234" s="1"/>
    </row>
    <row r="235" spans="1:16">
      <c r="A235" s="1"/>
      <c r="B235" s="177"/>
      <c r="C235" s="3"/>
      <c r="D235" s="177"/>
      <c r="E235" s="3"/>
      <c r="F235" s="177"/>
      <c r="G235" s="3"/>
      <c r="H235" s="1"/>
      <c r="I235" s="1"/>
      <c r="J235" s="177"/>
      <c r="K235" s="3"/>
      <c r="L235" s="177"/>
      <c r="M235" s="3"/>
      <c r="N235" s="177"/>
      <c r="O235" s="3"/>
      <c r="P235" s="1"/>
    </row>
    <row r="236" spans="1:16" ht="15.75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3"/>
      <c r="B237" s="221" t="s">
        <v>31</v>
      </c>
      <c r="C237" s="222"/>
      <c r="D237" s="223"/>
      <c r="E237" s="221" t="s">
        <v>32</v>
      </c>
      <c r="F237" s="222"/>
      <c r="G237" s="223"/>
      <c r="H237" s="3"/>
      <c r="I237" s="3"/>
      <c r="J237" s="221" t="s">
        <v>31</v>
      </c>
      <c r="K237" s="222"/>
      <c r="L237" s="223"/>
      <c r="M237" s="221" t="s">
        <v>32</v>
      </c>
      <c r="N237" s="222"/>
      <c r="O237" s="223"/>
      <c r="P237" s="3"/>
    </row>
    <row r="238" spans="1:16">
      <c r="A238" s="3"/>
      <c r="B238" s="179" t="s">
        <v>21</v>
      </c>
      <c r="C238" s="180" t="s">
        <v>20</v>
      </c>
      <c r="D238" s="178" t="s">
        <v>19</v>
      </c>
      <c r="E238" s="179" t="s">
        <v>18</v>
      </c>
      <c r="F238" s="180" t="s">
        <v>17</v>
      </c>
      <c r="G238" s="178" t="s">
        <v>16</v>
      </c>
      <c r="H238" s="67"/>
      <c r="I238" s="3"/>
      <c r="J238" s="179" t="s">
        <v>21</v>
      </c>
      <c r="K238" s="180" t="s">
        <v>20</v>
      </c>
      <c r="L238" s="178" t="s">
        <v>19</v>
      </c>
      <c r="M238" s="179" t="s">
        <v>18</v>
      </c>
      <c r="N238" s="180" t="s">
        <v>17</v>
      </c>
      <c r="O238" s="178" t="s">
        <v>16</v>
      </c>
      <c r="P238" s="67"/>
    </row>
    <row r="239" spans="1:16">
      <c r="A239" s="3"/>
      <c r="B239" s="224"/>
      <c r="C239" s="226"/>
      <c r="D239" s="228"/>
      <c r="E239" s="224"/>
      <c r="F239" s="226"/>
      <c r="G239" s="228"/>
      <c r="H239" s="182"/>
      <c r="I239" s="3"/>
      <c r="J239" s="224"/>
      <c r="K239" s="226"/>
      <c r="L239" s="228"/>
      <c r="M239" s="224"/>
      <c r="N239" s="226"/>
      <c r="O239" s="228"/>
      <c r="P239" s="4"/>
    </row>
    <row r="240" spans="1:16">
      <c r="A240" s="3"/>
      <c r="B240" s="225"/>
      <c r="C240" s="227"/>
      <c r="D240" s="229"/>
      <c r="E240" s="225"/>
      <c r="F240" s="227"/>
      <c r="G240" s="229"/>
      <c r="H240" s="68"/>
      <c r="I240" s="3"/>
      <c r="J240" s="225"/>
      <c r="K240" s="227"/>
      <c r="L240" s="229"/>
      <c r="M240" s="225"/>
      <c r="N240" s="227"/>
      <c r="O240" s="229"/>
      <c r="P240" s="68"/>
    </row>
    <row r="241" spans="1:16" ht="15.75" thickBot="1">
      <c r="A241" s="3"/>
      <c r="B241" s="63" t="s">
        <v>14</v>
      </c>
      <c r="C241" s="66">
        <f>IF(C234=" "," ",(IF(AND(ISEVEN(C234),ISEVEN(F234),(AND(C234&gt;Lanes!$C$18,C234&lt;Lanes!$C$20+1)),F234+1&gt;Lanes!$C$20)=TRUE,Lanes!$C$19,(IF(AND(ISEVEN(C234),ISEVEN(F234),(AND(C234&gt;Lanes!$C$17-1,C234&lt;Lanes!$C$19)),F234+1&gt;Lanes!$C$18)=TRUE,Lanes!$C$17,(IF(AND(ISEVEN(C234),ISODD(F234),(AND(C234&gt;Lanes!$C$18,C234&lt;Lanes!$C$20+1)),F234+3&gt;Lanes!$C$20)=TRUE,Lanes!$C$19+1,(IF(AND(ISEVEN(C234),ISODD(F234),(AND(C234&gt;Lanes!$C$17-1,C234&lt;Lanes!$C$19)),F234+3&gt;Lanes!$C$18)=TRUE,Lanes!$C$17+1,(IF(AND(ISODD(C234),ISEVEN(F234),(AND(C234&gt;Lanes!$C$17-1,C234&lt;Lanes!$C$19)),F234-3&lt;Lanes!$C$17)=TRUE,Lanes!$C$18-1,(IF(AND(ISODD(C234),ISEVEN(F234),(AND(C234&gt;Lanes!$C$18,C234&lt;Lanes!$C$20+1)),F234-3&gt;Lanes!$C$19)=TRUE,Lanes!$C$20-1,(IF(AND(ISODD(C234),ISODD(F234),(AND(C234&gt;Lanes!$C$17-1,C234&lt;Lanes!$C$19)),F234-1&lt;Lanes!$C$17)=TRUE,Lanes!$C$18,(IF(AND(ISODD(C234),ISODD(F234),(AND(C234&gt;Lanes!$C$18,C234&lt;Lanes!$C$20+1)),F234-1&lt;Lanes!$C$19)=TRUE,Lanes!$C$20,(IF(AND(ISODD(C234),ISODD(F234))=TRUE,F234-1,(IF(AND(ISODD(C234),ISEVEN(F234))=TRUE,F234-3,(IF(AND(ISEVEN(C234),ISODD(F234))=TRUE,F234+3,F234+1)))))))))))))))))))))))</f>
        <v>4</v>
      </c>
      <c r="D241" s="70"/>
      <c r="E241" s="63" t="s">
        <v>14</v>
      </c>
      <c r="F241" s="66">
        <f>IF(F234=" "," ",(IF(AND(ISEVEN(C234),ISEVEN(C241),(AND(C234&gt;Lanes!$C$18,C234&lt;Lanes!$C$20+1)),C241+1&gt;Lanes!$C$20)=TRUE,Lanes!$C$19+1,(IF(AND(ISEVEN(C234),ISEVEN(C241),(AND(C234&gt;Lanes!$C$17-1,C234&lt;Lanes!$C$19)),C241+1&gt;Lanes!$C$18)=TRUE,Lanes!$C$17+1,(IF(AND(ISEVEN(C234),ISODD(C241),(AND(C234&gt;Lanes!$C$18,C234&lt;Lanes!$C$20+1)),C241+3&gt;Lanes!$C$20)=TRUE,Lanes!$C$19+1,(IF(AND(ISEVEN(C234),ISODD(C241),(AND(C234&gt;Lanes!$C$17-1,C241&lt;Lanes!$C$19)),C241+3&gt;Lanes!$C$18)=TRUE,Lanes!$C$17+1,(IF(AND(ISODD(C234),ISEVEN(C241),(AND(C234&gt;Lanes!$C$17-1,C234&lt;Lanes!$C$19)),C241-3&lt;Lanes!$C$17)=TRUE,Lanes!$C$18-1,(IF(AND(ISODD(C234),ISEVEN(C241),(AND(C234&gt;Lanes!$C$18,C241&lt;Lanes!$C$20+1)),C241-3&lt;Lanes!$C$19)=TRUE,Lanes!$C$20-1,(IF(AND(ISODD(C234),ISODD(C241),(AND(C234&gt;Lanes!$C$17-1,C241&lt;Lanes!$C$19)),C241-3&lt;Lanes!$C$17)=TRUE,Lanes!$C$18,(IF(AND(ISODD(C234),ISODD(C241),(AND(C234&gt;Lanes!$C$18,C241&lt;Lanes!$C$20+1)),C241-3&lt;Lanes!$C$19)=TRUE,Lanes!$C$20,(IF(AND(ISODD(C234),ISODD(C241))=TRUE,C241-1,(IF(AND(ISODD(F234),ISEVEN(C241))=TRUE,C241-3,(IF(AND(ISEVEN(C234),ISODD(C241))=TRUE,C241+3,C241+1)))))))))))))))))))))))</f>
        <v>1</v>
      </c>
      <c r="G241" s="70"/>
      <c r="H241" s="68"/>
      <c r="I241" s="3"/>
      <c r="J241" s="63" t="s">
        <v>14</v>
      </c>
      <c r="K241" s="66">
        <f>IF(K234=" "," ",(IF(AND(ISEVEN(K234),ISEVEN(N234),(AND(K234&gt;Lanes!$G$18,K234&lt;Lanes!$G$20+1)),N234+1&gt;Lanes!$G$20)=TRUE,Lanes!$G$19,(IF(AND(ISEVEN(K234),ISEVEN(N234),(AND(K234&gt;Lanes!$G$17-1,K234&lt;Lanes!$G$19)),N234+1&gt;Lanes!$G$18)=TRUE,Lanes!$G$17,(IF(AND(ISEVEN(K234),ISODD(N234),(AND(K234&gt;Lanes!$G$18,K234&lt;Lanes!$G$20+1)),N234+3&gt;Lanes!$G$20)=TRUE,Lanes!$G$19+1,(IF(AND(ISEVEN(N234),ISODD(N234),(AND(K234&gt;Lanes!$G$17-1,K234&lt;Lanes!$G$19)),N234+3&gt;Lanes!$G$18)=TRUE,Lanes!$G$17+1,(IF(AND(ISODD(K234),ISEVEN(N234),(AND(K234&gt;Lanes!$G$17-1,K234&lt;Lanes!$G$19)),N234-3&lt;Lanes!$G$17)=TRUE,Lanes!$G$18-1,(IF(AND(ISODD(K234),ISEVEN(N234),(AND(K234&gt;Lanes!$G$18,K234&lt;Lanes!$G$20+1)),N234-3&gt;Lanes!$G$19)=TRUE,Lanes!$G$20-1,(IF(AND(ISODD(K234),ISODD(N234),(AND(K234&gt;Lanes!$G$17-1,K234&lt;Lanes!$G$19)),N234-1&lt;Lanes!$G$17)=TRUE,Lanes!$G$18,(IF(AND(ISODD(K234),ISODD(N234),(AND(K234&gt;Lanes!$G$18,K234&lt;Lanes!$G$20+1)),N234-1&lt;Lanes!$G$19)=TRUE,Lanes!$G$20,(IF(AND(ISODD(K234),ISODD(N234))=TRUE,N234-1,(IF(AND(ISODD(K234),ISEVEN(N234))=TRUE,N234-3,(IF(AND(ISEVEN(K234),ISODD(N234))=TRUE,N234+3,N234+1)))))))))))))))))))))))</f>
        <v>34</v>
      </c>
      <c r="L241" s="70"/>
      <c r="M241" s="63" t="s">
        <v>14</v>
      </c>
      <c r="N241" s="66">
        <f>IF(N234=" "," ",(IF(AND(ISEVEN(K234),ISEVEN(K241),(AND(K234&gt;Lanes!$G$18,K234&lt;Lanes!$G$20+1)),K241+1&gt;Lanes!$G$20)=TRUE,Lanes!$G$19+1,(IF(AND(ISEVEN(K234),ISEVEN(K241),(AND(K234&gt;Lanes!$G$17-1,K234&lt;Lanes!$G$19)),K241+1&gt;Lanes!$G$18)=TRUE,Lanes!$G$17+1,(IF(AND(ISEVEN(K234),ISODD(K241),(AND(K234&gt;Lanes!$G$18,K234&lt;Lanes!$G$20+1)),K241+3&gt;Lanes!$G$20)=TRUE,Lanes!$G$19+1,(IF(AND(ISEVEN(K234),ISODD(K241),(AND(K234&gt;Lanes!$G$17-1,K241&lt;Lanes!$G$19)),K241+3&gt;Lanes!$G$18)=TRUE,Lanes!$G$17+1,(IF(AND(ISODD(K234),ISEVEN(K241),(AND(K234&gt;Lanes!$G$17-1,K234&lt;Lanes!$G$19)),K241-3&lt;Lanes!$G$17)=TRUE,Lanes!$G$18-1,(IF(AND(ISODD(K234),ISEVEN(K241),(AND(K234&gt;Lanes!$G$18,K241&lt;Lanes!$G$20+1)),K241-3&lt;Lanes!$G$19)=TRUE,Lanes!$G$20-1,(IF(AND(ISODD(K234),ISODD(K241),(AND(K234&gt;Lanes!$G$17-1,K241&lt;Lanes!$G$19)),K241-3&lt;Lanes!$G$17)=TRUE,Lanes!$G$18,(IF(AND(ISODD(K234),ISODD(K241),(AND(K234&gt;Lanes!$G$18,K241&lt;Lanes!$G$20+1)),K241-3&lt;Lanes!$G$19)=TRUE,Lanes!$G$20,(IF(AND(ISODD(K234),ISODD(K241))=TRUE,K241-1,(IF(AND(ISODD(N234),ISEVEN(K241))=TRUE,K241-3,(IF(AND(ISEVEN(K234),ISODD(K241))=TRUE,K241+3,K241+1)))))))))))))))))))))))</f>
        <v>31</v>
      </c>
      <c r="O241" s="70"/>
      <c r="P241" s="68"/>
    </row>
    <row r="242" spans="1:16">
      <c r="A242" s="3"/>
      <c r="B242" s="3"/>
      <c r="C242" s="3"/>
      <c r="D242" s="182"/>
      <c r="E242" s="182"/>
      <c r="F242" s="182"/>
      <c r="G242" s="182"/>
      <c r="H242" s="182"/>
      <c r="I242" s="3"/>
      <c r="J242" s="3"/>
      <c r="K242" s="3"/>
      <c r="L242" s="182"/>
      <c r="M242" s="182"/>
      <c r="N242" s="182"/>
      <c r="O242" s="182"/>
      <c r="P242" s="4"/>
    </row>
    <row r="243" spans="1:16" ht="15.75" thickBot="1">
      <c r="A243" s="3"/>
      <c r="B243" s="3"/>
      <c r="C243" s="3"/>
      <c r="D243" s="182"/>
      <c r="E243" s="182"/>
      <c r="F243" s="182"/>
      <c r="G243" s="182"/>
      <c r="H243" s="182"/>
      <c r="I243" s="3"/>
      <c r="J243" s="3"/>
      <c r="K243" s="3"/>
      <c r="L243" s="182"/>
      <c r="M243" s="182"/>
      <c r="N243" s="182"/>
      <c r="O243" s="182"/>
      <c r="P243" s="4"/>
    </row>
    <row r="244" spans="1:16" ht="15.75" thickBot="1">
      <c r="A244" s="1"/>
      <c r="B244" s="221" t="s">
        <v>33</v>
      </c>
      <c r="C244" s="222"/>
      <c r="D244" s="223"/>
      <c r="E244" s="182"/>
      <c r="F244" s="1"/>
      <c r="G244" s="1"/>
      <c r="H244" s="1"/>
      <c r="I244" s="1"/>
      <c r="J244" s="221" t="s">
        <v>33</v>
      </c>
      <c r="K244" s="222"/>
      <c r="L244" s="223"/>
      <c r="M244" s="182"/>
      <c r="N244" s="1"/>
      <c r="O244" s="1"/>
      <c r="P244" s="1"/>
    </row>
    <row r="245" spans="1:16">
      <c r="A245" s="1"/>
      <c r="B245" s="179" t="s">
        <v>15</v>
      </c>
      <c r="C245" s="180" t="s">
        <v>37</v>
      </c>
      <c r="D245" s="178" t="s">
        <v>38</v>
      </c>
      <c r="E245" s="1"/>
      <c r="F245" s="221" t="s">
        <v>34</v>
      </c>
      <c r="G245" s="223"/>
      <c r="H245" s="1"/>
      <c r="I245" s="1"/>
      <c r="J245" s="179" t="s">
        <v>15</v>
      </c>
      <c r="K245" s="180" t="s">
        <v>37</v>
      </c>
      <c r="L245" s="178" t="s">
        <v>38</v>
      </c>
      <c r="M245" s="1"/>
      <c r="N245" s="221" t="s">
        <v>34</v>
      </c>
      <c r="O245" s="223"/>
      <c r="P245" s="1"/>
    </row>
    <row r="246" spans="1:16">
      <c r="A246" s="1"/>
      <c r="B246" s="224"/>
      <c r="C246" s="226"/>
      <c r="D246" s="228"/>
      <c r="E246" s="1"/>
      <c r="F246" s="71"/>
      <c r="G246" s="72"/>
      <c r="H246" s="1"/>
      <c r="I246" s="1"/>
      <c r="J246" s="224"/>
      <c r="K246" s="226"/>
      <c r="L246" s="228"/>
      <c r="M246" s="1"/>
      <c r="N246" s="71"/>
      <c r="O246" s="72"/>
      <c r="P246" s="1"/>
    </row>
    <row r="247" spans="1:16" ht="15.75" thickBot="1">
      <c r="A247" s="1"/>
      <c r="B247" s="225"/>
      <c r="C247" s="227"/>
      <c r="D247" s="229"/>
      <c r="E247" s="1"/>
      <c r="F247" s="73"/>
      <c r="G247" s="74"/>
      <c r="H247" s="1"/>
      <c r="I247" s="1"/>
      <c r="J247" s="225"/>
      <c r="K247" s="227"/>
      <c r="L247" s="229"/>
      <c r="M247" s="1"/>
      <c r="N247" s="73"/>
      <c r="O247" s="74"/>
      <c r="P247" s="1"/>
    </row>
    <row r="248" spans="1:16" ht="15.75" thickBot="1">
      <c r="A248" s="1"/>
      <c r="B248" s="63" t="s">
        <v>14</v>
      </c>
      <c r="C248" s="66">
        <f>IF(C234=" "," ",(IF(AND(ISEVEN(C234),ISEVEN(F241),(AND(C234&gt;Lanes!$C$18,C234&lt;Lanes!$C$20+1)),F241+1&gt;Lanes!$C$20)=TRUE,Lanes!$C$19,(IF(AND(ISEVEN(C234),ISEVEN(F241),(AND(C234&gt;Lanes!$C$17-1,C234&lt;Lanes!$C$19)),F241+1&gt;Lanes!$C$18)=TRUE,Lanes!$C$17,(IF(AND(ISEVEN(C234),ISODD(F241),(AND(C234&gt;Lanes!$C$18,C234&lt;Lanes!$C$20+1)),F241+3&gt;Lanes!$C$20)=TRUE,Lanes!$C$19+1,(IF(AND(ISEVEN(C234),ISODD(F241),(AND(C234&gt;Lanes!$C$17-1,F241&lt;Lanes!$C$19)),F241+3&gt;Lanes!$C$18)=TRUE,Lanes!$C$17+1,(IF(AND(ISODD(C234),ISEVEN(F241),(AND(C234&gt;Lanes!$C$17-1,C234&lt;Lanes!$C$19)),F241-3&lt;Lanes!$C$17)=TRUE,Lanes!$C$18-1,(IF(AND(ISODD(C234),ISEVEN(F241),(AND(C234&gt;Lanes!$C$18,C234&lt;Lanes!$C$20+1)),F241-3&gt;Lanes!$C$19)=TRUE,Lanes!$C$20-1,(IF(AND(ISODD(C234),ISODD(F241),(AND(C234&gt;Lanes!$C$17-1,C234&lt;Lanes!$C$19)),F241-1&lt;Lanes!$C$17)=TRUE,Lanes!$C$18,(IF(AND(ISODD(C234),ISODD(F241),(AND(C234&gt;Lanes!$C$18,C234&lt;Lanes!$C$20+1)),F241-1&lt;Lanes!$C$19)=TRUE,Lanes!$C$20,(IF(AND(ISODD(C234),ISODD(F241))=TRUE,F241-1,(IF(AND(ISODD(C234),ISEVEN(F241))=TRUE,F241-3,(IF(AND(ISEVEN(C234),ISODD(F241))=TRUE,F241+3,F241+1)))))))))))))))))))))))</f>
        <v>12</v>
      </c>
      <c r="D248" s="70"/>
      <c r="E248" s="1"/>
      <c r="F248" s="1"/>
      <c r="G248" s="1"/>
      <c r="H248" s="1"/>
      <c r="I248" s="1"/>
      <c r="J248" s="63" t="s">
        <v>14</v>
      </c>
      <c r="K248" s="66">
        <f>IF(K234=" "," ",(IF(AND(ISEVEN(K234),ISEVEN(N241),(AND(K234&gt;Lanes!$G$18,K234&lt;Lanes!$G$20+1)),N241+1&gt;Lanes!$G$20)=TRUE,Lanes!$G$19,(IF(AND(ISEVEN(K234),ISEVEN(N241),(AND(K234&gt;Lanes!$G$17-1,K234&lt;Lanes!$G$19)),N241+1&gt;Lanes!$G$18)=TRUE,Lanes!$G$17,(IF(AND(ISEVEN(K234),ISODD(N241),(AND(K234&gt;Lanes!$G$18,K234&lt;Lanes!$G$20+1)),N241+3&gt;Lanes!$G$20)=TRUE,Lanes!$G$19+1,(IF(AND(ISEVEN(K234),ISODD(N241),(AND(K234&gt;Lanes!$G$17-1,N241&lt;Lanes!$G$19)),N241+3&gt;Lanes!$G$18)=TRUE,Lanes!$G$17+1,(IF(AND(ISODD(K234),ISEVEN(N241),(AND(K234&gt;Lanes!$G$17-1,K234&lt;Lanes!$G$19)),N241-3&lt;Lanes!$G$17)=TRUE,Lanes!$G$18-1,(IF(AND(ISODD(K234),ISEVEN(N241),(AND(K234&gt;Lanes!$G$18,K234&lt;Lanes!$G$20+1)),N241-3&gt;Lanes!$G$19)=TRUE,Lanes!$G$20-1,(IF(AND(ISODD(K234),ISODD(N241),(AND(K234&gt;Lanes!$G$17-1,K234&lt;Lanes!$G$19)),N241-1&lt;Lanes!$G$17)=TRUE,Lanes!$G$18,(IF(AND(ISODD(K234),ISODD(N241),(AND(K234&gt;Lanes!$G$18,K234&lt;Lanes!$G$20+1)),N241-1&lt;Lanes!$G$19)=TRUE,Lanes!$G$20,(IF(AND(ISODD(K234),ISODD(N241))=TRUE,N241-1,(IF(AND(ISODD(K234),ISEVEN(N241))=TRUE,N241-3,(IF(AND(ISEVEN(K234),ISODD(N241))=TRUE,N241+3,N241+1)))))))))))))))))))))))</f>
        <v>42</v>
      </c>
      <c r="L248" s="70"/>
      <c r="M248" s="1"/>
      <c r="N248" s="1"/>
      <c r="O248" s="1"/>
      <c r="P248" s="1"/>
    </row>
    <row r="249" spans="1:16">
      <c r="A249" s="1"/>
      <c r="B249" s="1"/>
      <c r="C249" s="1"/>
      <c r="D249" s="3"/>
      <c r="E249" s="3"/>
      <c r="F249" s="1"/>
      <c r="G249" s="1"/>
      <c r="H249" s="1"/>
      <c r="I249" s="1"/>
      <c r="J249" s="1"/>
      <c r="K249" s="1"/>
      <c r="L249" s="3"/>
      <c r="M249" s="3"/>
      <c r="N249" s="1"/>
      <c r="O249" s="1"/>
      <c r="P249" s="1"/>
    </row>
    <row r="250" spans="1:16">
      <c r="A250" s="1"/>
      <c r="B250" s="1"/>
      <c r="C250" s="1"/>
      <c r="D250" s="3"/>
      <c r="E250" s="3"/>
      <c r="F250" s="1"/>
      <c r="G250" s="1"/>
      <c r="H250" s="1"/>
      <c r="I250" s="1"/>
      <c r="J250" s="1"/>
      <c r="K250" s="1"/>
      <c r="L250" s="3"/>
      <c r="M250" s="3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220" t="s">
        <v>13</v>
      </c>
      <c r="C252" s="220"/>
      <c r="D252" s="31"/>
      <c r="E252" s="31"/>
      <c r="F252" s="31"/>
      <c r="G252" s="31"/>
      <c r="H252" s="1"/>
      <c r="I252" s="1"/>
      <c r="J252" s="220" t="s">
        <v>13</v>
      </c>
      <c r="K252" s="220"/>
      <c r="L252" s="31"/>
      <c r="M252" s="31"/>
      <c r="N252" s="31"/>
      <c r="O252" s="31"/>
      <c r="P252" s="1"/>
    </row>
    <row r="253" spans="1:16">
      <c r="A253" s="1"/>
      <c r="B253" s="239" t="s">
        <v>35</v>
      </c>
      <c r="C253" s="239"/>
      <c r="D253" s="239"/>
      <c r="E253" s="239"/>
      <c r="F253" s="239"/>
      <c r="G253" s="239"/>
      <c r="H253" s="1"/>
      <c r="I253" s="1"/>
      <c r="J253" s="240" t="s">
        <v>35</v>
      </c>
      <c r="K253" s="240"/>
      <c r="L253" s="240"/>
      <c r="M253" s="240"/>
      <c r="N253" s="240"/>
      <c r="O253" s="240"/>
      <c r="P253" s="1"/>
    </row>
    <row r="254" spans="1:16">
      <c r="A254" s="75"/>
      <c r="B254" s="239"/>
      <c r="C254" s="239"/>
      <c r="D254" s="239"/>
      <c r="E254" s="239"/>
      <c r="F254" s="239"/>
      <c r="G254" s="239"/>
      <c r="H254" s="76"/>
      <c r="I254" s="75"/>
      <c r="J254" s="240"/>
      <c r="K254" s="240"/>
      <c r="L254" s="240"/>
      <c r="M254" s="240"/>
      <c r="N254" s="240"/>
      <c r="O254" s="240"/>
      <c r="P254" s="76"/>
    </row>
    <row r="255" spans="1:16" ht="20.25">
      <c r="A255" s="75"/>
      <c r="B255" s="77"/>
      <c r="C255" s="77"/>
      <c r="D255" s="77"/>
      <c r="E255" s="77"/>
      <c r="F255" s="77"/>
      <c r="G255" s="77"/>
      <c r="H255" s="76"/>
      <c r="I255" s="75"/>
      <c r="J255" s="78"/>
      <c r="K255" s="78"/>
      <c r="L255" s="78"/>
      <c r="M255" s="78"/>
      <c r="N255" s="78"/>
      <c r="O255" s="78"/>
      <c r="P255" s="76"/>
    </row>
    <row r="256" spans="1:16" ht="20.25">
      <c r="A256" s="75"/>
      <c r="B256" s="77"/>
      <c r="C256" s="241" t="s">
        <v>36</v>
      </c>
      <c r="D256" s="241"/>
      <c r="E256" s="241"/>
      <c r="F256" s="241"/>
      <c r="G256" s="77"/>
      <c r="H256" s="76"/>
      <c r="I256" s="75"/>
      <c r="J256" s="78"/>
      <c r="K256" s="242" t="s">
        <v>36</v>
      </c>
      <c r="L256" s="242"/>
      <c r="M256" s="242"/>
      <c r="N256" s="242"/>
      <c r="O256" s="78"/>
      <c r="P256" s="76"/>
    </row>
    <row r="257" spans="1:16" ht="20.25">
      <c r="A257" s="75"/>
      <c r="B257" s="77"/>
      <c r="C257" s="77"/>
      <c r="D257" s="77"/>
      <c r="E257" s="77"/>
      <c r="F257" s="77"/>
      <c r="G257" s="77"/>
      <c r="H257" s="76"/>
      <c r="I257" s="75"/>
      <c r="J257" s="78"/>
      <c r="K257" s="78"/>
      <c r="L257" s="78"/>
      <c r="M257" s="78"/>
      <c r="N257" s="78"/>
      <c r="O257" s="78"/>
      <c r="P257" s="76"/>
    </row>
    <row r="258" spans="1:16">
      <c r="A258" s="1"/>
      <c r="B258" s="1"/>
      <c r="C258" s="1"/>
      <c r="D258" s="234">
        <f>Lanes!$D$3</f>
        <v>41658</v>
      </c>
      <c r="E258" s="234"/>
      <c r="F258" s="1"/>
      <c r="G258" s="1"/>
      <c r="H258" s="1"/>
      <c r="I258" s="1"/>
      <c r="J258" s="79"/>
      <c r="K258" s="79"/>
      <c r="L258" s="235">
        <f>Lanes!$D$3</f>
        <v>41658</v>
      </c>
      <c r="M258" s="235"/>
      <c r="N258" s="79"/>
      <c r="O258" s="79"/>
      <c r="P258" s="1"/>
    </row>
    <row r="259" spans="1:16" ht="18">
      <c r="A259" s="37"/>
      <c r="B259" s="37"/>
      <c r="C259" s="37"/>
      <c r="D259" s="37"/>
      <c r="E259" s="37"/>
      <c r="F259" s="37"/>
      <c r="G259" s="37"/>
      <c r="H259" s="37"/>
      <c r="I259" s="37"/>
      <c r="J259" s="80"/>
      <c r="K259" s="80"/>
      <c r="L259" s="80"/>
      <c r="M259" s="80"/>
      <c r="N259" s="80"/>
      <c r="O259" s="80"/>
      <c r="P259" s="37"/>
    </row>
    <row r="260" spans="1:16" ht="15.75">
      <c r="A260" s="1"/>
      <c r="B260" s="1"/>
      <c r="C260" s="236" t="s">
        <v>28</v>
      </c>
      <c r="D260" s="236"/>
      <c r="E260" s="236"/>
      <c r="F260" s="236"/>
      <c r="G260" s="1"/>
      <c r="H260" s="1"/>
      <c r="I260" s="1"/>
      <c r="J260" s="79"/>
      <c r="K260" s="237" t="s">
        <v>27</v>
      </c>
      <c r="L260" s="237"/>
      <c r="M260" s="237"/>
      <c r="N260" s="237"/>
      <c r="O260" s="79"/>
      <c r="P260" s="1"/>
    </row>
    <row r="261" spans="1:16" ht="15.75">
      <c r="A261" s="36"/>
      <c r="B261" s="3"/>
      <c r="C261" s="3"/>
      <c r="D261" s="3"/>
      <c r="E261" s="3"/>
      <c r="F261" s="1"/>
      <c r="G261" s="1"/>
      <c r="H261" s="1"/>
      <c r="I261" s="36"/>
      <c r="J261" s="3"/>
      <c r="K261" s="3"/>
      <c r="L261" s="3"/>
      <c r="M261" s="3"/>
      <c r="N261" s="1"/>
      <c r="O261" s="1"/>
      <c r="P261" s="1"/>
    </row>
    <row r="262" spans="1:16" ht="15.75">
      <c r="A262" s="36"/>
      <c r="B262" s="3"/>
      <c r="C262" s="3"/>
      <c r="D262" s="3"/>
      <c r="E262" s="3"/>
      <c r="F262" s="1"/>
      <c r="G262" s="1"/>
      <c r="H262" s="1"/>
      <c r="I262" s="36"/>
      <c r="J262" s="3"/>
      <c r="K262" s="3"/>
      <c r="L262" s="3"/>
      <c r="M262" s="3"/>
      <c r="N262" s="1"/>
      <c r="O262" s="1"/>
      <c r="P262" s="1"/>
    </row>
    <row r="263" spans="1:16" ht="16.5" thickBot="1">
      <c r="A263" s="1"/>
      <c r="B263" s="36" t="s">
        <v>3</v>
      </c>
      <c r="C263" s="238" t="str">
        <f>Input!B11</f>
        <v>Clinton Township Chhippewa Valley</v>
      </c>
      <c r="D263" s="238"/>
      <c r="E263" s="238"/>
      <c r="F263" s="238"/>
      <c r="G263" s="35"/>
      <c r="H263" s="1"/>
      <c r="I263" s="1"/>
      <c r="J263" s="81" t="s">
        <v>3</v>
      </c>
      <c r="K263" s="238" t="str">
        <f>Input!S11</f>
        <v>St. Clair Shores Lakeshore</v>
      </c>
      <c r="L263" s="238"/>
      <c r="M263" s="238"/>
      <c r="N263" s="238"/>
      <c r="O263" s="35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thickBot="1">
      <c r="A265" s="1"/>
      <c r="B265" s="1"/>
      <c r="C265" s="34"/>
      <c r="D265" s="33"/>
      <c r="E265" s="1"/>
      <c r="F265" s="1"/>
      <c r="G265" s="1"/>
      <c r="H265" s="1"/>
      <c r="I265" s="1"/>
      <c r="J265" s="1"/>
      <c r="K265" s="34"/>
      <c r="L265" s="33"/>
      <c r="M265" s="1"/>
      <c r="N265" s="1"/>
      <c r="O265" s="1"/>
      <c r="P265" s="1"/>
    </row>
    <row r="266" spans="1:16">
      <c r="A266" s="1"/>
      <c r="B266" s="221" t="s">
        <v>29</v>
      </c>
      <c r="C266" s="223"/>
      <c r="D266" s="67"/>
      <c r="E266" s="221" t="s">
        <v>30</v>
      </c>
      <c r="F266" s="222"/>
      <c r="G266" s="223"/>
      <c r="H266" s="1"/>
      <c r="I266" s="1"/>
      <c r="J266" s="231" t="s">
        <v>29</v>
      </c>
      <c r="K266" s="232"/>
      <c r="L266" s="67"/>
      <c r="M266" s="231" t="s">
        <v>30</v>
      </c>
      <c r="N266" s="233"/>
      <c r="O266" s="232"/>
      <c r="P266" s="1"/>
    </row>
    <row r="267" spans="1:16">
      <c r="A267" s="1"/>
      <c r="B267" s="179" t="s">
        <v>26</v>
      </c>
      <c r="C267" s="181" t="s">
        <v>25</v>
      </c>
      <c r="D267" s="182"/>
      <c r="E267" s="179" t="s">
        <v>24</v>
      </c>
      <c r="F267" s="180" t="s">
        <v>23</v>
      </c>
      <c r="G267" s="178" t="s">
        <v>22</v>
      </c>
      <c r="H267" s="1"/>
      <c r="I267" s="1"/>
      <c r="J267" s="179" t="s">
        <v>26</v>
      </c>
      <c r="K267" s="181" t="s">
        <v>25</v>
      </c>
      <c r="L267" s="182"/>
      <c r="M267" s="179" t="s">
        <v>24</v>
      </c>
      <c r="N267" s="180" t="s">
        <v>23</v>
      </c>
      <c r="O267" s="178" t="s">
        <v>22</v>
      </c>
      <c r="P267" s="1"/>
    </row>
    <row r="268" spans="1:16">
      <c r="A268" s="1"/>
      <c r="B268" s="224"/>
      <c r="C268" s="228"/>
      <c r="D268" s="230"/>
      <c r="E268" s="224"/>
      <c r="F268" s="226"/>
      <c r="G268" s="228"/>
      <c r="H268" s="1"/>
      <c r="I268" s="1"/>
      <c r="J268" s="224"/>
      <c r="K268" s="228"/>
      <c r="L268" s="230"/>
      <c r="M268" s="224"/>
      <c r="N268" s="226"/>
      <c r="O268" s="228"/>
      <c r="P268" s="1"/>
    </row>
    <row r="269" spans="1:16">
      <c r="A269" s="1"/>
      <c r="B269" s="225"/>
      <c r="C269" s="229"/>
      <c r="D269" s="230"/>
      <c r="E269" s="225"/>
      <c r="F269" s="227"/>
      <c r="G269" s="229"/>
      <c r="H269" s="1"/>
      <c r="I269" s="1"/>
      <c r="J269" s="225"/>
      <c r="K269" s="229"/>
      <c r="L269" s="230"/>
      <c r="M269" s="225"/>
      <c r="N269" s="227"/>
      <c r="O269" s="229"/>
      <c r="P269" s="1"/>
    </row>
    <row r="270" spans="1:16" ht="15.75" thickBot="1">
      <c r="A270" s="1"/>
      <c r="B270" s="63" t="s">
        <v>14</v>
      </c>
      <c r="C270" s="64">
        <f>IF(C234=" "," ",C234+1)</f>
        <v>8</v>
      </c>
      <c r="D270" s="182"/>
      <c r="E270" s="63" t="s">
        <v>14</v>
      </c>
      <c r="F270" s="66">
        <f>IF(C270=" "," ",(IF(AND(ISEVEN(C270),(AND(C270&gt;Lanes!$C$18,C270&lt;Lanes!$C$20+1)=TRUE),C270+2&gt;Lanes!$C$20)=TRUE,Lanes!$C$19+1,(IF(AND(ISEVEN(C270),(AND(C270&gt;Lanes!$C$17-1,C270&lt;Lanes!$C$19)=TRUE),C270+2&gt;Lanes!$C$18)=TRUE,Lanes!$C$17+1,(IF(AND(ISODD(C270),(AND(C270&gt;Lanes!$C$17-1,C270&lt;Lanes!$C$19)=TRUE),C270-2&lt;Lanes!$C$17)=TRUE,Lanes!$C$18-1,(IF(AND(ISODD(C270),(AND(C270&gt;Lanes!$C$18,C270&lt;Lanes!$C$20+1)=TRUE),C270-2&lt;Lanes!$C$19)=TRUE,Lanes!$C$20-1,(IF(ISEVEN(C270)=TRUE,C270+2,C270-2)))))))))))</f>
        <v>10</v>
      </c>
      <c r="G270" s="70"/>
      <c r="H270" s="1"/>
      <c r="I270" s="1"/>
      <c r="J270" s="63" t="s">
        <v>14</v>
      </c>
      <c r="K270" s="64">
        <f>IF(K234=" "," ",K234+1)</f>
        <v>38</v>
      </c>
      <c r="L270" s="182"/>
      <c r="M270" s="63" t="s">
        <v>14</v>
      </c>
      <c r="N270" s="66">
        <f>IF(K270=" "," ",(IF(AND(ISEVEN(K270),(AND(K270&gt;Lanes!$G$18,K270&lt;Lanes!$G$20+1)=TRUE),K270+2&gt;Lanes!$G$20)=TRUE,Lanes!$G$19+1,(IF(AND(ISEVEN(K270),(AND(K270&gt;Lanes!$G$17-1,K270&lt;Lanes!$G$19)=TRUE),K270+2&gt;Lanes!$G$18)=TRUE,Lanes!$G$17+1,(IF(AND(ISODD(K270),(AND(K270&gt;Lanes!$G$17-1,K270&lt;Lanes!$G$19)=TRUE),K270-2&lt;Lanes!$G$17)=TRUE,Lanes!$G$18-1,(IF(AND(ISODD(K270),(AND(K270&gt;Lanes!$G$18,K270&lt;Lanes!$G$20+1)=TRUE),K270-2&lt;Lanes!$G$19)=TRUE,Lanes!$G$20-1,(IF(ISEVEN(K270)=TRUE,K270+2,K270-2)))))))))))</f>
        <v>40</v>
      </c>
      <c r="O270" s="70"/>
      <c r="P270" s="1"/>
    </row>
    <row r="271" spans="1:16">
      <c r="A271" s="1"/>
      <c r="B271" s="177"/>
      <c r="C271" s="3"/>
      <c r="D271" s="177"/>
      <c r="E271" s="3"/>
      <c r="F271" s="177"/>
      <c r="G271" s="3"/>
      <c r="H271" s="1"/>
      <c r="I271" s="1"/>
      <c r="J271" s="177"/>
      <c r="K271" s="3"/>
      <c r="L271" s="177"/>
      <c r="M271" s="3"/>
      <c r="N271" s="177"/>
      <c r="O271" s="3"/>
      <c r="P271" s="1"/>
    </row>
    <row r="272" spans="1:16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3"/>
      <c r="B273" s="221" t="s">
        <v>31</v>
      </c>
      <c r="C273" s="222"/>
      <c r="D273" s="223"/>
      <c r="E273" s="221" t="s">
        <v>32</v>
      </c>
      <c r="F273" s="222"/>
      <c r="G273" s="223"/>
      <c r="H273" s="3"/>
      <c r="I273" s="3"/>
      <c r="J273" s="221" t="s">
        <v>31</v>
      </c>
      <c r="K273" s="222"/>
      <c r="L273" s="223"/>
      <c r="M273" s="221" t="s">
        <v>32</v>
      </c>
      <c r="N273" s="222"/>
      <c r="O273" s="223"/>
      <c r="P273" s="3"/>
    </row>
    <row r="274" spans="1:16">
      <c r="A274" s="3"/>
      <c r="B274" s="179" t="s">
        <v>21</v>
      </c>
      <c r="C274" s="180" t="s">
        <v>20</v>
      </c>
      <c r="D274" s="178" t="s">
        <v>19</v>
      </c>
      <c r="E274" s="179" t="s">
        <v>18</v>
      </c>
      <c r="F274" s="180" t="s">
        <v>17</v>
      </c>
      <c r="G274" s="178" t="s">
        <v>16</v>
      </c>
      <c r="H274" s="67"/>
      <c r="I274" s="3"/>
      <c r="J274" s="179" t="s">
        <v>21</v>
      </c>
      <c r="K274" s="180" t="s">
        <v>20</v>
      </c>
      <c r="L274" s="178" t="s">
        <v>19</v>
      </c>
      <c r="M274" s="179" t="s">
        <v>18</v>
      </c>
      <c r="N274" s="180" t="s">
        <v>17</v>
      </c>
      <c r="O274" s="178" t="s">
        <v>16</v>
      </c>
      <c r="P274" s="67"/>
    </row>
    <row r="275" spans="1:16">
      <c r="A275" s="3"/>
      <c r="B275" s="224"/>
      <c r="C275" s="226"/>
      <c r="D275" s="228"/>
      <c r="E275" s="224"/>
      <c r="F275" s="226"/>
      <c r="G275" s="228"/>
      <c r="H275" s="182"/>
      <c r="I275" s="3"/>
      <c r="J275" s="224"/>
      <c r="K275" s="226"/>
      <c r="L275" s="228"/>
      <c r="M275" s="224"/>
      <c r="N275" s="226"/>
      <c r="O275" s="228"/>
      <c r="P275" s="4"/>
    </row>
    <row r="276" spans="1:16">
      <c r="A276" s="3"/>
      <c r="B276" s="225"/>
      <c r="C276" s="227"/>
      <c r="D276" s="229"/>
      <c r="E276" s="225"/>
      <c r="F276" s="227"/>
      <c r="G276" s="229"/>
      <c r="H276" s="68"/>
      <c r="I276" s="3"/>
      <c r="J276" s="225"/>
      <c r="K276" s="227"/>
      <c r="L276" s="229"/>
      <c r="M276" s="225"/>
      <c r="N276" s="227"/>
      <c r="O276" s="229"/>
      <c r="P276" s="68"/>
    </row>
    <row r="277" spans="1:16" ht="15.75" thickBot="1">
      <c r="A277" s="3"/>
      <c r="B277" s="63" t="s">
        <v>14</v>
      </c>
      <c r="C277" s="66">
        <f>IF(C270=" "," ",(IF(AND(ISEVEN(C270),ISEVEN(F270),(AND(C270&gt;Lanes!$C$18,C270&lt;Lanes!$C$20+1)),F270+1&gt;Lanes!$C$20)=TRUE,Lanes!$C$19,(IF(AND(ISEVEN(C270),ISEVEN(F270),(AND(C270&gt;Lanes!$C$17-1,C270&lt;Lanes!$C$19)),F270+1&gt;Lanes!$C$18)=TRUE,Lanes!$C$17,(IF(AND(ISEVEN(C270),ISODD(F270),(AND(C270&gt;Lanes!$C$18,C270&lt;Lanes!$C$20+1)),F270+3&gt;Lanes!$C$20)=TRUE,Lanes!$C$19+1,(IF(AND(ISEVEN(C270),ISODD(F270),(AND(C270&gt;Lanes!$C$17-1,C270&lt;Lanes!$C$19)),F270+3&gt;Lanes!$C$18)=TRUE,Lanes!$C$17+1,(IF(AND(ISODD(C270),ISEVEN(F270),(AND(C270&gt;Lanes!$C$17-1,C270&lt;Lanes!$C$19)),F270-3&lt;Lanes!$C$17)=TRUE,Lanes!$C$18-1,(IF(AND(ISODD(C270),ISEVEN(F270),(AND(C270&gt;Lanes!$C$18,C270&lt;Lanes!$C$20+1)),F270-3&gt;Lanes!$C$19)=TRUE,Lanes!$C$20-1,(IF(AND(ISODD(C270),ISODD(F270),(AND(C270&gt;Lanes!$C$17-1,C270&lt;Lanes!$C$19)),F270-1&lt;Lanes!$C$17)=TRUE,Lanes!$C$18,(IF(AND(ISODD(C270),ISODD(F270),(AND(C270&gt;Lanes!$C$18,C270&lt;Lanes!$C$20+1)),F270-1&lt;Lanes!$C$19)=TRUE,Lanes!$C$20,(IF(AND(ISODD(C270),ISODD(F270))=TRUE,F270-1,(IF(AND(ISODD(C270),ISEVEN(F270))=TRUE,F270-3,(IF(AND(ISEVEN(C270),ISODD(F270))=TRUE,F270+3,F270+1)))))))))))))))))))))))</f>
        <v>11</v>
      </c>
      <c r="D277" s="70"/>
      <c r="E277" s="63" t="s">
        <v>14</v>
      </c>
      <c r="F277" s="66">
        <f>IF(F270=" "," ",(IF(AND(ISEVEN(C270),ISEVEN(C277),(AND(C270&gt;Lanes!$C$18,C270&lt;Lanes!$C$20+1)),C277+1&gt;Lanes!$C$20)=TRUE,Lanes!$C$19+1,(IF(AND(ISEVEN(C270),ISEVEN(C277),(AND(C270&gt;Lanes!$C$17-1,C270&lt;Lanes!$C$19)),C277+1&gt;Lanes!$C$18)=TRUE,Lanes!$C$17+1,(IF(AND(ISEVEN(C270),ISODD(C277),(AND(C270&gt;Lanes!$C$18,C270&lt;Lanes!$C$20+1)),C277+3&gt;Lanes!$C$20)=TRUE,Lanes!$C$19+1,(IF(AND(ISEVEN(C270),ISODD(C277),(AND(C270&gt;Lanes!$C$17-1,C277&lt;Lanes!$C$19)),C277+3&gt;Lanes!$C$18)=TRUE,Lanes!$C$17+1,(IF(AND(ISODD(C270),ISEVEN(C277),(AND(C270&gt;Lanes!$C$17-1,C270&lt;Lanes!$C$19)),C277-3&lt;Lanes!$C$17)=TRUE,Lanes!$C$18-1,(IF(AND(ISODD(C270),ISEVEN(C277),(AND(C270&gt;Lanes!$C$18,C277&lt;Lanes!$C$20+1)),C277-3&lt;Lanes!$C$19)=TRUE,Lanes!$C$20-1,(IF(AND(ISODD(C270),ISODD(C277),(AND(C270&gt;Lanes!$C$17-1,C277&lt;Lanes!$C$19)),C277-3&lt;Lanes!$C$17)=TRUE,Lanes!$C$18,(IF(AND(ISODD(C270),ISODD(C277),(AND(C270&gt;Lanes!$C$18,C277&lt;Lanes!$C$20+1)),C277-3&lt;Lanes!$C$19)=TRUE,Lanes!$C$20,(IF(AND(ISODD(C270),ISODD(C277))=TRUE,C277-1,(IF(AND(ISODD(F270),ISEVEN(C277))=TRUE,C277-3,(IF(AND(ISEVEN(C270),ISODD(C277))=TRUE,C277+3,C277+1)))))))))))))))))))))))</f>
        <v>2</v>
      </c>
      <c r="G277" s="70"/>
      <c r="H277" s="68"/>
      <c r="I277" s="3"/>
      <c r="J277" s="63" t="s">
        <v>14</v>
      </c>
      <c r="K277" s="66">
        <f>IF(K270=" "," ",(IF(AND(ISEVEN(K270),ISEVEN(N270),(AND(K270&gt;Lanes!$G$18,K270&lt;Lanes!$G$20+1)),N270+1&gt;Lanes!$G$20)=TRUE,Lanes!$G$19,(IF(AND(ISEVEN(K270),ISEVEN(N270),(AND(K270&gt;Lanes!$G$17-1,K270&lt;Lanes!$G$19)),N270+1&gt;Lanes!$G$18)=TRUE,Lanes!$G$17,(IF(AND(ISEVEN(K270),ISODD(N270),(AND(K270&gt;Lanes!$G$18,K270&lt;Lanes!$G$20+1)),N270+3&gt;Lanes!$G$20)=TRUE,Lanes!$G$19+1,(IF(AND(ISEVEN(N270),ISODD(N270),(AND(K270&gt;Lanes!$G$17-1,K270&lt;Lanes!$G$19)),N270+3&gt;Lanes!$G$18)=TRUE,Lanes!$G$17+1,(IF(AND(ISODD(K270),ISEVEN(N270),(AND(K270&gt;Lanes!$G$17-1,K270&lt;Lanes!$G$19)),N270-3&lt;Lanes!$G$17)=TRUE,Lanes!$G$18-1,(IF(AND(ISODD(K270),ISEVEN(N270),(AND(K270&gt;Lanes!$G$18,K270&lt;Lanes!$G$20+1)),N270-3&gt;Lanes!$G$19)=TRUE,Lanes!$G$20-1,(IF(AND(ISODD(K270),ISODD(N270),(AND(K270&gt;Lanes!$G$17-1,K270&lt;Lanes!$G$19)),N270-1&lt;Lanes!$G$17)=TRUE,Lanes!$G$18,(IF(AND(ISODD(K270),ISODD(N270),(AND(K270&gt;Lanes!$G$18,K270&lt;Lanes!$G$20+1)),N270-1&lt;Lanes!$G$19)=TRUE,Lanes!$G$20,(IF(AND(ISODD(K270),ISODD(N270))=TRUE,N270-1,(IF(AND(ISODD(K270),ISEVEN(N270))=TRUE,N270-3,(IF(AND(ISEVEN(K270),ISODD(N270))=TRUE,N270+3,N270+1)))))))))))))))))))))))</f>
        <v>41</v>
      </c>
      <c r="L277" s="70"/>
      <c r="M277" s="63" t="s">
        <v>14</v>
      </c>
      <c r="N277" s="66">
        <f>IF(N270=" "," ",(IF(AND(ISEVEN(K270),ISEVEN(K277),(AND(K270&gt;Lanes!$G$18,K270&lt;Lanes!$G$20+1)),K277+1&gt;Lanes!$G$20)=TRUE,Lanes!$G$19+1,(IF(AND(ISEVEN(K270),ISEVEN(K277),(AND(K270&gt;Lanes!$G$17-1,K270&lt;Lanes!$G$19)),K277+1&gt;Lanes!$G$18)=TRUE,Lanes!$G$17+1,(IF(AND(ISEVEN(K270),ISODD(K277),(AND(K270&gt;Lanes!$G$18,K270&lt;Lanes!$G$20+1)),K277+3&gt;Lanes!$G$20)=TRUE,Lanes!$G$19+1,(IF(AND(ISEVEN(K270),ISODD(K277),(AND(K270&gt;Lanes!$G$17-1,K277&lt;Lanes!$G$19)),K277+3&gt;Lanes!$G$18)=TRUE,Lanes!$G$17+1,(IF(AND(ISODD(K270),ISEVEN(K277),(AND(K270&gt;Lanes!$G$17-1,K270&lt;Lanes!$G$19)),K277-3&lt;Lanes!$G$17)=TRUE,Lanes!$G$18-1,(IF(AND(ISODD(K270),ISEVEN(K277),(AND(K270&gt;Lanes!$G$18,K277&lt;Lanes!$G$20+1)),K277-3&lt;Lanes!$G$19)=TRUE,Lanes!$G$20-1,(IF(AND(ISODD(K270),ISODD(K277),(AND(K270&gt;Lanes!$G$17-1,K277&lt;Lanes!$G$19)),K277-3&lt;Lanes!$G$17)=TRUE,Lanes!$G$18,(IF(AND(ISODD(K270),ISODD(K277),(AND(K270&gt;Lanes!$G$18,K277&lt;Lanes!$G$20+1)),K277-3&lt;Lanes!$G$19)=TRUE,Lanes!$G$20,(IF(AND(ISODD(K270),ISODD(K277))=TRUE,K277-1,(IF(AND(ISODD(N270),ISEVEN(K277))=TRUE,K277-3,(IF(AND(ISEVEN(K270),ISODD(K277))=TRUE,K277+3,K277+1)))))))))))))))))))))))</f>
        <v>32</v>
      </c>
      <c r="O277" s="70"/>
      <c r="P277" s="68"/>
    </row>
    <row r="278" spans="1:16">
      <c r="A278" s="3"/>
      <c r="B278" s="3"/>
      <c r="C278" s="3"/>
      <c r="D278" s="182"/>
      <c r="E278" s="182"/>
      <c r="F278" s="182"/>
      <c r="G278" s="182"/>
      <c r="H278" s="182"/>
      <c r="I278" s="3"/>
      <c r="J278" s="3"/>
      <c r="K278" s="3"/>
      <c r="L278" s="182"/>
      <c r="M278" s="182"/>
      <c r="N278" s="182"/>
      <c r="O278" s="182"/>
      <c r="P278" s="4"/>
    </row>
    <row r="279" spans="1:16" ht="15.75" thickBot="1">
      <c r="A279" s="3"/>
      <c r="B279" s="3"/>
      <c r="C279" s="3"/>
      <c r="D279" s="182"/>
      <c r="E279" s="182"/>
      <c r="F279" s="182"/>
      <c r="G279" s="182"/>
      <c r="H279" s="182"/>
      <c r="I279" s="3"/>
      <c r="J279" s="3"/>
      <c r="K279" s="3"/>
      <c r="L279" s="182"/>
      <c r="M279" s="182"/>
      <c r="N279" s="182"/>
      <c r="O279" s="182"/>
      <c r="P279" s="4"/>
    </row>
    <row r="280" spans="1:16" ht="15.75" thickBot="1">
      <c r="A280" s="1"/>
      <c r="B280" s="221" t="s">
        <v>33</v>
      </c>
      <c r="C280" s="222"/>
      <c r="D280" s="223"/>
      <c r="E280" s="182"/>
      <c r="F280" s="1"/>
      <c r="G280" s="1"/>
      <c r="H280" s="1"/>
      <c r="I280" s="1"/>
      <c r="J280" s="221" t="s">
        <v>33</v>
      </c>
      <c r="K280" s="222"/>
      <c r="L280" s="223"/>
      <c r="M280" s="182"/>
      <c r="N280" s="1"/>
      <c r="O280" s="1"/>
      <c r="P280" s="1"/>
    </row>
    <row r="281" spans="1:16">
      <c r="A281" s="1"/>
      <c r="B281" s="179" t="s">
        <v>15</v>
      </c>
      <c r="C281" s="180" t="s">
        <v>37</v>
      </c>
      <c r="D281" s="178" t="s">
        <v>38</v>
      </c>
      <c r="E281" s="1"/>
      <c r="F281" s="221" t="s">
        <v>34</v>
      </c>
      <c r="G281" s="223"/>
      <c r="H281" s="1"/>
      <c r="I281" s="1"/>
      <c r="J281" s="179" t="s">
        <v>15</v>
      </c>
      <c r="K281" s="180" t="s">
        <v>37</v>
      </c>
      <c r="L281" s="178" t="s">
        <v>38</v>
      </c>
      <c r="M281" s="1"/>
      <c r="N281" s="221" t="s">
        <v>34</v>
      </c>
      <c r="O281" s="223"/>
      <c r="P281" s="1"/>
    </row>
    <row r="282" spans="1:16">
      <c r="A282" s="1"/>
      <c r="B282" s="224"/>
      <c r="C282" s="226"/>
      <c r="D282" s="228"/>
      <c r="E282" s="1"/>
      <c r="F282" s="71"/>
      <c r="G282" s="72"/>
      <c r="H282" s="1"/>
      <c r="I282" s="1"/>
      <c r="J282" s="224"/>
      <c r="K282" s="226"/>
      <c r="L282" s="228"/>
      <c r="M282" s="1"/>
      <c r="N282" s="71"/>
      <c r="O282" s="72"/>
      <c r="P282" s="1"/>
    </row>
    <row r="283" spans="1:16" ht="15.75" thickBot="1">
      <c r="A283" s="1"/>
      <c r="B283" s="225"/>
      <c r="C283" s="227"/>
      <c r="D283" s="229"/>
      <c r="E283" s="1"/>
      <c r="F283" s="73"/>
      <c r="G283" s="74"/>
      <c r="H283" s="1"/>
      <c r="I283" s="1"/>
      <c r="J283" s="225"/>
      <c r="K283" s="227"/>
      <c r="L283" s="229"/>
      <c r="M283" s="1"/>
      <c r="N283" s="73"/>
      <c r="O283" s="74"/>
      <c r="P283" s="1"/>
    </row>
    <row r="284" spans="1:16" ht="15.75" thickBot="1">
      <c r="A284" s="1"/>
      <c r="B284" s="63" t="s">
        <v>14</v>
      </c>
      <c r="C284" s="66">
        <f>IF(C270=" "," ",(IF(AND(ISEVEN(C270),ISEVEN(F277),(AND(C270&gt;Lanes!$C$18,C270&lt;Lanes!$C$20+1)),F277+1&gt;Lanes!$C$20)=TRUE,Lanes!$C$19,(IF(AND(ISEVEN(C270),ISEVEN(F277),(AND(C270&gt;Lanes!$C$17-1,C270&lt;Lanes!$C$19)),F277+1&gt;Lanes!$C$18)=TRUE,Lanes!$C$17,(IF(AND(ISEVEN(C270),ISODD(F277),(AND(C270&gt;Lanes!$C$18,C270&lt;Lanes!$C$20+1)),F277+3&gt;Lanes!$C$20)=TRUE,Lanes!$C$19+1,(IF(AND(ISEVEN(C270),ISODD(F277),(AND(C270&gt;Lanes!$C$17-1,F277&lt;Lanes!$C$19)),F277+3&gt;Lanes!$C$18)=TRUE,Lanes!$C$17+1,(IF(AND(ISODD(C270),ISEVEN(F277),(AND(C270&gt;Lanes!$C$17-1,C270&lt;Lanes!$C$19)),F277-3&lt;Lanes!$C$17)=TRUE,Lanes!$C$18-1,(IF(AND(ISODD(C270),ISEVEN(F277),(AND(C270&gt;Lanes!$C$18,C270&lt;Lanes!$C$20+1)),F277-3&gt;Lanes!$C$19)=TRUE,Lanes!$C$20-1,(IF(AND(ISODD(C270),ISODD(F277),(AND(C270&gt;Lanes!$C$17-1,C270&lt;Lanes!$C$19)),F277-1&lt;Lanes!$C$17)=TRUE,Lanes!$C$18,(IF(AND(ISODD(C270),ISODD(F277),(AND(C270&gt;Lanes!$C$18,C270&lt;Lanes!$C$20+1)),F277-1&lt;Lanes!$C$19)=TRUE,Lanes!$C$20,(IF(AND(ISODD(C270),ISODD(F277))=TRUE,F277-1,(IF(AND(ISODD(C270),ISEVEN(F277))=TRUE,F277-3,(IF(AND(ISEVEN(C270),ISODD(F277))=TRUE,F277+3,F277+1)))))))))))))))))))))))</f>
        <v>3</v>
      </c>
      <c r="D284" s="70"/>
      <c r="E284" s="1"/>
      <c r="F284" s="1"/>
      <c r="G284" s="1"/>
      <c r="H284" s="1"/>
      <c r="I284" s="1"/>
      <c r="J284" s="63" t="s">
        <v>14</v>
      </c>
      <c r="K284" s="66">
        <f>IF(K270=" "," ",(IF(AND(ISEVEN(K270),ISEVEN(N277),(AND(K270&gt;Lanes!$G$18,K270&lt;Lanes!$G$20+1)),N277+1&gt;Lanes!$G$20)=TRUE,Lanes!$G$19,(IF(AND(ISEVEN(K270),ISEVEN(N277),(AND(K270&gt;Lanes!$G$17-1,K270&lt;Lanes!$G$19)),N277+1&gt;Lanes!$G$18)=TRUE,Lanes!$G$17,(IF(AND(ISEVEN(K270),ISODD(N277),(AND(K270&gt;Lanes!$G$18,K270&lt;Lanes!$G$20+1)),N277+3&gt;Lanes!$G$20)=TRUE,Lanes!$G$19+1,(IF(AND(ISEVEN(K270),ISODD(N277),(AND(K270&gt;Lanes!$G$17-1,N277&lt;Lanes!$G$19)),N277+3&gt;Lanes!$G$18)=TRUE,Lanes!$G$17+1,(IF(AND(ISODD(K270),ISEVEN(N277),(AND(K270&gt;Lanes!$G$17-1,K270&lt;Lanes!$G$19)),N277-3&lt;Lanes!$G$17)=TRUE,Lanes!$G$18-1,(IF(AND(ISODD(K270),ISEVEN(N277),(AND(K270&gt;Lanes!$G$18,K270&lt;Lanes!$G$20+1)),N277-3&gt;Lanes!$G$19)=TRUE,Lanes!$G$20-1,(IF(AND(ISODD(K270),ISODD(N277),(AND(K270&gt;Lanes!$G$17-1,K270&lt;Lanes!$G$19)),N277-1&lt;Lanes!$G$17)=TRUE,Lanes!$G$18,(IF(AND(ISODD(K270),ISODD(N277),(AND(K270&gt;Lanes!$G$18,K270&lt;Lanes!$G$20+1)),N277-1&lt;Lanes!$G$19)=TRUE,Lanes!$G$20,(IF(AND(ISODD(K270),ISODD(N277))=TRUE,N277-1,(IF(AND(ISODD(K270),ISEVEN(N277))=TRUE,N277-3,(IF(AND(ISEVEN(K270),ISODD(N277))=TRUE,N277+3,N277+1)))))))))))))))))))))))</f>
        <v>33</v>
      </c>
      <c r="L284" s="70"/>
      <c r="M284" s="1"/>
      <c r="N284" s="1"/>
      <c r="O284" s="1"/>
      <c r="P284" s="1"/>
    </row>
    <row r="285" spans="1:16">
      <c r="A285" s="1"/>
      <c r="B285" s="1"/>
      <c r="C285" s="1"/>
      <c r="D285" s="3"/>
      <c r="E285" s="3"/>
      <c r="F285" s="1"/>
      <c r="G285" s="1"/>
      <c r="H285" s="1"/>
      <c r="I285" s="1"/>
      <c r="J285" s="1"/>
      <c r="K285" s="1"/>
      <c r="L285" s="3"/>
      <c r="M285" s="3"/>
      <c r="N285" s="1"/>
      <c r="O285" s="1"/>
      <c r="P285" s="1"/>
    </row>
    <row r="286" spans="1:16">
      <c r="A286" s="1"/>
      <c r="B286" s="1"/>
      <c r="C286" s="1"/>
      <c r="D286" s="3"/>
      <c r="E286" s="3"/>
      <c r="F286" s="1"/>
      <c r="G286" s="1"/>
      <c r="H286" s="1"/>
      <c r="I286" s="1"/>
      <c r="J286" s="1"/>
      <c r="K286" s="1"/>
      <c r="L286" s="3"/>
      <c r="M286" s="3"/>
      <c r="N286" s="1"/>
      <c r="O286" s="1"/>
      <c r="P286" s="1"/>
    </row>
    <row r="287" spans="1: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B288" s="220" t="s">
        <v>13</v>
      </c>
      <c r="C288" s="220"/>
      <c r="D288" s="31"/>
      <c r="E288" s="31"/>
      <c r="F288" s="31"/>
      <c r="G288" s="31"/>
      <c r="H288" s="1"/>
      <c r="I288" s="1"/>
      <c r="J288" s="220" t="s">
        <v>13</v>
      </c>
      <c r="K288" s="220"/>
      <c r="L288" s="31"/>
      <c r="M288" s="31"/>
      <c r="N288" s="31"/>
      <c r="O288" s="31"/>
      <c r="P288" s="1"/>
    </row>
    <row r="289" spans="1:16">
      <c r="A289" s="1"/>
      <c r="B289" s="239" t="s">
        <v>35</v>
      </c>
      <c r="C289" s="239"/>
      <c r="D289" s="239"/>
      <c r="E289" s="239"/>
      <c r="F289" s="239"/>
      <c r="G289" s="239"/>
      <c r="H289" s="1"/>
      <c r="I289" s="1"/>
      <c r="J289" s="240" t="s">
        <v>35</v>
      </c>
      <c r="K289" s="240"/>
      <c r="L289" s="240"/>
      <c r="M289" s="240"/>
      <c r="N289" s="240"/>
      <c r="O289" s="240"/>
      <c r="P289" s="1"/>
    </row>
    <row r="290" spans="1:16">
      <c r="A290" s="75"/>
      <c r="B290" s="239"/>
      <c r="C290" s="239"/>
      <c r="D290" s="239"/>
      <c r="E290" s="239"/>
      <c r="F290" s="239"/>
      <c r="G290" s="239"/>
      <c r="H290" s="76"/>
      <c r="I290" s="75"/>
      <c r="J290" s="240"/>
      <c r="K290" s="240"/>
      <c r="L290" s="240"/>
      <c r="M290" s="240"/>
      <c r="N290" s="240"/>
      <c r="O290" s="240"/>
      <c r="P290" s="76"/>
    </row>
    <row r="291" spans="1:16" ht="20.25">
      <c r="A291" s="75"/>
      <c r="B291" s="77"/>
      <c r="C291" s="77"/>
      <c r="D291" s="77"/>
      <c r="E291" s="77"/>
      <c r="F291" s="77"/>
      <c r="G291" s="77"/>
      <c r="H291" s="76"/>
      <c r="I291" s="75"/>
      <c r="J291" s="78"/>
      <c r="K291" s="78"/>
      <c r="L291" s="78"/>
      <c r="M291" s="78"/>
      <c r="N291" s="78"/>
      <c r="O291" s="78"/>
      <c r="P291" s="76"/>
    </row>
    <row r="292" spans="1:16" ht="20.25">
      <c r="A292" s="75"/>
      <c r="B292" s="77"/>
      <c r="C292" s="241" t="s">
        <v>36</v>
      </c>
      <c r="D292" s="241"/>
      <c r="E292" s="241"/>
      <c r="F292" s="241"/>
      <c r="G292" s="77"/>
      <c r="H292" s="76"/>
      <c r="I292" s="75"/>
      <c r="J292" s="78"/>
      <c r="K292" s="242" t="s">
        <v>36</v>
      </c>
      <c r="L292" s="242"/>
      <c r="M292" s="242"/>
      <c r="N292" s="242"/>
      <c r="O292" s="78"/>
      <c r="P292" s="76"/>
    </row>
    <row r="293" spans="1:16" ht="20.25">
      <c r="A293" s="75"/>
      <c r="B293" s="77"/>
      <c r="C293" s="77"/>
      <c r="D293" s="77"/>
      <c r="E293" s="77"/>
      <c r="F293" s="77"/>
      <c r="G293" s="77"/>
      <c r="H293" s="76"/>
      <c r="I293" s="75"/>
      <c r="J293" s="78"/>
      <c r="K293" s="78"/>
      <c r="L293" s="78"/>
      <c r="M293" s="78"/>
      <c r="N293" s="78"/>
      <c r="O293" s="78"/>
      <c r="P293" s="76"/>
    </row>
    <row r="294" spans="1:16">
      <c r="A294" s="1"/>
      <c r="B294" s="1"/>
      <c r="C294" s="1"/>
      <c r="D294" s="234">
        <f>Lanes!$D$3</f>
        <v>41658</v>
      </c>
      <c r="E294" s="234"/>
      <c r="F294" s="1"/>
      <c r="G294" s="1"/>
      <c r="H294" s="1"/>
      <c r="I294" s="1"/>
      <c r="J294" s="79"/>
      <c r="K294" s="79"/>
      <c r="L294" s="235">
        <f>Lanes!$D$3</f>
        <v>41658</v>
      </c>
      <c r="M294" s="235"/>
      <c r="N294" s="79"/>
      <c r="O294" s="79"/>
      <c r="P294" s="1"/>
    </row>
    <row r="295" spans="1:16" ht="18">
      <c r="A295" s="37"/>
      <c r="B295" s="37"/>
      <c r="C295" s="37"/>
      <c r="D295" s="37"/>
      <c r="E295" s="37"/>
      <c r="F295" s="37"/>
      <c r="G295" s="37"/>
      <c r="H295" s="37"/>
      <c r="I295" s="37"/>
      <c r="J295" s="80"/>
      <c r="K295" s="80"/>
      <c r="L295" s="80"/>
      <c r="M295" s="80"/>
      <c r="N295" s="80"/>
      <c r="O295" s="80"/>
      <c r="P295" s="37"/>
    </row>
    <row r="296" spans="1:16" ht="15.75">
      <c r="A296" s="1"/>
      <c r="B296" s="1"/>
      <c r="C296" s="236" t="s">
        <v>28</v>
      </c>
      <c r="D296" s="236"/>
      <c r="E296" s="236"/>
      <c r="F296" s="236"/>
      <c r="G296" s="1"/>
      <c r="H296" s="1"/>
      <c r="I296" s="1"/>
      <c r="J296" s="79"/>
      <c r="K296" s="237" t="s">
        <v>27</v>
      </c>
      <c r="L296" s="237"/>
      <c r="M296" s="237"/>
      <c r="N296" s="237"/>
      <c r="O296" s="79"/>
      <c r="P296" s="1"/>
    </row>
    <row r="297" spans="1:16" ht="15.75">
      <c r="A297" s="36"/>
      <c r="B297" s="3"/>
      <c r="C297" s="3"/>
      <c r="D297" s="3"/>
      <c r="E297" s="3"/>
      <c r="F297" s="1"/>
      <c r="G297" s="1"/>
      <c r="H297" s="1"/>
      <c r="I297" s="36"/>
      <c r="J297" s="3"/>
      <c r="K297" s="3"/>
      <c r="L297" s="3"/>
      <c r="M297" s="3"/>
      <c r="N297" s="1"/>
      <c r="O297" s="1"/>
      <c r="P297" s="1"/>
    </row>
    <row r="298" spans="1:16" ht="15.75">
      <c r="A298" s="36"/>
      <c r="B298" s="3"/>
      <c r="C298" s="3"/>
      <c r="D298" s="3"/>
      <c r="E298" s="3"/>
      <c r="F298" s="1"/>
      <c r="G298" s="1"/>
      <c r="H298" s="1"/>
      <c r="I298" s="36"/>
      <c r="J298" s="3"/>
      <c r="K298" s="3"/>
      <c r="L298" s="3"/>
      <c r="M298" s="3"/>
      <c r="N298" s="1"/>
      <c r="O298" s="1"/>
      <c r="P298" s="1"/>
    </row>
    <row r="299" spans="1:16" ht="16.5" thickBot="1">
      <c r="A299" s="1"/>
      <c r="B299" s="36" t="s">
        <v>3</v>
      </c>
      <c r="C299" s="238" t="str">
        <f>Input!B12</f>
        <v>Macomb Dakota</v>
      </c>
      <c r="D299" s="238"/>
      <c r="E299" s="238"/>
      <c r="F299" s="238"/>
      <c r="G299" s="35"/>
      <c r="H299" s="1"/>
      <c r="I299" s="1"/>
      <c r="J299" s="81" t="s">
        <v>3</v>
      </c>
      <c r="K299" s="238" t="str">
        <f>Input!S12</f>
        <v>Utica Henry Ford II</v>
      </c>
      <c r="L299" s="238"/>
      <c r="M299" s="238"/>
      <c r="N299" s="238"/>
      <c r="O299" s="35"/>
      <c r="P299" s="1"/>
    </row>
    <row r="300" spans="1: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thickBot="1">
      <c r="A301" s="1"/>
      <c r="B301" s="1"/>
      <c r="C301" s="34"/>
      <c r="D301" s="33"/>
      <c r="E301" s="1"/>
      <c r="F301" s="1"/>
      <c r="G301" s="1"/>
      <c r="H301" s="1"/>
      <c r="I301" s="1"/>
      <c r="J301" s="1"/>
      <c r="K301" s="34"/>
      <c r="L301" s="33"/>
      <c r="M301" s="1"/>
      <c r="N301" s="1"/>
      <c r="O301" s="1"/>
      <c r="P301" s="1"/>
    </row>
    <row r="302" spans="1:16">
      <c r="A302" s="1"/>
      <c r="B302" s="221" t="s">
        <v>29</v>
      </c>
      <c r="C302" s="223"/>
      <c r="D302" s="67"/>
      <c r="E302" s="221" t="s">
        <v>30</v>
      </c>
      <c r="F302" s="222"/>
      <c r="G302" s="223"/>
      <c r="H302" s="1"/>
      <c r="I302" s="1"/>
      <c r="J302" s="231" t="s">
        <v>29</v>
      </c>
      <c r="K302" s="232"/>
      <c r="L302" s="67"/>
      <c r="M302" s="231" t="s">
        <v>30</v>
      </c>
      <c r="N302" s="233"/>
      <c r="O302" s="232"/>
      <c r="P302" s="1"/>
    </row>
    <row r="303" spans="1:16">
      <c r="A303" s="1"/>
      <c r="B303" s="179" t="s">
        <v>26</v>
      </c>
      <c r="C303" s="181" t="s">
        <v>25</v>
      </c>
      <c r="D303" s="182"/>
      <c r="E303" s="179" t="s">
        <v>24</v>
      </c>
      <c r="F303" s="180" t="s">
        <v>23</v>
      </c>
      <c r="G303" s="178" t="s">
        <v>22</v>
      </c>
      <c r="H303" s="1"/>
      <c r="I303" s="1"/>
      <c r="J303" s="179" t="s">
        <v>26</v>
      </c>
      <c r="K303" s="181" t="s">
        <v>25</v>
      </c>
      <c r="L303" s="182"/>
      <c r="M303" s="179" t="s">
        <v>24</v>
      </c>
      <c r="N303" s="180" t="s">
        <v>23</v>
      </c>
      <c r="O303" s="178" t="s">
        <v>22</v>
      </c>
      <c r="P303" s="1"/>
    </row>
    <row r="304" spans="1:16">
      <c r="A304" s="1"/>
      <c r="B304" s="224"/>
      <c r="C304" s="228"/>
      <c r="D304" s="230"/>
      <c r="E304" s="224"/>
      <c r="F304" s="226"/>
      <c r="G304" s="228"/>
      <c r="H304" s="1"/>
      <c r="I304" s="1"/>
      <c r="J304" s="224"/>
      <c r="K304" s="228"/>
      <c r="L304" s="230"/>
      <c r="M304" s="224"/>
      <c r="N304" s="226"/>
      <c r="O304" s="228"/>
      <c r="P304" s="1"/>
    </row>
    <row r="305" spans="1:16">
      <c r="A305" s="1"/>
      <c r="B305" s="225"/>
      <c r="C305" s="229"/>
      <c r="D305" s="230"/>
      <c r="E305" s="225"/>
      <c r="F305" s="227"/>
      <c r="G305" s="229"/>
      <c r="H305" s="1"/>
      <c r="I305" s="1"/>
      <c r="J305" s="225"/>
      <c r="K305" s="229"/>
      <c r="L305" s="230"/>
      <c r="M305" s="225"/>
      <c r="N305" s="227"/>
      <c r="O305" s="229"/>
      <c r="P305" s="1"/>
    </row>
    <row r="306" spans="1:16" ht="15.75" thickBot="1">
      <c r="A306" s="1"/>
      <c r="B306" s="63" t="s">
        <v>14</v>
      </c>
      <c r="C306" s="64">
        <f>IF(C270=" "," ",C270+1)</f>
        <v>9</v>
      </c>
      <c r="D306" s="182"/>
      <c r="E306" s="63" t="s">
        <v>14</v>
      </c>
      <c r="F306" s="66">
        <f>IF(C306=" "," ",(IF(AND(ISEVEN(C306),(AND(C306&gt;Lanes!$C$18,C306&lt;Lanes!$C$20+1)=TRUE),C306+2&gt;Lanes!$C$20)=TRUE,Lanes!$C$19+1,(IF(AND(ISEVEN(C306),(AND(C306&gt;Lanes!$C$17-1,C306&lt;Lanes!$C$19)=TRUE),C306+2&gt;Lanes!$C$18)=TRUE,Lanes!$C$17+1,(IF(AND(ISODD(C306),(AND(C306&gt;Lanes!$C$17-1,C306&lt;Lanes!$C$19)=TRUE),C306-2&lt;Lanes!$C$17)=TRUE,Lanes!$C$18-1,(IF(AND(ISODD(C306),(AND(C306&gt;Lanes!$C$18,C306&lt;Lanes!$C$20+1)=TRUE),C306-2&lt;Lanes!$C$19)=TRUE,Lanes!$C$20-1,(IF(ISEVEN(C306)=TRUE,C306+2,C306-2)))))))))))</f>
        <v>7</v>
      </c>
      <c r="G306" s="70"/>
      <c r="H306" s="1"/>
      <c r="I306" s="1"/>
      <c r="J306" s="63" t="s">
        <v>14</v>
      </c>
      <c r="K306" s="64">
        <f>IF(K270=" "," ",K270+1)</f>
        <v>39</v>
      </c>
      <c r="L306" s="182"/>
      <c r="M306" s="63" t="s">
        <v>14</v>
      </c>
      <c r="N306" s="66">
        <f>IF(K306=" "," ",(IF(AND(ISEVEN(K306),(AND(K306&gt;Lanes!$G$18,K306&lt;Lanes!$G$20+1)=TRUE),K306+2&gt;Lanes!$G$20)=TRUE,Lanes!$G$19+1,(IF(AND(ISEVEN(K306),(AND(K306&gt;Lanes!$G$17-1,K306&lt;Lanes!$G$19)=TRUE),K306+2&gt;Lanes!$G$18)=TRUE,Lanes!$G$17+1,(IF(AND(ISODD(K306),(AND(K306&gt;Lanes!$G$17-1,K306&lt;Lanes!$G$19)=TRUE),K306-2&lt;Lanes!$G$17)=TRUE,Lanes!$G$18-1,(IF(AND(ISODD(K306),(AND(K306&gt;Lanes!$G$18,K306&lt;Lanes!$G$20+1)=TRUE),K306-2&lt;Lanes!$G$19)=TRUE,Lanes!$G$20-1,(IF(ISEVEN(K306)=TRUE,K306+2,K306-2)))))))))))</f>
        <v>37</v>
      </c>
      <c r="O306" s="70"/>
      <c r="P306" s="1"/>
    </row>
    <row r="307" spans="1:16">
      <c r="A307" s="1"/>
      <c r="B307" s="177"/>
      <c r="C307" s="3"/>
      <c r="D307" s="177"/>
      <c r="E307" s="3"/>
      <c r="F307" s="177"/>
      <c r="G307" s="3"/>
      <c r="H307" s="1"/>
      <c r="I307" s="1"/>
      <c r="J307" s="177"/>
      <c r="K307" s="3"/>
      <c r="L307" s="177"/>
      <c r="M307" s="3"/>
      <c r="N307" s="177"/>
      <c r="O307" s="3"/>
      <c r="P307" s="1"/>
    </row>
    <row r="308" spans="1:16" ht="15.7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3"/>
      <c r="B309" s="221" t="s">
        <v>31</v>
      </c>
      <c r="C309" s="222"/>
      <c r="D309" s="223"/>
      <c r="E309" s="221" t="s">
        <v>32</v>
      </c>
      <c r="F309" s="222"/>
      <c r="G309" s="223"/>
      <c r="H309" s="3"/>
      <c r="I309" s="3"/>
      <c r="J309" s="221" t="s">
        <v>31</v>
      </c>
      <c r="K309" s="222"/>
      <c r="L309" s="223"/>
      <c r="M309" s="221" t="s">
        <v>32</v>
      </c>
      <c r="N309" s="222"/>
      <c r="O309" s="223"/>
      <c r="P309" s="3"/>
    </row>
    <row r="310" spans="1:16">
      <c r="A310" s="3"/>
      <c r="B310" s="179" t="s">
        <v>21</v>
      </c>
      <c r="C310" s="180" t="s">
        <v>20</v>
      </c>
      <c r="D310" s="178" t="s">
        <v>19</v>
      </c>
      <c r="E310" s="179" t="s">
        <v>18</v>
      </c>
      <c r="F310" s="180" t="s">
        <v>17</v>
      </c>
      <c r="G310" s="178" t="s">
        <v>16</v>
      </c>
      <c r="H310" s="67"/>
      <c r="I310" s="3"/>
      <c r="J310" s="179" t="s">
        <v>21</v>
      </c>
      <c r="K310" s="180" t="s">
        <v>20</v>
      </c>
      <c r="L310" s="178" t="s">
        <v>19</v>
      </c>
      <c r="M310" s="179" t="s">
        <v>18</v>
      </c>
      <c r="N310" s="180" t="s">
        <v>17</v>
      </c>
      <c r="O310" s="178" t="s">
        <v>16</v>
      </c>
      <c r="P310" s="67"/>
    </row>
    <row r="311" spans="1:16">
      <c r="A311" s="3"/>
      <c r="B311" s="224"/>
      <c r="C311" s="226"/>
      <c r="D311" s="228"/>
      <c r="E311" s="224"/>
      <c r="F311" s="226"/>
      <c r="G311" s="228"/>
      <c r="H311" s="182"/>
      <c r="I311" s="3"/>
      <c r="J311" s="224"/>
      <c r="K311" s="226"/>
      <c r="L311" s="228"/>
      <c r="M311" s="224"/>
      <c r="N311" s="226"/>
      <c r="O311" s="228"/>
      <c r="P311" s="4"/>
    </row>
    <row r="312" spans="1:16">
      <c r="A312" s="3"/>
      <c r="B312" s="225"/>
      <c r="C312" s="227"/>
      <c r="D312" s="229"/>
      <c r="E312" s="225"/>
      <c r="F312" s="227"/>
      <c r="G312" s="229"/>
      <c r="H312" s="68"/>
      <c r="I312" s="3"/>
      <c r="J312" s="225"/>
      <c r="K312" s="227"/>
      <c r="L312" s="229"/>
      <c r="M312" s="225"/>
      <c r="N312" s="227"/>
      <c r="O312" s="229"/>
      <c r="P312" s="68"/>
    </row>
    <row r="313" spans="1:16" ht="15.75" thickBot="1">
      <c r="A313" s="3"/>
      <c r="B313" s="63" t="s">
        <v>14</v>
      </c>
      <c r="C313" s="66">
        <f>IF(C306=" "," ",(IF(AND(ISEVEN(C306),ISEVEN(F306),(AND(C306&gt;Lanes!$C$18,C306&lt;Lanes!$C$20+1)),F306+1&gt;Lanes!$C$20)=TRUE,Lanes!$C$19,(IF(AND(ISEVEN(C306),ISEVEN(F306),(AND(C306&gt;Lanes!$C$17-1,C306&lt;Lanes!$C$19)),F306+1&gt;Lanes!$C$18)=TRUE,Lanes!$C$17,(IF(AND(ISEVEN(C306),ISODD(F306),(AND(C306&gt;Lanes!$C$18,C306&lt;Lanes!$C$20+1)),F306+3&gt;Lanes!$C$20)=TRUE,Lanes!$C$19+1,(IF(AND(ISEVEN(C306),ISODD(F306),(AND(C306&gt;Lanes!$C$17-1,C306&lt;Lanes!$C$19)),F306+3&gt;Lanes!$C$18)=TRUE,Lanes!$C$17+1,(IF(AND(ISODD(C306),ISEVEN(F306),(AND(C306&gt;Lanes!$C$17-1,C306&lt;Lanes!$C$19)),F306-3&lt;Lanes!$C$17)=TRUE,Lanes!$C$18-1,(IF(AND(ISODD(C306),ISEVEN(F306),(AND(C306&gt;Lanes!$C$18,C306&lt;Lanes!$C$20+1)),F306-3&gt;Lanes!$C$19)=TRUE,Lanes!$C$20-1,(IF(AND(ISODD(C306),ISODD(F306),(AND(C306&gt;Lanes!$C$17-1,C306&lt;Lanes!$C$19)),F306-1&lt;Lanes!$C$17)=TRUE,Lanes!$C$18,(IF(AND(ISODD(C306),ISODD(F306),(AND(C306&gt;Lanes!$C$18,C306&lt;Lanes!$C$20+1)),F306-1&lt;Lanes!$C$19)=TRUE,Lanes!$C$20,(IF(AND(ISODD(C306),ISODD(F306))=TRUE,F306-1,(IF(AND(ISODD(C306),ISEVEN(F306))=TRUE,F306-3,(IF(AND(ISEVEN(C306),ISODD(F306))=TRUE,F306+3,F306+1)))))))))))))))))))))))</f>
        <v>6</v>
      </c>
      <c r="D313" s="70"/>
      <c r="E313" s="63" t="s">
        <v>14</v>
      </c>
      <c r="F313" s="66">
        <f>IF(F306=" "," ",(IF(AND(ISEVEN(C306),ISEVEN(C313),(AND(C306&gt;Lanes!$C$18,C306&lt;Lanes!$C$20+1)),C313+1&gt;Lanes!$C$20)=TRUE,Lanes!$C$19+1,(IF(AND(ISEVEN(C306),ISEVEN(C313),(AND(C306&gt;Lanes!$C$17-1,C306&lt;Lanes!$C$19)),C313+1&gt;Lanes!$C$18)=TRUE,Lanes!$C$17+1,(IF(AND(ISEVEN(C306),ISODD(C313),(AND(C306&gt;Lanes!$C$18,C306&lt;Lanes!$C$20+1)),C313+3&gt;Lanes!$C$20)=TRUE,Lanes!$C$19+1,(IF(AND(ISEVEN(C306),ISODD(C313),(AND(C306&gt;Lanes!$C$17-1,C313&lt;Lanes!$C$19)),C313+3&gt;Lanes!$C$18)=TRUE,Lanes!$C$17+1,(IF(AND(ISODD(C306),ISEVEN(C313),(AND(C306&gt;Lanes!$C$17-1,C306&lt;Lanes!$C$19)),C313-3&lt;Lanes!$C$17)=TRUE,Lanes!$C$18-1,(IF(AND(ISODD(C306),ISEVEN(C313),(AND(C306&gt;Lanes!$C$18,C313&lt;Lanes!$C$20+1)),C313-3&lt;Lanes!$C$19)=TRUE,Lanes!$C$20-1,(IF(AND(ISODD(C306),ISODD(C313),(AND(C306&gt;Lanes!$C$17-1,C313&lt;Lanes!$C$19)),C313-3&lt;Lanes!$C$17)=TRUE,Lanes!$C$18,(IF(AND(ISODD(C306),ISODD(C313),(AND(C306&gt;Lanes!$C$18,C313&lt;Lanes!$C$20+1)),C313-3&lt;Lanes!$C$19)=TRUE,Lanes!$C$20,(IF(AND(ISODD(C306),ISODD(C313))=TRUE,C313-1,(IF(AND(ISODD(F306),ISEVEN(C313))=TRUE,C313-3,(IF(AND(ISEVEN(C306),ISODD(C313))=TRUE,C313+3,C313+1)))))))))))))))))))))))</f>
        <v>3</v>
      </c>
      <c r="G313" s="70"/>
      <c r="H313" s="68"/>
      <c r="I313" s="3"/>
      <c r="J313" s="63" t="s">
        <v>14</v>
      </c>
      <c r="K313" s="66">
        <f>IF(K306=" "," ",(IF(AND(ISEVEN(K306),ISEVEN(N306),(AND(K306&gt;Lanes!$G$18,K306&lt;Lanes!$G$20+1)),N306+1&gt;Lanes!$G$20)=TRUE,Lanes!$G$19,(IF(AND(ISEVEN(K306),ISEVEN(N306),(AND(K306&gt;Lanes!$G$17-1,K306&lt;Lanes!$G$19)),N306+1&gt;Lanes!$G$18)=TRUE,Lanes!$G$17,(IF(AND(ISEVEN(K306),ISODD(N306),(AND(K306&gt;Lanes!$G$18,K306&lt;Lanes!$G$20+1)),N306+3&gt;Lanes!$G$20)=TRUE,Lanes!$G$19+1,(IF(AND(ISEVEN(N306),ISODD(N306),(AND(K306&gt;Lanes!$G$17-1,K306&lt;Lanes!$G$19)),N306+3&gt;Lanes!$G$18)=TRUE,Lanes!$G$17+1,(IF(AND(ISODD(K306),ISEVEN(N306),(AND(K306&gt;Lanes!$G$17-1,K306&lt;Lanes!$G$19)),N306-3&lt;Lanes!$G$17)=TRUE,Lanes!$G$18-1,(IF(AND(ISODD(K306),ISEVEN(N306),(AND(K306&gt;Lanes!$G$18,K306&lt;Lanes!$G$20+1)),N306-3&gt;Lanes!$G$19)=TRUE,Lanes!$G$20-1,(IF(AND(ISODD(K306),ISODD(N306),(AND(K306&gt;Lanes!$G$17-1,K306&lt;Lanes!$G$19)),N306-1&lt;Lanes!$G$17)=TRUE,Lanes!$G$18,(IF(AND(ISODD(K306),ISODD(N306),(AND(K306&gt;Lanes!$G$18,K306&lt;Lanes!$G$20+1)),N306-1&lt;Lanes!$G$19)=TRUE,Lanes!$G$20,(IF(AND(ISODD(K306),ISODD(N306))=TRUE,N306-1,(IF(AND(ISODD(K306),ISEVEN(N306))=TRUE,N306-3,(IF(AND(ISEVEN(K306),ISODD(N306))=TRUE,N306+3,N306+1)))))))))))))))))))))))</f>
        <v>36</v>
      </c>
      <c r="L313" s="70"/>
      <c r="M313" s="63" t="s">
        <v>14</v>
      </c>
      <c r="N313" s="66">
        <f>IF(N306=" "," ",(IF(AND(ISEVEN(K306),ISEVEN(K313),(AND(K306&gt;Lanes!$G$18,K306&lt;Lanes!$G$20+1)),K313+1&gt;Lanes!$G$20)=TRUE,Lanes!$G$19+1,(IF(AND(ISEVEN(K306),ISEVEN(K313),(AND(K306&gt;Lanes!$G$17-1,K306&lt;Lanes!$G$19)),K313+1&gt;Lanes!$G$18)=TRUE,Lanes!$G$17+1,(IF(AND(ISEVEN(K306),ISODD(K313),(AND(K306&gt;Lanes!$G$18,K306&lt;Lanes!$G$20+1)),K313+3&gt;Lanes!$G$20)=TRUE,Lanes!$G$19+1,(IF(AND(ISEVEN(K306),ISODD(K313),(AND(K306&gt;Lanes!$G$17-1,K313&lt;Lanes!$G$19)),K313+3&gt;Lanes!$G$18)=TRUE,Lanes!$G$17+1,(IF(AND(ISODD(K306),ISEVEN(K313),(AND(K306&gt;Lanes!$G$17-1,K306&lt;Lanes!$G$19)),K313-3&lt;Lanes!$G$17)=TRUE,Lanes!$G$18-1,(IF(AND(ISODD(K306),ISEVEN(K313),(AND(K306&gt;Lanes!$G$18,K313&lt;Lanes!$G$20+1)),K313-3&lt;Lanes!$G$19)=TRUE,Lanes!$G$20-1,(IF(AND(ISODD(K306),ISODD(K313),(AND(K306&gt;Lanes!$G$17-1,K313&lt;Lanes!$G$19)),K313-3&lt;Lanes!$G$17)=TRUE,Lanes!$G$18,(IF(AND(ISODD(K306),ISODD(K313),(AND(K306&gt;Lanes!$G$18,K313&lt;Lanes!$G$20+1)),K313-3&lt;Lanes!$G$19)=TRUE,Lanes!$G$20,(IF(AND(ISODD(K306),ISODD(K313))=TRUE,K313-1,(IF(AND(ISODD(N306),ISEVEN(K313))=TRUE,K313-3,(IF(AND(ISEVEN(K306),ISODD(K313))=TRUE,K313+3,K313+1)))))))))))))))))))))))</f>
        <v>33</v>
      </c>
      <c r="O313" s="70"/>
      <c r="P313" s="68"/>
    </row>
    <row r="314" spans="1:16">
      <c r="A314" s="3"/>
      <c r="B314" s="3"/>
      <c r="C314" s="3"/>
      <c r="D314" s="182"/>
      <c r="E314" s="182"/>
      <c r="F314" s="182"/>
      <c r="G314" s="182"/>
      <c r="H314" s="182"/>
      <c r="I314" s="3"/>
      <c r="J314" s="3"/>
      <c r="K314" s="3"/>
      <c r="L314" s="182"/>
      <c r="M314" s="182"/>
      <c r="N314" s="182"/>
      <c r="O314" s="182"/>
      <c r="P314" s="4"/>
    </row>
    <row r="315" spans="1:16" ht="15.75" thickBot="1">
      <c r="A315" s="3"/>
      <c r="B315" s="3"/>
      <c r="C315" s="3"/>
      <c r="D315" s="182"/>
      <c r="E315" s="182"/>
      <c r="F315" s="182"/>
      <c r="G315" s="182"/>
      <c r="H315" s="182"/>
      <c r="I315" s="3"/>
      <c r="J315" s="3"/>
      <c r="K315" s="3"/>
      <c r="L315" s="182"/>
      <c r="M315" s="182"/>
      <c r="N315" s="182"/>
      <c r="O315" s="182"/>
      <c r="P315" s="4"/>
    </row>
    <row r="316" spans="1:16" ht="15.75" thickBot="1">
      <c r="A316" s="1"/>
      <c r="B316" s="221" t="s">
        <v>33</v>
      </c>
      <c r="C316" s="222"/>
      <c r="D316" s="223"/>
      <c r="E316" s="182"/>
      <c r="F316" s="1"/>
      <c r="G316" s="1"/>
      <c r="H316" s="1"/>
      <c r="I316" s="1"/>
      <c r="J316" s="221" t="s">
        <v>33</v>
      </c>
      <c r="K316" s="222"/>
      <c r="L316" s="223"/>
      <c r="M316" s="182"/>
      <c r="N316" s="1"/>
      <c r="O316" s="1"/>
      <c r="P316" s="1"/>
    </row>
    <row r="317" spans="1:16">
      <c r="A317" s="1"/>
      <c r="B317" s="179" t="s">
        <v>15</v>
      </c>
      <c r="C317" s="180" t="s">
        <v>37</v>
      </c>
      <c r="D317" s="178" t="s">
        <v>38</v>
      </c>
      <c r="E317" s="1"/>
      <c r="F317" s="221" t="s">
        <v>34</v>
      </c>
      <c r="G317" s="223"/>
      <c r="H317" s="1"/>
      <c r="I317" s="1"/>
      <c r="J317" s="179" t="s">
        <v>15</v>
      </c>
      <c r="K317" s="180" t="s">
        <v>37</v>
      </c>
      <c r="L317" s="178" t="s">
        <v>38</v>
      </c>
      <c r="M317" s="1"/>
      <c r="N317" s="221" t="s">
        <v>34</v>
      </c>
      <c r="O317" s="223"/>
      <c r="P317" s="1"/>
    </row>
    <row r="318" spans="1:16">
      <c r="A318" s="1"/>
      <c r="B318" s="224"/>
      <c r="C318" s="226"/>
      <c r="D318" s="228"/>
      <c r="E318" s="1"/>
      <c r="F318" s="71"/>
      <c r="G318" s="72"/>
      <c r="H318" s="1"/>
      <c r="I318" s="1"/>
      <c r="J318" s="224"/>
      <c r="K318" s="226"/>
      <c r="L318" s="228"/>
      <c r="M318" s="1"/>
      <c r="N318" s="71"/>
      <c r="O318" s="72"/>
      <c r="P318" s="1"/>
    </row>
    <row r="319" spans="1:16" ht="15.75" thickBot="1">
      <c r="A319" s="1"/>
      <c r="B319" s="225"/>
      <c r="C319" s="227"/>
      <c r="D319" s="229"/>
      <c r="E319" s="1"/>
      <c r="F319" s="73"/>
      <c r="G319" s="74"/>
      <c r="H319" s="1"/>
      <c r="I319" s="1"/>
      <c r="J319" s="225"/>
      <c r="K319" s="227"/>
      <c r="L319" s="229"/>
      <c r="M319" s="1"/>
      <c r="N319" s="73"/>
      <c r="O319" s="74"/>
      <c r="P319" s="1"/>
    </row>
    <row r="320" spans="1:16" ht="15.75" thickBot="1">
      <c r="A320" s="1"/>
      <c r="B320" s="63" t="s">
        <v>14</v>
      </c>
      <c r="C320" s="66">
        <f>IF(C306=" "," ",(IF(AND(ISEVEN(C306),ISEVEN(F313),(AND(C306&gt;Lanes!$C$18,C306&lt;Lanes!$C$20+1)),F313+1&gt;Lanes!$C$20)=TRUE,Lanes!$C$19,(IF(AND(ISEVEN(C306),ISEVEN(F313),(AND(C306&gt;Lanes!$C$17-1,C306&lt;Lanes!$C$19)),F313+1&gt;Lanes!$C$18)=TRUE,Lanes!$C$17,(IF(AND(ISEVEN(C306),ISODD(F313),(AND(C306&gt;Lanes!$C$18,C306&lt;Lanes!$C$20+1)),F313+3&gt;Lanes!$C$20)=TRUE,Lanes!$C$19+1,(IF(AND(ISEVEN(C306),ISODD(F313),(AND(C306&gt;Lanes!$C$17-1,F313&lt;Lanes!$C$19)),F313+3&gt;Lanes!$C$18)=TRUE,Lanes!$C$17+1,(IF(AND(ISODD(C306),ISEVEN(F313),(AND(C306&gt;Lanes!$C$17-1,C306&lt;Lanes!$C$19)),F313-3&lt;Lanes!$C$17)=TRUE,Lanes!$C$18-1,(IF(AND(ISODD(C306),ISEVEN(F313),(AND(C306&gt;Lanes!$C$18,C306&lt;Lanes!$C$20+1)),F313-3&gt;Lanes!$C$19)=TRUE,Lanes!$C$20-1,(IF(AND(ISODD(C306),ISODD(F313),(AND(C306&gt;Lanes!$C$17-1,C306&lt;Lanes!$C$19)),F313-1&lt;Lanes!$C$17)=TRUE,Lanes!$C$18,(IF(AND(ISODD(C306),ISODD(F313),(AND(C306&gt;Lanes!$C$18,C306&lt;Lanes!$C$20+1)),F313-1&lt;Lanes!$C$19)=TRUE,Lanes!$C$20,(IF(AND(ISODD(C306),ISODD(F313))=TRUE,F313-1,(IF(AND(ISODD(C306),ISEVEN(F313))=TRUE,F313-3,(IF(AND(ISEVEN(C306),ISODD(F313))=TRUE,F313+3,F313+1)))))))))))))))))))))))</f>
        <v>2</v>
      </c>
      <c r="D320" s="70"/>
      <c r="E320" s="1"/>
      <c r="F320" s="1"/>
      <c r="G320" s="1"/>
      <c r="H320" s="1"/>
      <c r="I320" s="1"/>
      <c r="J320" s="63" t="s">
        <v>14</v>
      </c>
      <c r="K320" s="66">
        <f>IF(K306=" "," ",(IF(AND(ISEVEN(K306),ISEVEN(N313),(AND(K306&gt;Lanes!$G$18,K306&lt;Lanes!$G$20+1)),N313+1&gt;Lanes!$G$20)=TRUE,Lanes!$G$19,(IF(AND(ISEVEN(K306),ISEVEN(N313),(AND(K306&gt;Lanes!$G$17-1,K306&lt;Lanes!$G$19)),N313+1&gt;Lanes!$G$18)=TRUE,Lanes!$G$17,(IF(AND(ISEVEN(K306),ISODD(N313),(AND(K306&gt;Lanes!$G$18,K306&lt;Lanes!$G$20+1)),N313+3&gt;Lanes!$G$20)=TRUE,Lanes!$G$19+1,(IF(AND(ISEVEN(K306),ISODD(N313),(AND(K306&gt;Lanes!$G$17-1,N313&lt;Lanes!$G$19)),N313+3&gt;Lanes!$G$18)=TRUE,Lanes!$G$17+1,(IF(AND(ISODD(K306),ISEVEN(N313),(AND(K306&gt;Lanes!$G$17-1,K306&lt;Lanes!$G$19)),N313-3&lt;Lanes!$G$17)=TRUE,Lanes!$G$18-1,(IF(AND(ISODD(K306),ISEVEN(N313),(AND(K306&gt;Lanes!$G$18,K306&lt;Lanes!$G$20+1)),N313-3&gt;Lanes!$G$19)=TRUE,Lanes!$G$20-1,(IF(AND(ISODD(K306),ISODD(N313),(AND(K306&gt;Lanes!$G$17-1,K306&lt;Lanes!$G$19)),N313-1&lt;Lanes!$G$17)=TRUE,Lanes!$G$18,(IF(AND(ISODD(K306),ISODD(N313),(AND(K306&gt;Lanes!$G$18,K306&lt;Lanes!$G$20+1)),N313-1&lt;Lanes!$G$19)=TRUE,Lanes!$G$20,(IF(AND(ISODD(K306),ISODD(N313))=TRUE,N313-1,(IF(AND(ISODD(K306),ISEVEN(N313))=TRUE,N313-3,(IF(AND(ISEVEN(K306),ISODD(N313))=TRUE,N313+3,N313+1)))))))))))))))))))))))</f>
        <v>32</v>
      </c>
      <c r="L320" s="70"/>
      <c r="M320" s="1"/>
      <c r="N320" s="1"/>
      <c r="O320" s="1"/>
      <c r="P320" s="1"/>
    </row>
    <row r="321" spans="1:16">
      <c r="A321" s="1"/>
      <c r="B321" s="1"/>
      <c r="C321" s="1"/>
      <c r="D321" s="3"/>
      <c r="E321" s="3"/>
      <c r="F321" s="1"/>
      <c r="G321" s="1"/>
      <c r="H321" s="1"/>
      <c r="I321" s="1"/>
      <c r="J321" s="1"/>
      <c r="K321" s="1"/>
      <c r="L321" s="3"/>
      <c r="M321" s="3"/>
      <c r="N321" s="1"/>
      <c r="O321" s="1"/>
      <c r="P321" s="1"/>
    </row>
    <row r="322" spans="1:16">
      <c r="A322" s="1"/>
      <c r="B322" s="1"/>
      <c r="C322" s="1"/>
      <c r="D322" s="3"/>
      <c r="E322" s="3"/>
      <c r="F322" s="1"/>
      <c r="G322" s="1"/>
      <c r="H322" s="1"/>
      <c r="I322" s="1"/>
      <c r="J322" s="1"/>
      <c r="K322" s="1"/>
      <c r="L322" s="3"/>
      <c r="M322" s="3"/>
      <c r="N322" s="1"/>
      <c r="O322" s="1"/>
      <c r="P322" s="1"/>
    </row>
    <row r="323" spans="1: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B324" s="220" t="s">
        <v>13</v>
      </c>
      <c r="C324" s="220"/>
      <c r="D324" s="31"/>
      <c r="E324" s="31"/>
      <c r="F324" s="31"/>
      <c r="G324" s="31"/>
      <c r="H324" s="1"/>
      <c r="I324" s="1"/>
      <c r="J324" s="220" t="s">
        <v>13</v>
      </c>
      <c r="K324" s="220"/>
      <c r="L324" s="31"/>
      <c r="M324" s="31"/>
      <c r="N324" s="31"/>
      <c r="O324" s="31"/>
      <c r="P324" s="1"/>
    </row>
    <row r="325" spans="1:16">
      <c r="A325" s="1"/>
      <c r="B325" s="239" t="s">
        <v>35</v>
      </c>
      <c r="C325" s="239"/>
      <c r="D325" s="239"/>
      <c r="E325" s="239"/>
      <c r="F325" s="239"/>
      <c r="G325" s="239"/>
      <c r="H325" s="1"/>
      <c r="I325" s="1"/>
      <c r="J325" s="240" t="s">
        <v>35</v>
      </c>
      <c r="K325" s="240"/>
      <c r="L325" s="240"/>
      <c r="M325" s="240"/>
      <c r="N325" s="240"/>
      <c r="O325" s="240"/>
      <c r="P325" s="1"/>
    </row>
    <row r="326" spans="1:16">
      <c r="A326" s="75"/>
      <c r="B326" s="239"/>
      <c r="C326" s="239"/>
      <c r="D326" s="239"/>
      <c r="E326" s="239"/>
      <c r="F326" s="239"/>
      <c r="G326" s="239"/>
      <c r="H326" s="76"/>
      <c r="I326" s="75"/>
      <c r="J326" s="240"/>
      <c r="K326" s="240"/>
      <c r="L326" s="240"/>
      <c r="M326" s="240"/>
      <c r="N326" s="240"/>
      <c r="O326" s="240"/>
      <c r="P326" s="76"/>
    </row>
    <row r="327" spans="1:16" ht="20.25">
      <c r="A327" s="75"/>
      <c r="B327" s="77"/>
      <c r="C327" s="77"/>
      <c r="D327" s="77"/>
      <c r="E327" s="77"/>
      <c r="F327" s="77"/>
      <c r="G327" s="77"/>
      <c r="H327" s="76"/>
      <c r="I327" s="75"/>
      <c r="J327" s="78"/>
      <c r="K327" s="78"/>
      <c r="L327" s="78"/>
      <c r="M327" s="78"/>
      <c r="N327" s="78"/>
      <c r="O327" s="78"/>
      <c r="P327" s="76"/>
    </row>
    <row r="328" spans="1:16" ht="20.25">
      <c r="A328" s="75"/>
      <c r="B328" s="77"/>
      <c r="C328" s="241" t="s">
        <v>36</v>
      </c>
      <c r="D328" s="241"/>
      <c r="E328" s="241"/>
      <c r="F328" s="241"/>
      <c r="G328" s="77"/>
      <c r="H328" s="76"/>
      <c r="I328" s="75"/>
      <c r="J328" s="78"/>
      <c r="K328" s="242" t="s">
        <v>36</v>
      </c>
      <c r="L328" s="242"/>
      <c r="M328" s="242"/>
      <c r="N328" s="242"/>
      <c r="O328" s="78"/>
      <c r="P328" s="76"/>
    </row>
    <row r="329" spans="1:16" ht="20.25">
      <c r="A329" s="75"/>
      <c r="B329" s="77"/>
      <c r="C329" s="77"/>
      <c r="D329" s="77"/>
      <c r="E329" s="77"/>
      <c r="F329" s="77"/>
      <c r="G329" s="77"/>
      <c r="H329" s="76"/>
      <c r="I329" s="75"/>
      <c r="J329" s="78"/>
      <c r="K329" s="78"/>
      <c r="L329" s="78"/>
      <c r="M329" s="78"/>
      <c r="N329" s="78"/>
      <c r="O329" s="78"/>
      <c r="P329" s="76"/>
    </row>
    <row r="330" spans="1:16">
      <c r="A330" s="1"/>
      <c r="B330" s="1"/>
      <c r="C330" s="1"/>
      <c r="D330" s="234">
        <f>Lanes!$D$3</f>
        <v>41658</v>
      </c>
      <c r="E330" s="234"/>
      <c r="F330" s="1"/>
      <c r="G330" s="1"/>
      <c r="H330" s="1"/>
      <c r="I330" s="1"/>
      <c r="J330" s="79"/>
      <c r="K330" s="79"/>
      <c r="L330" s="235">
        <f>Lanes!$D$3</f>
        <v>41658</v>
      </c>
      <c r="M330" s="235"/>
      <c r="N330" s="79"/>
      <c r="O330" s="79"/>
      <c r="P330" s="1"/>
    </row>
    <row r="331" spans="1:16" ht="18">
      <c r="A331" s="37"/>
      <c r="B331" s="37"/>
      <c r="C331" s="37"/>
      <c r="D331" s="37"/>
      <c r="E331" s="37"/>
      <c r="F331" s="37"/>
      <c r="G331" s="37"/>
      <c r="H331" s="37"/>
      <c r="I331" s="37"/>
      <c r="J331" s="80"/>
      <c r="K331" s="80"/>
      <c r="L331" s="80"/>
      <c r="M331" s="80"/>
      <c r="N331" s="80"/>
      <c r="O331" s="80"/>
      <c r="P331" s="37"/>
    </row>
    <row r="332" spans="1:16" ht="15.75">
      <c r="A332" s="1"/>
      <c r="B332" s="1"/>
      <c r="C332" s="236" t="s">
        <v>28</v>
      </c>
      <c r="D332" s="236"/>
      <c r="E332" s="236"/>
      <c r="F332" s="236"/>
      <c r="G332" s="1"/>
      <c r="H332" s="1"/>
      <c r="I332" s="1"/>
      <c r="J332" s="79"/>
      <c r="K332" s="237" t="s">
        <v>27</v>
      </c>
      <c r="L332" s="237"/>
      <c r="M332" s="237"/>
      <c r="N332" s="237"/>
      <c r="O332" s="79"/>
      <c r="P332" s="1"/>
    </row>
    <row r="333" spans="1:16" ht="15.75">
      <c r="A333" s="36"/>
      <c r="B333" s="3"/>
      <c r="C333" s="3"/>
      <c r="D333" s="3"/>
      <c r="E333" s="3"/>
      <c r="F333" s="1"/>
      <c r="G333" s="1"/>
      <c r="H333" s="1"/>
      <c r="I333" s="36"/>
      <c r="J333" s="3"/>
      <c r="K333" s="3"/>
      <c r="L333" s="3"/>
      <c r="M333" s="3"/>
      <c r="N333" s="1"/>
      <c r="O333" s="1"/>
      <c r="P333" s="1"/>
    </row>
    <row r="334" spans="1:16" ht="15.75">
      <c r="A334" s="36"/>
      <c r="B334" s="3"/>
      <c r="C334" s="3"/>
      <c r="D334" s="3"/>
      <c r="E334" s="3"/>
      <c r="F334" s="1"/>
      <c r="G334" s="1"/>
      <c r="H334" s="1"/>
      <c r="I334" s="36"/>
      <c r="J334" s="3"/>
      <c r="K334" s="3"/>
      <c r="L334" s="3"/>
      <c r="M334" s="3"/>
      <c r="N334" s="1"/>
      <c r="O334" s="1"/>
      <c r="P334" s="1"/>
    </row>
    <row r="335" spans="1:16" ht="16.5" thickBot="1">
      <c r="A335" s="1"/>
      <c r="B335" s="36" t="s">
        <v>3</v>
      </c>
      <c r="C335" s="238" t="str">
        <f>Input!B13</f>
        <v>Utica Eisenhower</v>
      </c>
      <c r="D335" s="238"/>
      <c r="E335" s="238"/>
      <c r="F335" s="238"/>
      <c r="G335" s="35"/>
      <c r="H335" s="1"/>
      <c r="I335" s="1"/>
      <c r="J335" s="81" t="s">
        <v>3</v>
      </c>
      <c r="K335" s="238" t="str">
        <f>Input!S13</f>
        <v>Warren Woods Tower</v>
      </c>
      <c r="L335" s="238"/>
      <c r="M335" s="238"/>
      <c r="N335" s="238"/>
      <c r="O335" s="35"/>
      <c r="P335" s="1"/>
    </row>
    <row r="336" spans="1: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thickBot="1">
      <c r="A337" s="1"/>
      <c r="B337" s="1"/>
      <c r="C337" s="34"/>
      <c r="D337" s="33"/>
      <c r="E337" s="1"/>
      <c r="F337" s="1"/>
      <c r="G337" s="1"/>
      <c r="H337" s="1"/>
      <c r="I337" s="1"/>
      <c r="J337" s="1"/>
      <c r="K337" s="34"/>
      <c r="L337" s="33"/>
      <c r="M337" s="1"/>
      <c r="N337" s="1"/>
      <c r="O337" s="1"/>
      <c r="P337" s="1"/>
    </row>
    <row r="338" spans="1:16">
      <c r="A338" s="1"/>
      <c r="B338" s="221" t="s">
        <v>29</v>
      </c>
      <c r="C338" s="223"/>
      <c r="D338" s="67"/>
      <c r="E338" s="221" t="s">
        <v>30</v>
      </c>
      <c r="F338" s="222"/>
      <c r="G338" s="223"/>
      <c r="H338" s="1"/>
      <c r="I338" s="1"/>
      <c r="J338" s="231" t="s">
        <v>29</v>
      </c>
      <c r="K338" s="232"/>
      <c r="L338" s="67"/>
      <c r="M338" s="231" t="s">
        <v>30</v>
      </c>
      <c r="N338" s="233"/>
      <c r="O338" s="232"/>
      <c r="P338" s="1"/>
    </row>
    <row r="339" spans="1:16">
      <c r="A339" s="1"/>
      <c r="B339" s="179" t="s">
        <v>26</v>
      </c>
      <c r="C339" s="181" t="s">
        <v>25</v>
      </c>
      <c r="D339" s="182"/>
      <c r="E339" s="179" t="s">
        <v>24</v>
      </c>
      <c r="F339" s="180" t="s">
        <v>23</v>
      </c>
      <c r="G339" s="178" t="s">
        <v>22</v>
      </c>
      <c r="H339" s="1"/>
      <c r="I339" s="1"/>
      <c r="J339" s="179" t="s">
        <v>26</v>
      </c>
      <c r="K339" s="181" t="s">
        <v>25</v>
      </c>
      <c r="L339" s="182"/>
      <c r="M339" s="179" t="s">
        <v>24</v>
      </c>
      <c r="N339" s="180" t="s">
        <v>23</v>
      </c>
      <c r="O339" s="178" t="s">
        <v>22</v>
      </c>
      <c r="P339" s="1"/>
    </row>
    <row r="340" spans="1:16">
      <c r="A340" s="1"/>
      <c r="B340" s="224"/>
      <c r="C340" s="228"/>
      <c r="D340" s="230"/>
      <c r="E340" s="224"/>
      <c r="F340" s="226"/>
      <c r="G340" s="228"/>
      <c r="H340" s="1"/>
      <c r="I340" s="1"/>
      <c r="J340" s="224"/>
      <c r="K340" s="228"/>
      <c r="L340" s="230"/>
      <c r="M340" s="224"/>
      <c r="N340" s="226"/>
      <c r="O340" s="228"/>
      <c r="P340" s="1"/>
    </row>
    <row r="341" spans="1:16">
      <c r="A341" s="1"/>
      <c r="B341" s="225"/>
      <c r="C341" s="229"/>
      <c r="D341" s="230"/>
      <c r="E341" s="225"/>
      <c r="F341" s="227"/>
      <c r="G341" s="229"/>
      <c r="H341" s="1"/>
      <c r="I341" s="1"/>
      <c r="J341" s="225"/>
      <c r="K341" s="229"/>
      <c r="L341" s="230"/>
      <c r="M341" s="225"/>
      <c r="N341" s="227"/>
      <c r="O341" s="229"/>
      <c r="P341" s="1"/>
    </row>
    <row r="342" spans="1:16" ht="15.75" thickBot="1">
      <c r="A342" s="1"/>
      <c r="B342" s="63" t="s">
        <v>14</v>
      </c>
      <c r="C342" s="64">
        <f>IF(C306=" "," ",C306+1)</f>
        <v>10</v>
      </c>
      <c r="D342" s="182"/>
      <c r="E342" s="63" t="s">
        <v>14</v>
      </c>
      <c r="F342" s="66">
        <f>IF(C342=" "," ",(IF(AND(ISEVEN(C342),(AND(C342&gt;Lanes!$C$18,C342&lt;Lanes!$C$20+1)=TRUE),C342+2&gt;Lanes!$C$20)=TRUE,Lanes!$C$19+1,(IF(AND(ISEVEN(C342),(AND(C342&gt;Lanes!$C$17-1,C342&lt;Lanes!$C$19)=TRUE),C342+2&gt;Lanes!$C$18)=TRUE,Lanes!$C$17+1,(IF(AND(ISODD(C342),(AND(C342&gt;Lanes!$C$17-1,C342&lt;Lanes!$C$19)=TRUE),C342-2&lt;Lanes!$C$17)=TRUE,Lanes!$C$18-1,(IF(AND(ISODD(C342),(AND(C342&gt;Lanes!$C$18,C342&lt;Lanes!$C$20+1)=TRUE),C342-2&lt;Lanes!$C$19)=TRUE,Lanes!$C$20-1,(IF(ISEVEN(C342)=TRUE,C342+2,C342-2)))))))))))</f>
        <v>12</v>
      </c>
      <c r="G342" s="70"/>
      <c r="H342" s="1"/>
      <c r="I342" s="1"/>
      <c r="J342" s="63" t="s">
        <v>14</v>
      </c>
      <c r="K342" s="64">
        <f>IF(K306=" "," ",K306+1)</f>
        <v>40</v>
      </c>
      <c r="L342" s="182"/>
      <c r="M342" s="63" t="s">
        <v>14</v>
      </c>
      <c r="N342" s="66">
        <f>IF(K342=" "," ",(IF(AND(ISEVEN(K342),(AND(K342&gt;Lanes!$G$18,K342&lt;Lanes!$G$20+1)=TRUE),K342+2&gt;Lanes!$G$20)=TRUE,Lanes!$G$19+1,(IF(AND(ISEVEN(K342),(AND(K342&gt;Lanes!$G$17-1,K342&lt;Lanes!$G$19)=TRUE),K342+2&gt;Lanes!$G$18)=TRUE,Lanes!$G$17+1,(IF(AND(ISODD(K342),(AND(K342&gt;Lanes!$G$17-1,K342&lt;Lanes!$G$19)=TRUE),K342-2&lt;Lanes!$G$17)=TRUE,Lanes!$G$18-1,(IF(AND(ISODD(K342),(AND(K342&gt;Lanes!$G$18,K342&lt;Lanes!$G$20+1)=TRUE),K342-2&lt;Lanes!$G$19)=TRUE,Lanes!$G$20-1,(IF(ISEVEN(K342)=TRUE,K342+2,K342-2)))))))))))</f>
        <v>42</v>
      </c>
      <c r="O342" s="70"/>
      <c r="P342" s="1"/>
    </row>
    <row r="343" spans="1:16">
      <c r="A343" s="1"/>
      <c r="B343" s="177"/>
      <c r="C343" s="3"/>
      <c r="D343" s="177"/>
      <c r="E343" s="3"/>
      <c r="F343" s="177"/>
      <c r="G343" s="3"/>
      <c r="H343" s="1"/>
      <c r="I343" s="1"/>
      <c r="J343" s="177"/>
      <c r="K343" s="3"/>
      <c r="L343" s="177"/>
      <c r="M343" s="3"/>
      <c r="N343" s="177"/>
      <c r="O343" s="3"/>
      <c r="P343" s="1"/>
    </row>
    <row r="344" spans="1:16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3"/>
      <c r="B345" s="221" t="s">
        <v>31</v>
      </c>
      <c r="C345" s="222"/>
      <c r="D345" s="223"/>
      <c r="E345" s="221" t="s">
        <v>32</v>
      </c>
      <c r="F345" s="222"/>
      <c r="G345" s="223"/>
      <c r="H345" s="3"/>
      <c r="I345" s="3"/>
      <c r="J345" s="221" t="s">
        <v>31</v>
      </c>
      <c r="K345" s="222"/>
      <c r="L345" s="223"/>
      <c r="M345" s="221" t="s">
        <v>32</v>
      </c>
      <c r="N345" s="222"/>
      <c r="O345" s="223"/>
      <c r="P345" s="3"/>
    </row>
    <row r="346" spans="1:16">
      <c r="A346" s="3"/>
      <c r="B346" s="179" t="s">
        <v>21</v>
      </c>
      <c r="C346" s="180" t="s">
        <v>20</v>
      </c>
      <c r="D346" s="178" t="s">
        <v>19</v>
      </c>
      <c r="E346" s="179" t="s">
        <v>18</v>
      </c>
      <c r="F346" s="180" t="s">
        <v>17</v>
      </c>
      <c r="G346" s="178" t="s">
        <v>16</v>
      </c>
      <c r="H346" s="67"/>
      <c r="I346" s="3"/>
      <c r="J346" s="179" t="s">
        <v>21</v>
      </c>
      <c r="K346" s="180" t="s">
        <v>20</v>
      </c>
      <c r="L346" s="178" t="s">
        <v>19</v>
      </c>
      <c r="M346" s="179" t="s">
        <v>18</v>
      </c>
      <c r="N346" s="180" t="s">
        <v>17</v>
      </c>
      <c r="O346" s="178" t="s">
        <v>16</v>
      </c>
      <c r="P346" s="67"/>
    </row>
    <row r="347" spans="1:16">
      <c r="A347" s="3"/>
      <c r="B347" s="224"/>
      <c r="C347" s="226"/>
      <c r="D347" s="228"/>
      <c r="E347" s="224"/>
      <c r="F347" s="226"/>
      <c r="G347" s="228"/>
      <c r="H347" s="182"/>
      <c r="I347" s="3"/>
      <c r="J347" s="224"/>
      <c r="K347" s="226"/>
      <c r="L347" s="228"/>
      <c r="M347" s="224"/>
      <c r="N347" s="226"/>
      <c r="O347" s="228"/>
      <c r="P347" s="4"/>
    </row>
    <row r="348" spans="1:16">
      <c r="A348" s="3"/>
      <c r="B348" s="225"/>
      <c r="C348" s="227"/>
      <c r="D348" s="229"/>
      <c r="E348" s="225"/>
      <c r="F348" s="227"/>
      <c r="G348" s="229"/>
      <c r="H348" s="68"/>
      <c r="I348" s="3"/>
      <c r="J348" s="225"/>
      <c r="K348" s="227"/>
      <c r="L348" s="229"/>
      <c r="M348" s="225"/>
      <c r="N348" s="227"/>
      <c r="O348" s="229"/>
      <c r="P348" s="68"/>
    </row>
    <row r="349" spans="1:16" ht="15.75" thickBot="1">
      <c r="A349" s="3"/>
      <c r="B349" s="63" t="s">
        <v>14</v>
      </c>
      <c r="C349" s="66">
        <f>IF(C342=" "," ",(IF(AND(ISEVEN(C342),ISEVEN(F342),(AND(C342&gt;Lanes!$C$18,C342&lt;Lanes!$C$20+1)),F342+1&gt;Lanes!$C$20)=TRUE,Lanes!$C$19,(IF(AND(ISEVEN(C342),ISEVEN(F342),(AND(C342&gt;Lanes!$C$17-1,C342&lt;Lanes!$C$19)),F342+1&gt;Lanes!$C$18)=TRUE,Lanes!$C$17,(IF(AND(ISEVEN(C342),ISODD(F342),(AND(C342&gt;Lanes!$C$18,C342&lt;Lanes!$C$20+1)),F342+3&gt;Lanes!$C$20)=TRUE,Lanes!$C$19+1,(IF(AND(ISEVEN(C342),ISODD(F342),(AND(C342&gt;Lanes!$C$17-1,C342&lt;Lanes!$C$19)),F342+3&gt;Lanes!$C$18)=TRUE,Lanes!$C$17+1,(IF(AND(ISODD(C342),ISEVEN(F342),(AND(C342&gt;Lanes!$C$17-1,C342&lt;Lanes!$C$19)),F342-3&lt;Lanes!$C$17)=TRUE,Lanes!$C$18-1,(IF(AND(ISODD(C342),ISEVEN(F342),(AND(C342&gt;Lanes!$C$18,C342&lt;Lanes!$C$20+1)),F342-3&gt;Lanes!$C$19)=TRUE,Lanes!$C$20-1,(IF(AND(ISODD(C342),ISODD(F342),(AND(C342&gt;Lanes!$C$17-1,C342&lt;Lanes!$C$19)),F342-1&lt;Lanes!$C$17)=TRUE,Lanes!$C$18,(IF(AND(ISODD(C342),ISODD(F342),(AND(C342&gt;Lanes!$C$18,C342&lt;Lanes!$C$20+1)),F342-1&lt;Lanes!$C$19)=TRUE,Lanes!$C$20,(IF(AND(ISODD(C342),ISODD(F342))=TRUE,F342-1,(IF(AND(ISODD(C342),ISEVEN(F342))=TRUE,F342-3,(IF(AND(ISEVEN(C342),ISODD(F342))=TRUE,F342+3,F342+1)))))))))))))))))))))))</f>
        <v>1</v>
      </c>
      <c r="D349" s="70"/>
      <c r="E349" s="63" t="s">
        <v>14</v>
      </c>
      <c r="F349" s="66">
        <f>IF(F342=" "," ",(IF(AND(ISEVEN(C342),ISEVEN(C349),(AND(C342&gt;Lanes!$C$18,C342&lt;Lanes!$C$20+1)),C349+1&gt;Lanes!$C$20)=TRUE,Lanes!$C$19+1,(IF(AND(ISEVEN(C342),ISEVEN(C349),(AND(C342&gt;Lanes!$C$17-1,C342&lt;Lanes!$C$19)),C349+1&gt;Lanes!$C$18)=TRUE,Lanes!$C$17+1,(IF(AND(ISEVEN(C342),ISODD(C349),(AND(C342&gt;Lanes!$C$18,C342&lt;Lanes!$C$20+1)),C349+3&gt;Lanes!$C$20)=TRUE,Lanes!$C$19+1,(IF(AND(ISEVEN(C342),ISODD(C349),(AND(C342&gt;Lanes!$C$17-1,C349&lt;Lanes!$C$19)),C349+3&gt;Lanes!$C$18)=TRUE,Lanes!$C$17+1,(IF(AND(ISODD(C342),ISEVEN(C349),(AND(C342&gt;Lanes!$C$17-1,C342&lt;Lanes!$C$19)),C349-3&lt;Lanes!$C$17)=TRUE,Lanes!$C$18-1,(IF(AND(ISODD(C342),ISEVEN(C349),(AND(C342&gt;Lanes!$C$18,C349&lt;Lanes!$C$20+1)),C349-3&lt;Lanes!$C$19)=TRUE,Lanes!$C$20-1,(IF(AND(ISODD(C342),ISODD(C349),(AND(C342&gt;Lanes!$C$17-1,C349&lt;Lanes!$C$19)),C349-3&lt;Lanes!$C$17)=TRUE,Lanes!$C$18,(IF(AND(ISODD(C342),ISODD(C349),(AND(C342&gt;Lanes!$C$18,C349&lt;Lanes!$C$20+1)),C349-3&lt;Lanes!$C$19)=TRUE,Lanes!$C$20,(IF(AND(ISODD(C342),ISODD(C349))=TRUE,C349-1,(IF(AND(ISODD(F342),ISEVEN(C349))=TRUE,C349-3,(IF(AND(ISEVEN(C342),ISODD(C349))=TRUE,C349+3,C349+1)))))))))))))))))))))))</f>
        <v>4</v>
      </c>
      <c r="G349" s="70"/>
      <c r="H349" s="68"/>
      <c r="I349" s="3"/>
      <c r="J349" s="63" t="s">
        <v>14</v>
      </c>
      <c r="K349" s="66">
        <f>IF(K342=" "," ",(IF(AND(ISEVEN(K342),ISEVEN(N342),(AND(K342&gt;Lanes!$G$18,K342&lt;Lanes!$G$20+1)),N342+1&gt;Lanes!$G$20)=TRUE,Lanes!$G$19,(IF(AND(ISEVEN(K342),ISEVEN(N342),(AND(K342&gt;Lanes!$G$17-1,K342&lt;Lanes!$G$19)),N342+1&gt;Lanes!$G$18)=TRUE,Lanes!$G$17,(IF(AND(ISEVEN(K342),ISODD(N342),(AND(K342&gt;Lanes!$G$18,K342&lt;Lanes!$G$20+1)),N342+3&gt;Lanes!$G$20)=TRUE,Lanes!$G$19+1,(IF(AND(ISEVEN(N342),ISODD(N342),(AND(K342&gt;Lanes!$G$17-1,K342&lt;Lanes!$G$19)),N342+3&gt;Lanes!$G$18)=TRUE,Lanes!$G$17+1,(IF(AND(ISODD(K342),ISEVEN(N342),(AND(K342&gt;Lanes!$G$17-1,K342&lt;Lanes!$G$19)),N342-3&lt;Lanes!$G$17)=TRUE,Lanes!$G$18-1,(IF(AND(ISODD(K342),ISEVEN(N342),(AND(K342&gt;Lanes!$G$18,K342&lt;Lanes!$G$20+1)),N342-3&gt;Lanes!$G$19)=TRUE,Lanes!$G$20-1,(IF(AND(ISODD(K342),ISODD(N342),(AND(K342&gt;Lanes!$G$17-1,K342&lt;Lanes!$G$19)),N342-1&lt;Lanes!$G$17)=TRUE,Lanes!$G$18,(IF(AND(ISODD(K342),ISODD(N342),(AND(K342&gt;Lanes!$G$18,K342&lt;Lanes!$G$20+1)),N342-1&lt;Lanes!$G$19)=TRUE,Lanes!$G$20,(IF(AND(ISODD(K342),ISODD(N342))=TRUE,N342-1,(IF(AND(ISODD(K342),ISEVEN(N342))=TRUE,N342-3,(IF(AND(ISEVEN(K342),ISODD(N342))=TRUE,N342+3,N342+1)))))))))))))))))))))))</f>
        <v>31</v>
      </c>
      <c r="L349" s="70"/>
      <c r="M349" s="63" t="s">
        <v>14</v>
      </c>
      <c r="N349" s="66">
        <f>IF(N342=" "," ",(IF(AND(ISEVEN(K342),ISEVEN(K349),(AND(K342&gt;Lanes!$G$18,K342&lt;Lanes!$G$20+1)),K349+1&gt;Lanes!$G$20)=TRUE,Lanes!$G$19+1,(IF(AND(ISEVEN(K342),ISEVEN(K349),(AND(K342&gt;Lanes!$G$17-1,K342&lt;Lanes!$G$19)),K349+1&gt;Lanes!$G$18)=TRUE,Lanes!$G$17+1,(IF(AND(ISEVEN(K342),ISODD(K349),(AND(K342&gt;Lanes!$G$18,K342&lt;Lanes!$G$20+1)),K349+3&gt;Lanes!$G$20)=TRUE,Lanes!$G$19+1,(IF(AND(ISEVEN(K342),ISODD(K349),(AND(K342&gt;Lanes!$G$17-1,K349&lt;Lanes!$G$19)),K349+3&gt;Lanes!$G$18)=TRUE,Lanes!$G$17+1,(IF(AND(ISODD(K342),ISEVEN(K349),(AND(K342&gt;Lanes!$G$17-1,K342&lt;Lanes!$G$19)),K349-3&lt;Lanes!$G$17)=TRUE,Lanes!$G$18-1,(IF(AND(ISODD(K342),ISEVEN(K349),(AND(K342&gt;Lanes!$G$18,K349&lt;Lanes!$G$20+1)),K349-3&lt;Lanes!$G$19)=TRUE,Lanes!$G$20-1,(IF(AND(ISODD(K342),ISODD(K349),(AND(K342&gt;Lanes!$G$17-1,K349&lt;Lanes!$G$19)),K349-3&lt;Lanes!$G$17)=TRUE,Lanes!$G$18,(IF(AND(ISODD(K342),ISODD(K349),(AND(K342&gt;Lanes!$G$18,K349&lt;Lanes!$G$20+1)),K349-3&lt;Lanes!$G$19)=TRUE,Lanes!$G$20,(IF(AND(ISODD(K342),ISODD(K349))=TRUE,K349-1,(IF(AND(ISODD(N342),ISEVEN(K349))=TRUE,K349-3,(IF(AND(ISEVEN(K342),ISODD(K349))=TRUE,K349+3,K349+1)))))))))))))))))))))))</f>
        <v>34</v>
      </c>
      <c r="O349" s="70"/>
      <c r="P349" s="68"/>
    </row>
    <row r="350" spans="1:16">
      <c r="A350" s="3"/>
      <c r="B350" s="3"/>
      <c r="C350" s="3"/>
      <c r="D350" s="182"/>
      <c r="E350" s="182"/>
      <c r="F350" s="182"/>
      <c r="G350" s="182"/>
      <c r="H350" s="182"/>
      <c r="I350" s="3"/>
      <c r="J350" s="3"/>
      <c r="K350" s="3"/>
      <c r="L350" s="182"/>
      <c r="M350" s="182"/>
      <c r="N350" s="182"/>
      <c r="O350" s="182"/>
      <c r="P350" s="4"/>
    </row>
    <row r="351" spans="1:16" ht="15.75" thickBot="1">
      <c r="A351" s="3"/>
      <c r="B351" s="3"/>
      <c r="C351" s="3"/>
      <c r="D351" s="182"/>
      <c r="E351" s="182"/>
      <c r="F351" s="182"/>
      <c r="G351" s="182"/>
      <c r="H351" s="182"/>
      <c r="I351" s="3"/>
      <c r="J351" s="3"/>
      <c r="K351" s="3"/>
      <c r="L351" s="182"/>
      <c r="M351" s="182"/>
      <c r="N351" s="182"/>
      <c r="O351" s="182"/>
      <c r="P351" s="4"/>
    </row>
    <row r="352" spans="1:16" ht="15.75" thickBot="1">
      <c r="A352" s="1"/>
      <c r="B352" s="221" t="s">
        <v>33</v>
      </c>
      <c r="C352" s="222"/>
      <c r="D352" s="223"/>
      <c r="E352" s="182"/>
      <c r="F352" s="1"/>
      <c r="G352" s="1"/>
      <c r="H352" s="1"/>
      <c r="I352" s="1"/>
      <c r="J352" s="221" t="s">
        <v>33</v>
      </c>
      <c r="K352" s="222"/>
      <c r="L352" s="223"/>
      <c r="M352" s="182"/>
      <c r="N352" s="1"/>
      <c r="O352" s="1"/>
      <c r="P352" s="1"/>
    </row>
    <row r="353" spans="1:16">
      <c r="A353" s="1"/>
      <c r="B353" s="179" t="s">
        <v>15</v>
      </c>
      <c r="C353" s="180" t="s">
        <v>37</v>
      </c>
      <c r="D353" s="178" t="s">
        <v>38</v>
      </c>
      <c r="E353" s="1"/>
      <c r="F353" s="221" t="s">
        <v>34</v>
      </c>
      <c r="G353" s="223"/>
      <c r="H353" s="1"/>
      <c r="I353" s="1"/>
      <c r="J353" s="179" t="s">
        <v>15</v>
      </c>
      <c r="K353" s="180" t="s">
        <v>37</v>
      </c>
      <c r="L353" s="178" t="s">
        <v>38</v>
      </c>
      <c r="M353" s="1"/>
      <c r="N353" s="221" t="s">
        <v>34</v>
      </c>
      <c r="O353" s="223"/>
      <c r="P353" s="1"/>
    </row>
    <row r="354" spans="1:16">
      <c r="A354" s="1"/>
      <c r="B354" s="224"/>
      <c r="C354" s="226"/>
      <c r="D354" s="228"/>
      <c r="E354" s="1"/>
      <c r="F354" s="71"/>
      <c r="G354" s="72"/>
      <c r="H354" s="1"/>
      <c r="I354" s="1"/>
      <c r="J354" s="224"/>
      <c r="K354" s="226"/>
      <c r="L354" s="228"/>
      <c r="M354" s="1"/>
      <c r="N354" s="71"/>
      <c r="O354" s="72"/>
      <c r="P354" s="1"/>
    </row>
    <row r="355" spans="1:16" ht="15.75" thickBot="1">
      <c r="A355" s="1"/>
      <c r="B355" s="225"/>
      <c r="C355" s="227"/>
      <c r="D355" s="229"/>
      <c r="E355" s="1"/>
      <c r="F355" s="73"/>
      <c r="G355" s="74"/>
      <c r="H355" s="1"/>
      <c r="I355" s="1"/>
      <c r="J355" s="225"/>
      <c r="K355" s="227"/>
      <c r="L355" s="229"/>
      <c r="M355" s="1"/>
      <c r="N355" s="73"/>
      <c r="O355" s="74"/>
      <c r="P355" s="1"/>
    </row>
    <row r="356" spans="1:16" ht="15.75" thickBot="1">
      <c r="A356" s="1"/>
      <c r="B356" s="63" t="s">
        <v>14</v>
      </c>
      <c r="C356" s="66">
        <f>IF(C342=" "," ",(IF(AND(ISEVEN(C342),ISEVEN(F349),(AND(C342&gt;Lanes!$C$18,C342&lt;Lanes!$C$20+1)),F349+1&gt;Lanes!$C$20)=TRUE,Lanes!$C$19,(IF(AND(ISEVEN(C342),ISEVEN(F349),(AND(C342&gt;Lanes!$C$17-1,C342&lt;Lanes!$C$19)),F349+1&gt;Lanes!$C$18)=TRUE,Lanes!$C$17,(IF(AND(ISEVEN(C342),ISODD(F349),(AND(C342&gt;Lanes!$C$18,C342&lt;Lanes!$C$20+1)),F349+3&gt;Lanes!$C$20)=TRUE,Lanes!$C$19+1,(IF(AND(ISEVEN(C342),ISODD(F349),(AND(C342&gt;Lanes!$C$17-1,F349&lt;Lanes!$C$19)),F349+3&gt;Lanes!$C$18)=TRUE,Lanes!$C$17+1,(IF(AND(ISODD(C342),ISEVEN(F349),(AND(C342&gt;Lanes!$C$17-1,C342&lt;Lanes!$C$19)),F349-3&lt;Lanes!$C$17)=TRUE,Lanes!$C$18-1,(IF(AND(ISODD(C342),ISEVEN(F349),(AND(C342&gt;Lanes!$C$18,C342&lt;Lanes!$C$20+1)),F349-3&gt;Lanes!$C$19)=TRUE,Lanes!$C$20-1,(IF(AND(ISODD(C342),ISODD(F349),(AND(C342&gt;Lanes!$C$17-1,C342&lt;Lanes!$C$19)),F349-1&lt;Lanes!$C$17)=TRUE,Lanes!$C$18,(IF(AND(ISODD(C342),ISODD(F349),(AND(C342&gt;Lanes!$C$18,C342&lt;Lanes!$C$20+1)),F349-1&lt;Lanes!$C$19)=TRUE,Lanes!$C$20,(IF(AND(ISODD(C342),ISODD(F349))=TRUE,F349-1,(IF(AND(ISODD(C342),ISEVEN(F349))=TRUE,F349-3,(IF(AND(ISEVEN(C342),ISODD(F349))=TRUE,F349+3,F349+1)))))))))))))))))))))))</f>
        <v>5</v>
      </c>
      <c r="D356" s="70"/>
      <c r="E356" s="1"/>
      <c r="F356" s="1"/>
      <c r="G356" s="1"/>
      <c r="H356" s="1"/>
      <c r="I356" s="1"/>
      <c r="J356" s="63" t="s">
        <v>14</v>
      </c>
      <c r="K356" s="66">
        <f>IF(K342=" "," ",(IF(AND(ISEVEN(K342),ISEVEN(N349),(AND(K342&gt;Lanes!$G$18,K342&lt;Lanes!$G$20+1)),N349+1&gt;Lanes!$G$20)=TRUE,Lanes!$G$19,(IF(AND(ISEVEN(K342),ISEVEN(N349),(AND(K342&gt;Lanes!$G$17-1,K342&lt;Lanes!$G$19)),N349+1&gt;Lanes!$G$18)=TRUE,Lanes!$G$17,(IF(AND(ISEVEN(K342),ISODD(N349),(AND(K342&gt;Lanes!$G$18,K342&lt;Lanes!$G$20+1)),N349+3&gt;Lanes!$G$20)=TRUE,Lanes!$G$19+1,(IF(AND(ISEVEN(K342),ISODD(N349),(AND(K342&gt;Lanes!$G$17-1,N349&lt;Lanes!$G$19)),N349+3&gt;Lanes!$G$18)=TRUE,Lanes!$G$17+1,(IF(AND(ISODD(K342),ISEVEN(N349),(AND(K342&gt;Lanes!$G$17-1,K342&lt;Lanes!$G$19)),N349-3&lt;Lanes!$G$17)=TRUE,Lanes!$G$18-1,(IF(AND(ISODD(K342),ISEVEN(N349),(AND(K342&gt;Lanes!$G$18,K342&lt;Lanes!$G$20+1)),N349-3&gt;Lanes!$G$19)=TRUE,Lanes!$G$20-1,(IF(AND(ISODD(K342),ISODD(N349),(AND(K342&gt;Lanes!$G$17-1,K342&lt;Lanes!$G$19)),N349-1&lt;Lanes!$G$17)=TRUE,Lanes!$G$18,(IF(AND(ISODD(K342),ISODD(N349),(AND(K342&gt;Lanes!$G$18,K342&lt;Lanes!$G$20+1)),N349-1&lt;Lanes!$G$19)=TRUE,Lanes!$G$20,(IF(AND(ISODD(K342),ISODD(N349))=TRUE,N349-1,(IF(AND(ISODD(K342),ISEVEN(N349))=TRUE,N349-3,(IF(AND(ISEVEN(K342),ISODD(N349))=TRUE,N349+3,N349+1)))))))))))))))))))))))</f>
        <v>35</v>
      </c>
      <c r="L356" s="70"/>
      <c r="M356" s="1"/>
      <c r="N356" s="1"/>
      <c r="O356" s="1"/>
      <c r="P356" s="1"/>
    </row>
    <row r="357" spans="1:16">
      <c r="A357" s="1"/>
      <c r="B357" s="1"/>
      <c r="C357" s="1"/>
      <c r="D357" s="3"/>
      <c r="E357" s="3"/>
      <c r="F357" s="1"/>
      <c r="G357" s="1"/>
      <c r="H357" s="1"/>
      <c r="I357" s="1"/>
      <c r="J357" s="1"/>
      <c r="K357" s="1"/>
      <c r="L357" s="3"/>
      <c r="M357" s="3"/>
      <c r="N357" s="1"/>
      <c r="O357" s="1"/>
      <c r="P357" s="1"/>
    </row>
    <row r="358" spans="1:16">
      <c r="A358" s="1"/>
      <c r="B358" s="1"/>
      <c r="C358" s="1"/>
      <c r="D358" s="3"/>
      <c r="E358" s="3"/>
      <c r="F358" s="1"/>
      <c r="G358" s="1"/>
      <c r="H358" s="1"/>
      <c r="I358" s="1"/>
      <c r="J358" s="1"/>
      <c r="K358" s="1"/>
      <c r="L358" s="3"/>
      <c r="M358" s="3"/>
      <c r="N358" s="1"/>
      <c r="O358" s="1"/>
      <c r="P358" s="1"/>
    </row>
    <row r="359" spans="1: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B360" s="220" t="s">
        <v>13</v>
      </c>
      <c r="C360" s="220"/>
      <c r="D360" s="31"/>
      <c r="E360" s="31"/>
      <c r="F360" s="31"/>
      <c r="G360" s="31"/>
      <c r="H360" s="1"/>
      <c r="I360" s="1"/>
      <c r="J360" s="220" t="s">
        <v>13</v>
      </c>
      <c r="K360" s="220"/>
      <c r="L360" s="31"/>
      <c r="M360" s="31"/>
      <c r="N360" s="31"/>
      <c r="O360" s="31"/>
      <c r="P360" s="1"/>
    </row>
    <row r="361" spans="1:16">
      <c r="A361" s="1"/>
      <c r="B361" s="239" t="s">
        <v>35</v>
      </c>
      <c r="C361" s="239"/>
      <c r="D361" s="239"/>
      <c r="E361" s="239"/>
      <c r="F361" s="239"/>
      <c r="G361" s="239"/>
      <c r="H361" s="1"/>
      <c r="I361" s="1"/>
      <c r="J361" s="240" t="s">
        <v>35</v>
      </c>
      <c r="K361" s="240"/>
      <c r="L361" s="240"/>
      <c r="M361" s="240"/>
      <c r="N361" s="240"/>
      <c r="O361" s="240"/>
      <c r="P361" s="1"/>
    </row>
    <row r="362" spans="1:16">
      <c r="A362" s="75"/>
      <c r="B362" s="239"/>
      <c r="C362" s="239"/>
      <c r="D362" s="239"/>
      <c r="E362" s="239"/>
      <c r="F362" s="239"/>
      <c r="G362" s="239"/>
      <c r="H362" s="76"/>
      <c r="I362" s="75"/>
      <c r="J362" s="240"/>
      <c r="K362" s="240"/>
      <c r="L362" s="240"/>
      <c r="M362" s="240"/>
      <c r="N362" s="240"/>
      <c r="O362" s="240"/>
      <c r="P362" s="76"/>
    </row>
    <row r="363" spans="1:16" ht="20.25">
      <c r="A363" s="75"/>
      <c r="B363" s="77"/>
      <c r="C363" s="77"/>
      <c r="D363" s="77"/>
      <c r="E363" s="77"/>
      <c r="F363" s="77"/>
      <c r="G363" s="77"/>
      <c r="H363" s="76"/>
      <c r="I363" s="75"/>
      <c r="J363" s="78"/>
      <c r="K363" s="78"/>
      <c r="L363" s="78"/>
      <c r="M363" s="78"/>
      <c r="N363" s="78"/>
      <c r="O363" s="78"/>
      <c r="P363" s="76"/>
    </row>
    <row r="364" spans="1:16" ht="20.25">
      <c r="A364" s="75"/>
      <c r="B364" s="77"/>
      <c r="C364" s="241" t="s">
        <v>36</v>
      </c>
      <c r="D364" s="241"/>
      <c r="E364" s="241"/>
      <c r="F364" s="241"/>
      <c r="G364" s="77"/>
      <c r="H364" s="76"/>
      <c r="I364" s="75"/>
      <c r="J364" s="78"/>
      <c r="K364" s="242" t="s">
        <v>36</v>
      </c>
      <c r="L364" s="242"/>
      <c r="M364" s="242"/>
      <c r="N364" s="242"/>
      <c r="O364" s="78"/>
      <c r="P364" s="76"/>
    </row>
    <row r="365" spans="1:16" ht="20.25">
      <c r="A365" s="75"/>
      <c r="B365" s="77"/>
      <c r="C365" s="77"/>
      <c r="D365" s="77"/>
      <c r="E365" s="77"/>
      <c r="F365" s="77"/>
      <c r="G365" s="77"/>
      <c r="H365" s="76"/>
      <c r="I365" s="75"/>
      <c r="J365" s="78"/>
      <c r="K365" s="78"/>
      <c r="L365" s="78"/>
      <c r="M365" s="78"/>
      <c r="N365" s="78"/>
      <c r="O365" s="78"/>
      <c r="P365" s="76"/>
    </row>
    <row r="366" spans="1:16">
      <c r="A366" s="1"/>
      <c r="B366" s="1"/>
      <c r="C366" s="1"/>
      <c r="D366" s="234">
        <f>Lanes!$D$3</f>
        <v>41658</v>
      </c>
      <c r="E366" s="234"/>
      <c r="F366" s="1"/>
      <c r="G366" s="1"/>
      <c r="H366" s="1"/>
      <c r="I366" s="1"/>
      <c r="J366" s="79"/>
      <c r="K366" s="79"/>
      <c r="L366" s="235">
        <f>Lanes!$D$3</f>
        <v>41658</v>
      </c>
      <c r="M366" s="235"/>
      <c r="N366" s="79"/>
      <c r="O366" s="79"/>
      <c r="P366" s="1"/>
    </row>
    <row r="367" spans="1:16" ht="18">
      <c r="A367" s="37"/>
      <c r="B367" s="37"/>
      <c r="C367" s="37"/>
      <c r="D367" s="37"/>
      <c r="E367" s="37"/>
      <c r="F367" s="37"/>
      <c r="G367" s="37"/>
      <c r="H367" s="37"/>
      <c r="I367" s="37"/>
      <c r="J367" s="80"/>
      <c r="K367" s="80"/>
      <c r="L367" s="80"/>
      <c r="M367" s="80"/>
      <c r="N367" s="80"/>
      <c r="O367" s="80"/>
      <c r="P367" s="37"/>
    </row>
    <row r="368" spans="1:16" ht="15.75">
      <c r="A368" s="1"/>
      <c r="B368" s="1"/>
      <c r="C368" s="236" t="s">
        <v>28</v>
      </c>
      <c r="D368" s="236"/>
      <c r="E368" s="236"/>
      <c r="F368" s="236"/>
      <c r="G368" s="1"/>
      <c r="H368" s="1"/>
      <c r="I368" s="1"/>
      <c r="J368" s="79"/>
      <c r="K368" s="237" t="s">
        <v>27</v>
      </c>
      <c r="L368" s="237"/>
      <c r="M368" s="237"/>
      <c r="N368" s="237"/>
      <c r="O368" s="79"/>
      <c r="P368" s="1"/>
    </row>
    <row r="369" spans="1:16" ht="15.75">
      <c r="A369" s="36"/>
      <c r="B369" s="3"/>
      <c r="C369" s="3"/>
      <c r="D369" s="3"/>
      <c r="E369" s="3"/>
      <c r="F369" s="1"/>
      <c r="G369" s="1"/>
      <c r="H369" s="1"/>
      <c r="I369" s="36"/>
      <c r="J369" s="3"/>
      <c r="K369" s="3"/>
      <c r="L369" s="3"/>
      <c r="M369" s="3"/>
      <c r="N369" s="1"/>
      <c r="O369" s="1"/>
      <c r="P369" s="1"/>
    </row>
    <row r="370" spans="1:16" ht="15.75">
      <c r="A370" s="36"/>
      <c r="B370" s="3"/>
      <c r="C370" s="3"/>
      <c r="D370" s="3"/>
      <c r="E370" s="3"/>
      <c r="F370" s="1"/>
      <c r="G370" s="1"/>
      <c r="H370" s="1"/>
      <c r="I370" s="36"/>
      <c r="J370" s="3"/>
      <c r="K370" s="3"/>
      <c r="L370" s="3"/>
      <c r="M370" s="3"/>
      <c r="N370" s="1"/>
      <c r="O370" s="1"/>
      <c r="P370" s="1"/>
    </row>
    <row r="371" spans="1:16" ht="16.5" thickBot="1">
      <c r="A371" s="1"/>
      <c r="B371" s="36" t="s">
        <v>3</v>
      </c>
      <c r="C371" s="238" t="str">
        <f>Input!B14</f>
        <v>Romeo</v>
      </c>
      <c r="D371" s="238"/>
      <c r="E371" s="238"/>
      <c r="F371" s="238"/>
      <c r="G371" s="35"/>
      <c r="H371" s="1"/>
      <c r="I371" s="1"/>
      <c r="J371" s="81" t="s">
        <v>3</v>
      </c>
      <c r="K371" s="238" t="str">
        <f>Input!S14</f>
        <v>East Point East Detroit</v>
      </c>
      <c r="L371" s="238"/>
      <c r="M371" s="238"/>
      <c r="N371" s="238"/>
      <c r="O371" s="35"/>
      <c r="P371" s="1"/>
    </row>
    <row r="372" spans="1: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thickBot="1">
      <c r="A373" s="1"/>
      <c r="B373" s="1"/>
      <c r="C373" s="34"/>
      <c r="D373" s="33"/>
      <c r="E373" s="1"/>
      <c r="F373" s="1"/>
      <c r="G373" s="1"/>
      <c r="H373" s="1"/>
      <c r="I373" s="1"/>
      <c r="J373" s="1"/>
      <c r="K373" s="34"/>
      <c r="L373" s="33"/>
      <c r="M373" s="1"/>
      <c r="N373" s="1"/>
      <c r="O373" s="1"/>
      <c r="P373" s="1"/>
    </row>
    <row r="374" spans="1:16">
      <c r="A374" s="1"/>
      <c r="B374" s="221" t="s">
        <v>29</v>
      </c>
      <c r="C374" s="223"/>
      <c r="D374" s="67"/>
      <c r="E374" s="221" t="s">
        <v>30</v>
      </c>
      <c r="F374" s="222"/>
      <c r="G374" s="223"/>
      <c r="H374" s="1"/>
      <c r="I374" s="1"/>
      <c r="J374" s="231" t="s">
        <v>29</v>
      </c>
      <c r="K374" s="232"/>
      <c r="L374" s="67"/>
      <c r="M374" s="231" t="s">
        <v>30</v>
      </c>
      <c r="N374" s="233"/>
      <c r="O374" s="232"/>
      <c r="P374" s="1"/>
    </row>
    <row r="375" spans="1:16">
      <c r="A375" s="1"/>
      <c r="B375" s="179" t="s">
        <v>26</v>
      </c>
      <c r="C375" s="181" t="s">
        <v>25</v>
      </c>
      <c r="D375" s="182"/>
      <c r="E375" s="179" t="s">
        <v>24</v>
      </c>
      <c r="F375" s="180" t="s">
        <v>23</v>
      </c>
      <c r="G375" s="178" t="s">
        <v>22</v>
      </c>
      <c r="H375" s="1"/>
      <c r="I375" s="1"/>
      <c r="J375" s="179" t="s">
        <v>26</v>
      </c>
      <c r="K375" s="181" t="s">
        <v>25</v>
      </c>
      <c r="L375" s="182"/>
      <c r="M375" s="179" t="s">
        <v>24</v>
      </c>
      <c r="N375" s="180" t="s">
        <v>23</v>
      </c>
      <c r="O375" s="178" t="s">
        <v>22</v>
      </c>
      <c r="P375" s="1"/>
    </row>
    <row r="376" spans="1:16">
      <c r="A376" s="1"/>
      <c r="B376" s="224"/>
      <c r="C376" s="228"/>
      <c r="D376" s="230"/>
      <c r="E376" s="224"/>
      <c r="F376" s="226"/>
      <c r="G376" s="228"/>
      <c r="H376" s="1"/>
      <c r="I376" s="1"/>
      <c r="J376" s="224"/>
      <c r="K376" s="228"/>
      <c r="L376" s="230"/>
      <c r="M376" s="224"/>
      <c r="N376" s="226"/>
      <c r="O376" s="228"/>
      <c r="P376" s="1"/>
    </row>
    <row r="377" spans="1:16">
      <c r="A377" s="1"/>
      <c r="B377" s="225"/>
      <c r="C377" s="229"/>
      <c r="D377" s="230"/>
      <c r="E377" s="225"/>
      <c r="F377" s="227"/>
      <c r="G377" s="229"/>
      <c r="H377" s="1"/>
      <c r="I377" s="1"/>
      <c r="J377" s="225"/>
      <c r="K377" s="229"/>
      <c r="L377" s="230"/>
      <c r="M377" s="225"/>
      <c r="N377" s="227"/>
      <c r="O377" s="229"/>
      <c r="P377" s="1"/>
    </row>
    <row r="378" spans="1:16" ht="15.75" thickBot="1">
      <c r="A378" s="1"/>
      <c r="B378" s="63" t="s">
        <v>14</v>
      </c>
      <c r="C378" s="64">
        <f>IF(C342=" "," ",C342+1)</f>
        <v>11</v>
      </c>
      <c r="D378" s="182"/>
      <c r="E378" s="63" t="s">
        <v>14</v>
      </c>
      <c r="F378" s="66">
        <f>IF(C378=" "," ",(IF(AND(ISEVEN(C378),(AND(C378&gt;Lanes!$C$18,C378&lt;Lanes!$C$20+1)=TRUE),C378+2&gt;Lanes!$C$20)=TRUE,Lanes!$C$19+1,(IF(AND(ISEVEN(C378),(AND(C378&gt;Lanes!$C$17-1,C378&lt;Lanes!$C$19)=TRUE),C378+2&gt;Lanes!$C$18)=TRUE,Lanes!$C$17+1,(IF(AND(ISODD(C378),(AND(C378&gt;Lanes!$C$17-1,C378&lt;Lanes!$C$19)=TRUE),C378-2&lt;Lanes!$C$17)=TRUE,Lanes!$C$18-1,(IF(AND(ISODD(C378),(AND(C378&gt;Lanes!$C$18,C378&lt;Lanes!$C$20+1)=TRUE),C378-2&lt;Lanes!$C$19)=TRUE,Lanes!$C$20-1,(IF(ISEVEN(C378)=TRUE,C378+2,C378-2)))))))))))</f>
        <v>9</v>
      </c>
      <c r="G378" s="70"/>
      <c r="H378" s="1"/>
      <c r="I378" s="1"/>
      <c r="J378" s="63" t="s">
        <v>14</v>
      </c>
      <c r="K378" s="64">
        <f>IF(K342=" "," ",K342+1)</f>
        <v>41</v>
      </c>
      <c r="L378" s="182"/>
      <c r="M378" s="63" t="s">
        <v>14</v>
      </c>
      <c r="N378" s="66">
        <f>IF(K378=" "," ",(IF(AND(ISEVEN(K378),(AND(K378&gt;Lanes!$G$18,K378&lt;Lanes!$G$20+1)=TRUE),K378+2&gt;Lanes!$G$20)=TRUE,Lanes!$G$19+1,(IF(AND(ISEVEN(K378),(AND(K378&gt;Lanes!$G$17-1,K378&lt;Lanes!$G$19)=TRUE),K378+2&gt;Lanes!$G$18)=TRUE,Lanes!$G$17+1,(IF(AND(ISODD(K378),(AND(K378&gt;Lanes!$G$17-1,K378&lt;Lanes!$G$19)=TRUE),K378-2&lt;Lanes!$G$17)=TRUE,Lanes!$G$18-1,(IF(AND(ISODD(K378),(AND(K378&gt;Lanes!$G$18,K378&lt;Lanes!$G$20+1)=TRUE),K378-2&lt;Lanes!$G$19)=TRUE,Lanes!$G$20-1,(IF(ISEVEN(K378)=TRUE,K378+2,K378-2)))))))))))</f>
        <v>39</v>
      </c>
      <c r="O378" s="70"/>
      <c r="P378" s="1"/>
    </row>
    <row r="379" spans="1:16">
      <c r="A379" s="1"/>
      <c r="B379" s="177"/>
      <c r="C379" s="3"/>
      <c r="D379" s="177"/>
      <c r="E379" s="3"/>
      <c r="F379" s="177"/>
      <c r="G379" s="3"/>
      <c r="H379" s="1"/>
      <c r="I379" s="1"/>
      <c r="J379" s="177"/>
      <c r="K379" s="3"/>
      <c r="L379" s="177"/>
      <c r="M379" s="3"/>
      <c r="N379" s="177"/>
      <c r="O379" s="3"/>
      <c r="P379" s="1"/>
    </row>
    <row r="380" spans="1:16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3"/>
      <c r="B381" s="221" t="s">
        <v>31</v>
      </c>
      <c r="C381" s="222"/>
      <c r="D381" s="223"/>
      <c r="E381" s="221" t="s">
        <v>32</v>
      </c>
      <c r="F381" s="222"/>
      <c r="G381" s="223"/>
      <c r="H381" s="3"/>
      <c r="I381" s="3"/>
      <c r="J381" s="221" t="s">
        <v>31</v>
      </c>
      <c r="K381" s="222"/>
      <c r="L381" s="223"/>
      <c r="M381" s="221" t="s">
        <v>32</v>
      </c>
      <c r="N381" s="222"/>
      <c r="O381" s="223"/>
      <c r="P381" s="3"/>
    </row>
    <row r="382" spans="1:16">
      <c r="A382" s="3"/>
      <c r="B382" s="179" t="s">
        <v>21</v>
      </c>
      <c r="C382" s="180" t="s">
        <v>20</v>
      </c>
      <c r="D382" s="178" t="s">
        <v>19</v>
      </c>
      <c r="E382" s="179" t="s">
        <v>18</v>
      </c>
      <c r="F382" s="180" t="s">
        <v>17</v>
      </c>
      <c r="G382" s="178" t="s">
        <v>16</v>
      </c>
      <c r="H382" s="67"/>
      <c r="I382" s="3"/>
      <c r="J382" s="179" t="s">
        <v>21</v>
      </c>
      <c r="K382" s="180" t="s">
        <v>20</v>
      </c>
      <c r="L382" s="178" t="s">
        <v>19</v>
      </c>
      <c r="M382" s="179" t="s">
        <v>18</v>
      </c>
      <c r="N382" s="180" t="s">
        <v>17</v>
      </c>
      <c r="O382" s="178" t="s">
        <v>16</v>
      </c>
      <c r="P382" s="67"/>
    </row>
    <row r="383" spans="1:16">
      <c r="A383" s="3"/>
      <c r="B383" s="224"/>
      <c r="C383" s="226"/>
      <c r="D383" s="228"/>
      <c r="E383" s="224"/>
      <c r="F383" s="226"/>
      <c r="G383" s="228"/>
      <c r="H383" s="182"/>
      <c r="I383" s="3"/>
      <c r="J383" s="224"/>
      <c r="K383" s="226"/>
      <c r="L383" s="228"/>
      <c r="M383" s="224"/>
      <c r="N383" s="226"/>
      <c r="O383" s="228"/>
      <c r="P383" s="4"/>
    </row>
    <row r="384" spans="1:16">
      <c r="A384" s="3"/>
      <c r="B384" s="225"/>
      <c r="C384" s="227"/>
      <c r="D384" s="229"/>
      <c r="E384" s="225"/>
      <c r="F384" s="227"/>
      <c r="G384" s="229"/>
      <c r="H384" s="68"/>
      <c r="I384" s="3"/>
      <c r="J384" s="225"/>
      <c r="K384" s="227"/>
      <c r="L384" s="229"/>
      <c r="M384" s="225"/>
      <c r="N384" s="227"/>
      <c r="O384" s="229"/>
      <c r="P384" s="68"/>
    </row>
    <row r="385" spans="1:16" ht="15.75" thickBot="1">
      <c r="A385" s="3"/>
      <c r="B385" s="63" t="s">
        <v>14</v>
      </c>
      <c r="C385" s="66">
        <f>IF(C378=" "," ",(IF(AND(ISEVEN(C378),ISEVEN(F378),(AND(C378&gt;Lanes!$C$18,C378&lt;Lanes!$C$20+1)),F378+1&gt;Lanes!$C$20)=TRUE,Lanes!$C$19,(IF(AND(ISEVEN(C378),ISEVEN(F378),(AND(C378&gt;Lanes!$C$17-1,C378&lt;Lanes!$C$19)),F378+1&gt;Lanes!$C$18)=TRUE,Lanes!$C$17,(IF(AND(ISEVEN(C378),ISODD(F378),(AND(C378&gt;Lanes!$C$18,C378&lt;Lanes!$C$20+1)),F378+3&gt;Lanes!$C$20)=TRUE,Lanes!$C$19+1,(IF(AND(ISEVEN(C378),ISODD(F378),(AND(C378&gt;Lanes!$C$17-1,C378&lt;Lanes!$C$19)),F378+3&gt;Lanes!$C$18)=TRUE,Lanes!$C$17+1,(IF(AND(ISODD(C378),ISEVEN(F378),(AND(C378&gt;Lanes!$C$17-1,C378&lt;Lanes!$C$19)),F378-3&lt;Lanes!$C$17)=TRUE,Lanes!$C$18-1,(IF(AND(ISODD(C378),ISEVEN(F378),(AND(C378&gt;Lanes!$C$18,C378&lt;Lanes!$C$20+1)),F378-3&gt;Lanes!$C$19)=TRUE,Lanes!$C$20-1,(IF(AND(ISODD(C378),ISODD(F378),(AND(C378&gt;Lanes!$C$17-1,C378&lt;Lanes!$C$19)),F378-1&lt;Lanes!$C$17)=TRUE,Lanes!$C$18,(IF(AND(ISODD(C378),ISODD(F378),(AND(C378&gt;Lanes!$C$18,C378&lt;Lanes!$C$20+1)),F378-1&lt;Lanes!$C$19)=TRUE,Lanes!$C$20,(IF(AND(ISODD(C378),ISODD(F378))=TRUE,F378-1,(IF(AND(ISODD(C378),ISEVEN(F378))=TRUE,F378-3,(IF(AND(ISEVEN(C378),ISODD(F378))=TRUE,F378+3,F378+1)))))))))))))))))))))))</f>
        <v>8</v>
      </c>
      <c r="D385" s="70"/>
      <c r="E385" s="63" t="s">
        <v>14</v>
      </c>
      <c r="F385" s="66">
        <f>IF(F378=" "," ",(IF(AND(ISEVEN(C378),ISEVEN(C385),(AND(C378&gt;Lanes!$C$18,C378&lt;Lanes!$C$20+1)),C385+1&gt;Lanes!$C$20)=TRUE,Lanes!$C$19+1,(IF(AND(ISEVEN(C378),ISEVEN(C385),(AND(C378&gt;Lanes!$C$17-1,C378&lt;Lanes!$C$19)),C385+1&gt;Lanes!$C$18)=TRUE,Lanes!$C$17+1,(IF(AND(ISEVEN(C378),ISODD(C385),(AND(C378&gt;Lanes!$C$18,C378&lt;Lanes!$C$20+1)),C385+3&gt;Lanes!$C$20)=TRUE,Lanes!$C$19+1,(IF(AND(ISEVEN(C378),ISODD(C385),(AND(C378&gt;Lanes!$C$17-1,C385&lt;Lanes!$C$19)),C385+3&gt;Lanes!$C$18)=TRUE,Lanes!$C$17+1,(IF(AND(ISODD(C378),ISEVEN(C385),(AND(C378&gt;Lanes!$C$17-1,C378&lt;Lanes!$C$19)),C385-3&lt;Lanes!$C$17)=TRUE,Lanes!$C$18-1,(IF(AND(ISODD(C378),ISEVEN(C385),(AND(C378&gt;Lanes!$C$18,C385&lt;Lanes!$C$20+1)),C385-3&lt;Lanes!$C$19)=TRUE,Lanes!$C$20-1,(IF(AND(ISODD(C378),ISODD(C385),(AND(C378&gt;Lanes!$C$17-1,C385&lt;Lanes!$C$19)),C385-3&lt;Lanes!$C$17)=TRUE,Lanes!$C$18,(IF(AND(ISODD(C378),ISODD(C385),(AND(C378&gt;Lanes!$C$18,C385&lt;Lanes!$C$20+1)),C385-3&lt;Lanes!$C$19)=TRUE,Lanes!$C$20,(IF(AND(ISODD(C378),ISODD(C385))=TRUE,C385-1,(IF(AND(ISODD(F378),ISEVEN(C385))=TRUE,C385-3,(IF(AND(ISEVEN(C378),ISODD(C385))=TRUE,C385+3,C385+1)))))))))))))))))))))))</f>
        <v>5</v>
      </c>
      <c r="G385" s="70"/>
      <c r="H385" s="68"/>
      <c r="I385" s="3"/>
      <c r="J385" s="63" t="s">
        <v>14</v>
      </c>
      <c r="K385" s="66">
        <f>IF(K378=" "," ",(IF(AND(ISEVEN(K378),ISEVEN(N378),(AND(K378&gt;Lanes!$G$18,K378&lt;Lanes!$G$20+1)),N378+1&gt;Lanes!$G$20)=TRUE,Lanes!$G$19,(IF(AND(ISEVEN(K378),ISEVEN(N378),(AND(K378&gt;Lanes!$G$17-1,K378&lt;Lanes!$G$19)),N378+1&gt;Lanes!$G$18)=TRUE,Lanes!$G$17,(IF(AND(ISEVEN(K378),ISODD(N378),(AND(K378&gt;Lanes!$G$18,K378&lt;Lanes!$G$20+1)),N378+3&gt;Lanes!$G$20)=TRUE,Lanes!$G$19+1,(IF(AND(ISEVEN(N378),ISODD(N378),(AND(K378&gt;Lanes!$G$17-1,K378&lt;Lanes!$G$19)),N378+3&gt;Lanes!$G$18)=TRUE,Lanes!$G$17+1,(IF(AND(ISODD(K378),ISEVEN(N378),(AND(K378&gt;Lanes!$G$17-1,K378&lt;Lanes!$G$19)),N378-3&lt;Lanes!$G$17)=TRUE,Lanes!$G$18-1,(IF(AND(ISODD(K378),ISEVEN(N378),(AND(K378&gt;Lanes!$G$18,K378&lt;Lanes!$G$20+1)),N378-3&gt;Lanes!$G$19)=TRUE,Lanes!$G$20-1,(IF(AND(ISODD(K378),ISODD(N378),(AND(K378&gt;Lanes!$G$17-1,K378&lt;Lanes!$G$19)),N378-1&lt;Lanes!$G$17)=TRUE,Lanes!$G$18,(IF(AND(ISODD(K378),ISODD(N378),(AND(K378&gt;Lanes!$G$18,K378&lt;Lanes!$G$20+1)),N378-1&lt;Lanes!$G$19)=TRUE,Lanes!$G$20,(IF(AND(ISODD(K378),ISODD(N378))=TRUE,N378-1,(IF(AND(ISODD(K378),ISEVEN(N378))=TRUE,N378-3,(IF(AND(ISEVEN(K378),ISODD(N378))=TRUE,N378+3,N378+1)))))))))))))))))))))))</f>
        <v>38</v>
      </c>
      <c r="L385" s="70"/>
      <c r="M385" s="63" t="s">
        <v>14</v>
      </c>
      <c r="N385" s="66">
        <f>IF(N378=" "," ",(IF(AND(ISEVEN(K378),ISEVEN(K385),(AND(K378&gt;Lanes!$G$18,K378&lt;Lanes!$G$20+1)),K385+1&gt;Lanes!$G$20)=TRUE,Lanes!$G$19+1,(IF(AND(ISEVEN(K378),ISEVEN(K385),(AND(K378&gt;Lanes!$G$17-1,K378&lt;Lanes!$G$19)),K385+1&gt;Lanes!$G$18)=TRUE,Lanes!$G$17+1,(IF(AND(ISEVEN(K378),ISODD(K385),(AND(K378&gt;Lanes!$G$18,K378&lt;Lanes!$G$20+1)),K385+3&gt;Lanes!$G$20)=TRUE,Lanes!$G$19+1,(IF(AND(ISEVEN(K378),ISODD(K385),(AND(K378&gt;Lanes!$G$17-1,K385&lt;Lanes!$G$19)),K385+3&gt;Lanes!$G$18)=TRUE,Lanes!$G$17+1,(IF(AND(ISODD(K378),ISEVEN(K385),(AND(K378&gt;Lanes!$G$17-1,K378&lt;Lanes!$G$19)),K385-3&lt;Lanes!$G$17)=TRUE,Lanes!$G$18-1,(IF(AND(ISODD(K378),ISEVEN(K385),(AND(K378&gt;Lanes!$G$18,K385&lt;Lanes!$G$20+1)),K385-3&lt;Lanes!$G$19)=TRUE,Lanes!$G$20-1,(IF(AND(ISODD(K378),ISODD(K385),(AND(K378&gt;Lanes!$G$17-1,K385&lt;Lanes!$G$19)),K385-3&lt;Lanes!$G$17)=TRUE,Lanes!$G$18,(IF(AND(ISODD(K378),ISODD(K385),(AND(K378&gt;Lanes!$G$18,K385&lt;Lanes!$G$20+1)),K385-3&lt;Lanes!$G$19)=TRUE,Lanes!$G$20,(IF(AND(ISODD(K378),ISODD(K385))=TRUE,K385-1,(IF(AND(ISODD(N378),ISEVEN(K385))=TRUE,K385-3,(IF(AND(ISEVEN(K378),ISODD(K385))=TRUE,K385+3,K385+1)))))))))))))))))))))))</f>
        <v>35</v>
      </c>
      <c r="O385" s="70"/>
      <c r="P385" s="68"/>
    </row>
    <row r="386" spans="1:16">
      <c r="A386" s="3"/>
      <c r="B386" s="3"/>
      <c r="C386" s="3"/>
      <c r="D386" s="182"/>
      <c r="E386" s="182"/>
      <c r="F386" s="182"/>
      <c r="G386" s="182"/>
      <c r="H386" s="182"/>
      <c r="I386" s="3"/>
      <c r="J386" s="3"/>
      <c r="K386" s="3"/>
      <c r="L386" s="182"/>
      <c r="M386" s="182"/>
      <c r="N386" s="182"/>
      <c r="O386" s="182"/>
      <c r="P386" s="4"/>
    </row>
    <row r="387" spans="1:16" ht="15.75" thickBot="1">
      <c r="A387" s="3"/>
      <c r="B387" s="3"/>
      <c r="C387" s="3"/>
      <c r="D387" s="182"/>
      <c r="E387" s="182"/>
      <c r="F387" s="182"/>
      <c r="G387" s="182"/>
      <c r="H387" s="182"/>
      <c r="I387" s="3"/>
      <c r="J387" s="3"/>
      <c r="K387" s="3"/>
      <c r="L387" s="182"/>
      <c r="M387" s="182"/>
      <c r="N387" s="182"/>
      <c r="O387" s="182"/>
      <c r="P387" s="4"/>
    </row>
    <row r="388" spans="1:16" ht="15.75" thickBot="1">
      <c r="A388" s="1"/>
      <c r="B388" s="221" t="s">
        <v>33</v>
      </c>
      <c r="C388" s="222"/>
      <c r="D388" s="223"/>
      <c r="E388" s="182"/>
      <c r="F388" s="1"/>
      <c r="G388" s="1"/>
      <c r="H388" s="1"/>
      <c r="I388" s="1"/>
      <c r="J388" s="221" t="s">
        <v>33</v>
      </c>
      <c r="K388" s="222"/>
      <c r="L388" s="223"/>
      <c r="M388" s="182"/>
      <c r="N388" s="1"/>
      <c r="O388" s="1"/>
      <c r="P388" s="1"/>
    </row>
    <row r="389" spans="1:16">
      <c r="A389" s="1"/>
      <c r="B389" s="179" t="s">
        <v>15</v>
      </c>
      <c r="C389" s="180" t="s">
        <v>37</v>
      </c>
      <c r="D389" s="178" t="s">
        <v>38</v>
      </c>
      <c r="E389" s="1"/>
      <c r="F389" s="221" t="s">
        <v>34</v>
      </c>
      <c r="G389" s="223"/>
      <c r="H389" s="1"/>
      <c r="I389" s="1"/>
      <c r="J389" s="179" t="s">
        <v>15</v>
      </c>
      <c r="K389" s="180" t="s">
        <v>37</v>
      </c>
      <c r="L389" s="178" t="s">
        <v>38</v>
      </c>
      <c r="M389" s="1"/>
      <c r="N389" s="221" t="s">
        <v>34</v>
      </c>
      <c r="O389" s="223"/>
      <c r="P389" s="1"/>
    </row>
    <row r="390" spans="1:16">
      <c r="A390" s="1"/>
      <c r="B390" s="224"/>
      <c r="C390" s="226"/>
      <c r="D390" s="228"/>
      <c r="E390" s="1"/>
      <c r="F390" s="71"/>
      <c r="G390" s="72"/>
      <c r="H390" s="1"/>
      <c r="I390" s="1"/>
      <c r="J390" s="224"/>
      <c r="K390" s="226"/>
      <c r="L390" s="228"/>
      <c r="M390" s="1"/>
      <c r="N390" s="71"/>
      <c r="O390" s="72"/>
      <c r="P390" s="1"/>
    </row>
    <row r="391" spans="1:16" ht="15.75" thickBot="1">
      <c r="A391" s="1"/>
      <c r="B391" s="225"/>
      <c r="C391" s="227"/>
      <c r="D391" s="229"/>
      <c r="E391" s="1"/>
      <c r="F391" s="73"/>
      <c r="G391" s="74"/>
      <c r="H391" s="1"/>
      <c r="I391" s="1"/>
      <c r="J391" s="225"/>
      <c r="K391" s="227"/>
      <c r="L391" s="229"/>
      <c r="M391" s="1"/>
      <c r="N391" s="73"/>
      <c r="O391" s="74"/>
      <c r="P391" s="1"/>
    </row>
    <row r="392" spans="1:16" ht="15.75" thickBot="1">
      <c r="A392" s="1"/>
      <c r="B392" s="63" t="s">
        <v>14</v>
      </c>
      <c r="C392" s="66">
        <f>IF(C378=" "," ",(IF(AND(ISEVEN(C378),ISEVEN(F385),(AND(C378&gt;Lanes!$C$18,C378&lt;Lanes!$C$20+1)),F385+1&gt;Lanes!$C$20)=TRUE,Lanes!$C$19,(IF(AND(ISEVEN(C378),ISEVEN(F385),(AND(C378&gt;Lanes!$C$17-1,C378&lt;Lanes!$C$19)),F385+1&gt;Lanes!$C$18)=TRUE,Lanes!$C$17,(IF(AND(ISEVEN(C378),ISODD(F385),(AND(C378&gt;Lanes!$C$18,C378&lt;Lanes!$C$20+1)),F385+3&gt;Lanes!$C$20)=TRUE,Lanes!$C$19+1,(IF(AND(ISEVEN(C378),ISODD(F385),(AND(C378&gt;Lanes!$C$17-1,F385&lt;Lanes!$C$19)),F385+3&gt;Lanes!$C$18)=TRUE,Lanes!$C$17+1,(IF(AND(ISODD(C378),ISEVEN(F385),(AND(C378&gt;Lanes!$C$17-1,C378&lt;Lanes!$C$19)),F385-3&lt;Lanes!$C$17)=TRUE,Lanes!$C$18-1,(IF(AND(ISODD(C378),ISEVEN(F385),(AND(C378&gt;Lanes!$C$18,C378&lt;Lanes!$C$20+1)),F385-3&gt;Lanes!$C$19)=TRUE,Lanes!$C$20-1,(IF(AND(ISODD(C378),ISODD(F385),(AND(C378&gt;Lanes!$C$17-1,C378&lt;Lanes!$C$19)),F385-1&lt;Lanes!$C$17)=TRUE,Lanes!$C$18,(IF(AND(ISODD(C378),ISODD(F385),(AND(C378&gt;Lanes!$C$18,C378&lt;Lanes!$C$20+1)),F385-1&lt;Lanes!$C$19)=TRUE,Lanes!$C$20,(IF(AND(ISODD(C378),ISODD(F385))=TRUE,F385-1,(IF(AND(ISODD(C378),ISEVEN(F385))=TRUE,F385-3,(IF(AND(ISEVEN(C378),ISODD(F385))=TRUE,F385+3,F385+1)))))))))))))))))))))))</f>
        <v>4</v>
      </c>
      <c r="D392" s="70"/>
      <c r="E392" s="1"/>
      <c r="F392" s="1"/>
      <c r="G392" s="1"/>
      <c r="H392" s="1"/>
      <c r="I392" s="1"/>
      <c r="J392" s="63" t="s">
        <v>14</v>
      </c>
      <c r="K392" s="66">
        <f>IF(K378=" "," ",(IF(AND(ISEVEN(K378),ISEVEN(N385),(AND(K378&gt;Lanes!$G$18,K378&lt;Lanes!$G$20+1)),N385+1&gt;Lanes!$G$20)=TRUE,Lanes!$G$19,(IF(AND(ISEVEN(K378),ISEVEN(N385),(AND(K378&gt;Lanes!$G$17-1,K378&lt;Lanes!$G$19)),N385+1&gt;Lanes!$G$18)=TRUE,Lanes!$G$17,(IF(AND(ISEVEN(K378),ISODD(N385),(AND(K378&gt;Lanes!$G$18,K378&lt;Lanes!$G$20+1)),N385+3&gt;Lanes!$G$20)=TRUE,Lanes!$G$19+1,(IF(AND(ISEVEN(K378),ISODD(N385),(AND(K378&gt;Lanes!$G$17-1,N385&lt;Lanes!$G$19)),N385+3&gt;Lanes!$G$18)=TRUE,Lanes!$G$17+1,(IF(AND(ISODD(K378),ISEVEN(N385),(AND(K378&gt;Lanes!$G$17-1,K378&lt;Lanes!$G$19)),N385-3&lt;Lanes!$G$17)=TRUE,Lanes!$G$18-1,(IF(AND(ISODD(K378),ISEVEN(N385),(AND(K378&gt;Lanes!$G$18,K378&lt;Lanes!$G$20+1)),N385-3&gt;Lanes!$G$19)=TRUE,Lanes!$G$20-1,(IF(AND(ISODD(K378),ISODD(N385),(AND(K378&gt;Lanes!$G$17-1,K378&lt;Lanes!$G$19)),N385-1&lt;Lanes!$G$17)=TRUE,Lanes!$G$18,(IF(AND(ISODD(K378),ISODD(N385),(AND(K378&gt;Lanes!$G$18,K378&lt;Lanes!$G$20+1)),N385-1&lt;Lanes!$G$19)=TRUE,Lanes!$G$20,(IF(AND(ISODD(K378),ISODD(N385))=TRUE,N385-1,(IF(AND(ISODD(K378),ISEVEN(N385))=TRUE,N385-3,(IF(AND(ISEVEN(K378),ISODD(N385))=TRUE,N385+3,N385+1)))))))))))))))))))))))</f>
        <v>34</v>
      </c>
      <c r="L392" s="70"/>
      <c r="M392" s="1"/>
      <c r="N392" s="1"/>
      <c r="O392" s="1"/>
      <c r="P392" s="1"/>
    </row>
    <row r="393" spans="1:16">
      <c r="A393" s="1"/>
      <c r="B393" s="1"/>
      <c r="C393" s="1"/>
      <c r="D393" s="3"/>
      <c r="E393" s="3"/>
      <c r="F393" s="1"/>
      <c r="G393" s="1"/>
      <c r="H393" s="1"/>
      <c r="I393" s="1"/>
      <c r="J393" s="1"/>
      <c r="K393" s="1"/>
      <c r="L393" s="3"/>
      <c r="M393" s="3"/>
      <c r="N393" s="1"/>
      <c r="O393" s="1"/>
      <c r="P393" s="1"/>
    </row>
    <row r="394" spans="1:16">
      <c r="A394" s="1"/>
      <c r="B394" s="1"/>
      <c r="C394" s="1"/>
      <c r="D394" s="3"/>
      <c r="E394" s="3"/>
      <c r="F394" s="1"/>
      <c r="G394" s="1"/>
      <c r="H394" s="1"/>
      <c r="I394" s="1"/>
      <c r="J394" s="1"/>
      <c r="K394" s="1"/>
      <c r="L394" s="3"/>
      <c r="M394" s="3"/>
      <c r="N394" s="1"/>
      <c r="O394" s="1"/>
      <c r="P394" s="1"/>
    </row>
    <row r="395" spans="1: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B396" s="220" t="s">
        <v>13</v>
      </c>
      <c r="C396" s="220"/>
      <c r="D396" s="31"/>
      <c r="E396" s="31"/>
      <c r="F396" s="31"/>
      <c r="G396" s="31"/>
      <c r="H396" s="1"/>
      <c r="I396" s="1"/>
      <c r="J396" s="220" t="s">
        <v>13</v>
      </c>
      <c r="K396" s="220"/>
      <c r="L396" s="31"/>
      <c r="M396" s="31"/>
      <c r="N396" s="31"/>
      <c r="O396" s="31"/>
      <c r="P396" s="1"/>
    </row>
    <row r="397" spans="1:16">
      <c r="A397" s="1"/>
      <c r="B397" s="239" t="s">
        <v>35</v>
      </c>
      <c r="C397" s="239"/>
      <c r="D397" s="239"/>
      <c r="E397" s="239"/>
      <c r="F397" s="239"/>
      <c r="G397" s="239"/>
      <c r="H397" s="1"/>
      <c r="I397" s="1"/>
      <c r="J397" s="240" t="s">
        <v>35</v>
      </c>
      <c r="K397" s="240"/>
      <c r="L397" s="240"/>
      <c r="M397" s="240"/>
      <c r="N397" s="240"/>
      <c r="O397" s="240"/>
      <c r="P397" s="1"/>
    </row>
    <row r="398" spans="1:16">
      <c r="A398" s="75"/>
      <c r="B398" s="239"/>
      <c r="C398" s="239"/>
      <c r="D398" s="239"/>
      <c r="E398" s="239"/>
      <c r="F398" s="239"/>
      <c r="G398" s="239"/>
      <c r="H398" s="76"/>
      <c r="I398" s="75"/>
      <c r="J398" s="240"/>
      <c r="K398" s="240"/>
      <c r="L398" s="240"/>
      <c r="M398" s="240"/>
      <c r="N398" s="240"/>
      <c r="O398" s="240"/>
      <c r="P398" s="76"/>
    </row>
    <row r="399" spans="1:16" ht="20.25">
      <c r="A399" s="75"/>
      <c r="B399" s="77"/>
      <c r="C399" s="77"/>
      <c r="D399" s="77"/>
      <c r="E399" s="77"/>
      <c r="F399" s="77"/>
      <c r="G399" s="77"/>
      <c r="H399" s="76"/>
      <c r="I399" s="75"/>
      <c r="J399" s="78"/>
      <c r="K399" s="78"/>
      <c r="L399" s="78"/>
      <c r="M399" s="78"/>
      <c r="N399" s="78"/>
      <c r="O399" s="78"/>
      <c r="P399" s="76"/>
    </row>
    <row r="400" spans="1:16" ht="20.25">
      <c r="A400" s="75"/>
      <c r="B400" s="77"/>
      <c r="C400" s="241" t="s">
        <v>36</v>
      </c>
      <c r="D400" s="241"/>
      <c r="E400" s="241"/>
      <c r="F400" s="241"/>
      <c r="G400" s="77"/>
      <c r="H400" s="76"/>
      <c r="I400" s="75"/>
      <c r="J400" s="78"/>
      <c r="K400" s="242" t="s">
        <v>36</v>
      </c>
      <c r="L400" s="242"/>
      <c r="M400" s="242"/>
      <c r="N400" s="242"/>
      <c r="O400" s="78"/>
      <c r="P400" s="76"/>
    </row>
    <row r="401" spans="1:16" ht="20.25">
      <c r="A401" s="75"/>
      <c r="B401" s="77"/>
      <c r="C401" s="77"/>
      <c r="D401" s="77"/>
      <c r="E401" s="77"/>
      <c r="F401" s="77"/>
      <c r="G401" s="77"/>
      <c r="H401" s="76"/>
      <c r="I401" s="75"/>
      <c r="J401" s="78"/>
      <c r="K401" s="78"/>
      <c r="L401" s="78"/>
      <c r="M401" s="78"/>
      <c r="N401" s="78"/>
      <c r="O401" s="78"/>
      <c r="P401" s="76"/>
    </row>
    <row r="402" spans="1:16">
      <c r="A402" s="1"/>
      <c r="B402" s="1"/>
      <c r="C402" s="1"/>
      <c r="D402" s="234">
        <f>Lanes!$D$3</f>
        <v>41658</v>
      </c>
      <c r="E402" s="234"/>
      <c r="F402" s="1"/>
      <c r="G402" s="1"/>
      <c r="H402" s="1"/>
      <c r="I402" s="1"/>
      <c r="J402" s="79"/>
      <c r="K402" s="79"/>
      <c r="L402" s="235">
        <f>Lanes!$D$3</f>
        <v>41658</v>
      </c>
      <c r="M402" s="235"/>
      <c r="N402" s="79"/>
      <c r="O402" s="79"/>
      <c r="P402" s="1"/>
    </row>
    <row r="403" spans="1:16" ht="18">
      <c r="A403" s="37"/>
      <c r="B403" s="37"/>
      <c r="C403" s="37"/>
      <c r="D403" s="37"/>
      <c r="E403" s="37"/>
      <c r="F403" s="37"/>
      <c r="G403" s="37"/>
      <c r="H403" s="37"/>
      <c r="I403" s="37"/>
      <c r="J403" s="80"/>
      <c r="K403" s="80"/>
      <c r="L403" s="80"/>
      <c r="M403" s="80"/>
      <c r="N403" s="80"/>
      <c r="O403" s="80"/>
      <c r="P403" s="37"/>
    </row>
    <row r="404" spans="1:16" ht="15.75">
      <c r="A404" s="1"/>
      <c r="B404" s="1"/>
      <c r="C404" s="236" t="s">
        <v>28</v>
      </c>
      <c r="D404" s="236"/>
      <c r="E404" s="236"/>
      <c r="F404" s="236"/>
      <c r="G404" s="1"/>
      <c r="H404" s="1"/>
      <c r="I404" s="1"/>
      <c r="J404" s="79"/>
      <c r="K404" s="237" t="s">
        <v>27</v>
      </c>
      <c r="L404" s="237"/>
      <c r="M404" s="237"/>
      <c r="N404" s="237"/>
      <c r="O404" s="79"/>
      <c r="P404" s="1"/>
    </row>
    <row r="405" spans="1:16" ht="15.75">
      <c r="A405" s="36"/>
      <c r="B405" s="3"/>
      <c r="C405" s="3"/>
      <c r="D405" s="3"/>
      <c r="E405" s="3"/>
      <c r="F405" s="1"/>
      <c r="G405" s="1"/>
      <c r="H405" s="1"/>
      <c r="I405" s="36"/>
      <c r="J405" s="3"/>
      <c r="K405" s="3"/>
      <c r="L405" s="3"/>
      <c r="M405" s="3"/>
      <c r="N405" s="1"/>
      <c r="O405" s="1"/>
      <c r="P405" s="1"/>
    </row>
    <row r="406" spans="1:16" ht="15.75">
      <c r="A406" s="36"/>
      <c r="B406" s="3"/>
      <c r="C406" s="3"/>
      <c r="D406" s="3"/>
      <c r="E406" s="3"/>
      <c r="F406" s="1"/>
      <c r="G406" s="1"/>
      <c r="H406" s="1"/>
      <c r="I406" s="36"/>
      <c r="J406" s="3"/>
      <c r="K406" s="3"/>
      <c r="L406" s="3"/>
      <c r="M406" s="3"/>
      <c r="N406" s="1"/>
      <c r="O406" s="1"/>
      <c r="P406" s="1"/>
    </row>
    <row r="407" spans="1:16" ht="16.5" thickBot="1">
      <c r="A407" s="1"/>
      <c r="B407" s="36" t="s">
        <v>3</v>
      </c>
      <c r="C407" s="238" t="str">
        <f>Input!B15</f>
        <v>East Point East Detroit</v>
      </c>
      <c r="D407" s="238"/>
      <c r="E407" s="238"/>
      <c r="F407" s="238"/>
      <c r="G407" s="35"/>
      <c r="H407" s="1"/>
      <c r="I407" s="1"/>
      <c r="J407" s="81" t="s">
        <v>3</v>
      </c>
      <c r="K407" s="238" t="str">
        <f>Input!S15</f>
        <v>Roseville</v>
      </c>
      <c r="L407" s="238"/>
      <c r="M407" s="238"/>
      <c r="N407" s="238"/>
      <c r="O407" s="35"/>
      <c r="P407" s="1"/>
    </row>
    <row r="408" spans="1: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thickBot="1">
      <c r="A409" s="1"/>
      <c r="B409" s="1"/>
      <c r="C409" s="34"/>
      <c r="D409" s="33"/>
      <c r="E409" s="1"/>
      <c r="F409" s="1"/>
      <c r="G409" s="1"/>
      <c r="H409" s="1"/>
      <c r="I409" s="1"/>
      <c r="J409" s="1"/>
      <c r="K409" s="34"/>
      <c r="L409" s="33"/>
      <c r="M409" s="1"/>
      <c r="N409" s="1"/>
      <c r="O409" s="1"/>
      <c r="P409" s="1"/>
    </row>
    <row r="410" spans="1:16">
      <c r="A410" s="1"/>
      <c r="B410" s="221" t="s">
        <v>29</v>
      </c>
      <c r="C410" s="223"/>
      <c r="D410" s="67"/>
      <c r="E410" s="221" t="s">
        <v>30</v>
      </c>
      <c r="F410" s="222"/>
      <c r="G410" s="223"/>
      <c r="H410" s="1"/>
      <c r="I410" s="1"/>
      <c r="J410" s="231" t="s">
        <v>29</v>
      </c>
      <c r="K410" s="232"/>
      <c r="L410" s="67"/>
      <c r="M410" s="231" t="s">
        <v>30</v>
      </c>
      <c r="N410" s="233"/>
      <c r="O410" s="232"/>
      <c r="P410" s="1"/>
    </row>
    <row r="411" spans="1:16">
      <c r="A411" s="1"/>
      <c r="B411" s="179" t="s">
        <v>26</v>
      </c>
      <c r="C411" s="181" t="s">
        <v>25</v>
      </c>
      <c r="D411" s="182"/>
      <c r="E411" s="179" t="s">
        <v>24</v>
      </c>
      <c r="F411" s="180" t="s">
        <v>23</v>
      </c>
      <c r="G411" s="178" t="s">
        <v>22</v>
      </c>
      <c r="H411" s="1"/>
      <c r="I411" s="1"/>
      <c r="J411" s="179" t="s">
        <v>26</v>
      </c>
      <c r="K411" s="181" t="s">
        <v>25</v>
      </c>
      <c r="L411" s="182"/>
      <c r="M411" s="179" t="s">
        <v>24</v>
      </c>
      <c r="N411" s="180" t="s">
        <v>23</v>
      </c>
      <c r="O411" s="178" t="s">
        <v>22</v>
      </c>
      <c r="P411" s="1"/>
    </row>
    <row r="412" spans="1:16">
      <c r="A412" s="1"/>
      <c r="B412" s="224"/>
      <c r="C412" s="228"/>
      <c r="D412" s="230"/>
      <c r="E412" s="224"/>
      <c r="F412" s="226"/>
      <c r="G412" s="228"/>
      <c r="H412" s="1"/>
      <c r="I412" s="1"/>
      <c r="J412" s="224"/>
      <c r="K412" s="228"/>
      <c r="L412" s="230"/>
      <c r="M412" s="224"/>
      <c r="N412" s="226"/>
      <c r="O412" s="228"/>
      <c r="P412" s="1"/>
    </row>
    <row r="413" spans="1:16">
      <c r="A413" s="1"/>
      <c r="B413" s="225"/>
      <c r="C413" s="229"/>
      <c r="D413" s="230"/>
      <c r="E413" s="225"/>
      <c r="F413" s="227"/>
      <c r="G413" s="229"/>
      <c r="H413" s="1"/>
      <c r="I413" s="1"/>
      <c r="J413" s="225"/>
      <c r="K413" s="229"/>
      <c r="L413" s="230"/>
      <c r="M413" s="225"/>
      <c r="N413" s="227"/>
      <c r="O413" s="229"/>
      <c r="P413" s="1"/>
    </row>
    <row r="414" spans="1:16" ht="15.75" thickBot="1">
      <c r="A414" s="1"/>
      <c r="B414" s="63" t="s">
        <v>14</v>
      </c>
      <c r="C414" s="64">
        <f>IF(C378=" "," ",C378+1)</f>
        <v>12</v>
      </c>
      <c r="D414" s="182"/>
      <c r="E414" s="63" t="s">
        <v>14</v>
      </c>
      <c r="F414" s="66">
        <f>IF(C414=" "," ",(IF(AND(ISEVEN(C414),(AND(C414&gt;Lanes!$C$18,C414&lt;Lanes!$C$20+1)=TRUE),C414+2&gt;Lanes!$C$20)=TRUE,Lanes!$C$19+1,(IF(AND(ISEVEN(C414),(AND(C414&gt;Lanes!$C$17-1,C414&lt;Lanes!$C$19)=TRUE),C414+2&gt;Lanes!$C$18)=TRUE,Lanes!$C$17+1,(IF(AND(ISODD(C414),(AND(C414&gt;Lanes!$C$17-1,C414&lt;Lanes!$C$19)=TRUE),C414-2&lt;Lanes!$C$17)=TRUE,Lanes!$C$18-1,(IF(AND(ISODD(C414),(AND(C414&gt;Lanes!$C$18,C414&lt;Lanes!$C$20+1)=TRUE),C414-2&lt;Lanes!$C$19)=TRUE,Lanes!$C$20-1,(IF(ISEVEN(C414)=TRUE,C414+2,C414-2)))))))))))</f>
        <v>2</v>
      </c>
      <c r="G414" s="70"/>
      <c r="H414" s="1"/>
      <c r="I414" s="1"/>
      <c r="J414" s="63" t="s">
        <v>14</v>
      </c>
      <c r="K414" s="64">
        <f>IF(K378=" "," ",K378+1)</f>
        <v>42</v>
      </c>
      <c r="L414" s="182"/>
      <c r="M414" s="63" t="s">
        <v>14</v>
      </c>
      <c r="N414" s="66">
        <f>IF(K414=" "," ",(IF(AND(ISEVEN(K414),(AND(K414&gt;Lanes!$G$18,K414&lt;Lanes!$G$20+1)=TRUE),K414+2&gt;Lanes!$G$20)=TRUE,Lanes!$G$19+1,(IF(AND(ISEVEN(K414),(AND(K414&gt;Lanes!$G$17-1,K414&lt;Lanes!$G$19)=TRUE),K414+2&gt;Lanes!$G$18)=TRUE,Lanes!$G$17+1,(IF(AND(ISODD(K414),(AND(K414&gt;Lanes!$G$17-1,K414&lt;Lanes!$G$19)=TRUE),K414-2&lt;Lanes!$G$17)=TRUE,Lanes!$G$18-1,(IF(AND(ISODD(K414),(AND(K414&gt;Lanes!$G$18,K414&lt;Lanes!$G$20+1)=TRUE),K414-2&lt;Lanes!$G$19)=TRUE,Lanes!$G$20-1,(IF(ISEVEN(K414)=TRUE,K414+2,K414-2)))))))))))</f>
        <v>32</v>
      </c>
      <c r="O414" s="70"/>
      <c r="P414" s="1"/>
    </row>
    <row r="415" spans="1:16">
      <c r="A415" s="1"/>
      <c r="B415" s="177"/>
      <c r="C415" s="3"/>
      <c r="D415" s="177"/>
      <c r="E415" s="3"/>
      <c r="F415" s="177"/>
      <c r="G415" s="3"/>
      <c r="H415" s="1"/>
      <c r="I415" s="1"/>
      <c r="J415" s="177"/>
      <c r="K415" s="3"/>
      <c r="L415" s="177"/>
      <c r="M415" s="3"/>
      <c r="N415" s="177"/>
      <c r="O415" s="3"/>
      <c r="P415" s="1"/>
    </row>
    <row r="416" spans="1:16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3"/>
      <c r="B417" s="221" t="s">
        <v>31</v>
      </c>
      <c r="C417" s="222"/>
      <c r="D417" s="223"/>
      <c r="E417" s="221" t="s">
        <v>32</v>
      </c>
      <c r="F417" s="222"/>
      <c r="G417" s="223"/>
      <c r="H417" s="3"/>
      <c r="I417" s="3"/>
      <c r="J417" s="221" t="s">
        <v>31</v>
      </c>
      <c r="K417" s="222"/>
      <c r="L417" s="223"/>
      <c r="M417" s="221" t="s">
        <v>32</v>
      </c>
      <c r="N417" s="222"/>
      <c r="O417" s="223"/>
      <c r="P417" s="3"/>
    </row>
    <row r="418" spans="1:16">
      <c r="A418" s="3"/>
      <c r="B418" s="179" t="s">
        <v>21</v>
      </c>
      <c r="C418" s="180" t="s">
        <v>20</v>
      </c>
      <c r="D418" s="178" t="s">
        <v>19</v>
      </c>
      <c r="E418" s="179" t="s">
        <v>18</v>
      </c>
      <c r="F418" s="180" t="s">
        <v>17</v>
      </c>
      <c r="G418" s="178" t="s">
        <v>16</v>
      </c>
      <c r="H418" s="67"/>
      <c r="I418" s="3"/>
      <c r="J418" s="179" t="s">
        <v>21</v>
      </c>
      <c r="K418" s="180" t="s">
        <v>20</v>
      </c>
      <c r="L418" s="178" t="s">
        <v>19</v>
      </c>
      <c r="M418" s="179" t="s">
        <v>18</v>
      </c>
      <c r="N418" s="180" t="s">
        <v>17</v>
      </c>
      <c r="O418" s="178" t="s">
        <v>16</v>
      </c>
      <c r="P418" s="67"/>
    </row>
    <row r="419" spans="1:16">
      <c r="A419" s="3"/>
      <c r="B419" s="224"/>
      <c r="C419" s="226"/>
      <c r="D419" s="228"/>
      <c r="E419" s="224"/>
      <c r="F419" s="226"/>
      <c r="G419" s="228"/>
      <c r="H419" s="182"/>
      <c r="I419" s="3"/>
      <c r="J419" s="224"/>
      <c r="K419" s="226"/>
      <c r="L419" s="228"/>
      <c r="M419" s="224"/>
      <c r="N419" s="226"/>
      <c r="O419" s="228"/>
      <c r="P419" s="4"/>
    </row>
    <row r="420" spans="1:16">
      <c r="A420" s="3"/>
      <c r="B420" s="225"/>
      <c r="C420" s="227"/>
      <c r="D420" s="229"/>
      <c r="E420" s="225"/>
      <c r="F420" s="227"/>
      <c r="G420" s="229"/>
      <c r="H420" s="68"/>
      <c r="I420" s="3"/>
      <c r="J420" s="225"/>
      <c r="K420" s="227"/>
      <c r="L420" s="229"/>
      <c r="M420" s="225"/>
      <c r="N420" s="227"/>
      <c r="O420" s="229"/>
      <c r="P420" s="68"/>
    </row>
    <row r="421" spans="1:16" ht="15.75" thickBot="1">
      <c r="A421" s="3"/>
      <c r="B421" s="63" t="s">
        <v>14</v>
      </c>
      <c r="C421" s="66">
        <f>IF(C414=" "," ",(IF(AND(ISEVEN(C414),ISEVEN(F414),(AND(C414&gt;Lanes!$C$18,C414&lt;Lanes!$C$20+1)),F414+1&gt;Lanes!$C$20)=TRUE,Lanes!$C$19,(IF(AND(ISEVEN(C414),ISEVEN(F414),(AND(C414&gt;Lanes!$C$17-1,C414&lt;Lanes!$C$19)),F414+1&gt;Lanes!$C$18)=TRUE,Lanes!$C$17,(IF(AND(ISEVEN(C414),ISODD(F414),(AND(C414&gt;Lanes!$C$18,C414&lt;Lanes!$C$20+1)),F414+3&gt;Lanes!$C$20)=TRUE,Lanes!$C$19+1,(IF(AND(ISEVEN(C414),ISODD(F414),(AND(C414&gt;Lanes!$C$17-1,C414&lt;Lanes!$C$19)),F414+3&gt;Lanes!$C$18)=TRUE,Lanes!$C$17+1,(IF(AND(ISODD(C414),ISEVEN(F414),(AND(C414&gt;Lanes!$C$17-1,C414&lt;Lanes!$C$19)),F414-3&lt;Lanes!$C$17)=TRUE,Lanes!$C$18-1,(IF(AND(ISODD(C414),ISEVEN(F414),(AND(C414&gt;Lanes!$C$18,C414&lt;Lanes!$C$20+1)),F414-3&gt;Lanes!$C$19)=TRUE,Lanes!$C$20-1,(IF(AND(ISODD(C414),ISODD(F414),(AND(C414&gt;Lanes!$C$17-1,C414&lt;Lanes!$C$19)),F414-1&lt;Lanes!$C$17)=TRUE,Lanes!$C$18,(IF(AND(ISODD(C414),ISODD(F414),(AND(C414&gt;Lanes!$C$18,C414&lt;Lanes!$C$20+1)),F414-1&lt;Lanes!$C$19)=TRUE,Lanes!$C$20,(IF(AND(ISODD(C414),ISODD(F414))=TRUE,F414-1,(IF(AND(ISODD(C414),ISEVEN(F414))=TRUE,F414-3,(IF(AND(ISEVEN(C414),ISODD(F414))=TRUE,F414+3,F414+1)))))))))))))))))))))))</f>
        <v>3</v>
      </c>
      <c r="D421" s="70"/>
      <c r="E421" s="63" t="s">
        <v>14</v>
      </c>
      <c r="F421" s="66">
        <f>IF(F414=" "," ",(IF(AND(ISEVEN(C414),ISEVEN(C421),(AND(C414&gt;Lanes!$C$18,C414&lt;Lanes!$C$20+1)),C421+1&gt;Lanes!$C$20)=TRUE,Lanes!$C$19+1,(IF(AND(ISEVEN(C414),ISEVEN(C421),(AND(C414&gt;Lanes!$C$17-1,C414&lt;Lanes!$C$19)),C421+1&gt;Lanes!$C$18)=TRUE,Lanes!$C$17+1,(IF(AND(ISEVEN(C414),ISODD(C421),(AND(C414&gt;Lanes!$C$18,C414&lt;Lanes!$C$20+1)),C421+3&gt;Lanes!$C$20)=TRUE,Lanes!$C$19+1,(IF(AND(ISEVEN(C414),ISODD(C421),(AND(C414&gt;Lanes!$C$17-1,C421&lt;Lanes!$C$19)),C421+3&gt;Lanes!$C$18)=TRUE,Lanes!$C$17+1,(IF(AND(ISODD(C414),ISEVEN(C421),(AND(C414&gt;Lanes!$C$17-1,C414&lt;Lanes!$C$19)),C421-3&lt;Lanes!$C$17)=TRUE,Lanes!$C$18-1,(IF(AND(ISODD(C414),ISEVEN(C421),(AND(C414&gt;Lanes!$C$18,C421&lt;Lanes!$C$20+1)),C421-3&lt;Lanes!$C$19)=TRUE,Lanes!$C$20-1,(IF(AND(ISODD(C414),ISODD(C421),(AND(C414&gt;Lanes!$C$17-1,C421&lt;Lanes!$C$19)),C421-3&lt;Lanes!$C$17)=TRUE,Lanes!$C$18,(IF(AND(ISODD(C414),ISODD(C421),(AND(C414&gt;Lanes!$C$18,C421&lt;Lanes!$C$20+1)),C421-3&lt;Lanes!$C$19)=TRUE,Lanes!$C$20,(IF(AND(ISODD(C414),ISODD(C421))=TRUE,C421-1,(IF(AND(ISODD(F414),ISEVEN(C421))=TRUE,C421-3,(IF(AND(ISEVEN(C414),ISODD(C421))=TRUE,C421+3,C421+1)))))))))))))))))))))))</f>
        <v>6</v>
      </c>
      <c r="G421" s="70"/>
      <c r="H421" s="68"/>
      <c r="I421" s="3"/>
      <c r="J421" s="63" t="s">
        <v>14</v>
      </c>
      <c r="K421" s="66">
        <f>IF(K414=" "," ",(IF(AND(ISEVEN(K414),ISEVEN(N414),(AND(K414&gt;Lanes!$G$18,K414&lt;Lanes!$G$20+1)),N414+1&gt;Lanes!$G$20)=TRUE,Lanes!$G$19,(IF(AND(ISEVEN(K414),ISEVEN(N414),(AND(K414&gt;Lanes!$G$17-1,K414&lt;Lanes!$G$19)),N414+1&gt;Lanes!$G$18)=TRUE,Lanes!$G$17,(IF(AND(ISEVEN(K414),ISODD(N414),(AND(K414&gt;Lanes!$G$18,K414&lt;Lanes!$G$20+1)),N414+3&gt;Lanes!$G$20)=TRUE,Lanes!$G$19+1,(IF(AND(ISEVEN(N414),ISODD(N414),(AND(K414&gt;Lanes!$G$17-1,K414&lt;Lanes!$G$19)),N414+3&gt;Lanes!$G$18)=TRUE,Lanes!$G$17+1,(IF(AND(ISODD(K414),ISEVEN(N414),(AND(K414&gt;Lanes!$G$17-1,K414&lt;Lanes!$G$19)),N414-3&lt;Lanes!$G$17)=TRUE,Lanes!$G$18-1,(IF(AND(ISODD(K414),ISEVEN(N414),(AND(K414&gt;Lanes!$G$18,K414&lt;Lanes!$G$20+1)),N414-3&gt;Lanes!$G$19)=TRUE,Lanes!$G$20-1,(IF(AND(ISODD(K414),ISODD(N414),(AND(K414&gt;Lanes!$G$17-1,K414&lt;Lanes!$G$19)),N414-1&lt;Lanes!$G$17)=TRUE,Lanes!$G$18,(IF(AND(ISODD(K414),ISODD(N414),(AND(K414&gt;Lanes!$G$18,K414&lt;Lanes!$G$20+1)),N414-1&lt;Lanes!$G$19)=TRUE,Lanes!$G$20,(IF(AND(ISODD(K414),ISODD(N414))=TRUE,N414-1,(IF(AND(ISODD(K414),ISEVEN(N414))=TRUE,N414-3,(IF(AND(ISEVEN(K414),ISODD(N414))=TRUE,N414+3,N414+1)))))))))))))))))))))))</f>
        <v>33</v>
      </c>
      <c r="L421" s="70"/>
      <c r="M421" s="63" t="s">
        <v>14</v>
      </c>
      <c r="N421" s="66">
        <f>IF(N414=" "," ",(IF(AND(ISEVEN(K414),ISEVEN(K421),(AND(K414&gt;Lanes!$G$18,K414&lt;Lanes!$G$20+1)),K421+1&gt;Lanes!$G$20)=TRUE,Lanes!$G$19+1,(IF(AND(ISEVEN(K414),ISEVEN(K421),(AND(K414&gt;Lanes!$G$17-1,K414&lt;Lanes!$G$19)),K421+1&gt;Lanes!$G$18)=TRUE,Lanes!$G$17+1,(IF(AND(ISEVEN(K414),ISODD(K421),(AND(K414&gt;Lanes!$G$18,K414&lt;Lanes!$G$20+1)),K421+3&gt;Lanes!$G$20)=TRUE,Lanes!$G$19+1,(IF(AND(ISEVEN(K414),ISODD(K421),(AND(K414&gt;Lanes!$G$17-1,K421&lt;Lanes!$G$19)),K421+3&gt;Lanes!$G$18)=TRUE,Lanes!$G$17+1,(IF(AND(ISODD(K414),ISEVEN(K421),(AND(K414&gt;Lanes!$G$17-1,K414&lt;Lanes!$G$19)),K421-3&lt;Lanes!$G$17)=TRUE,Lanes!$G$18-1,(IF(AND(ISODD(K414),ISEVEN(K421),(AND(K414&gt;Lanes!$G$18,K421&lt;Lanes!$G$20+1)),K421-3&lt;Lanes!$G$19)=TRUE,Lanes!$G$20-1,(IF(AND(ISODD(K414),ISODD(K421),(AND(K414&gt;Lanes!$G$17-1,K421&lt;Lanes!$G$19)),K421-3&lt;Lanes!$G$17)=TRUE,Lanes!$G$18,(IF(AND(ISODD(K414),ISODD(K421),(AND(K414&gt;Lanes!$G$18,K421&lt;Lanes!$G$20+1)),K421-3&lt;Lanes!$G$19)=TRUE,Lanes!$G$20,(IF(AND(ISODD(K414),ISODD(K421))=TRUE,K421-1,(IF(AND(ISODD(N414),ISEVEN(K421))=TRUE,K421-3,(IF(AND(ISEVEN(K414),ISODD(K421))=TRUE,K421+3,K421+1)))))))))))))))))))))))</f>
        <v>36</v>
      </c>
      <c r="O421" s="70"/>
      <c r="P421" s="68"/>
    </row>
    <row r="422" spans="1:16">
      <c r="A422" s="3"/>
      <c r="B422" s="3"/>
      <c r="C422" s="3"/>
      <c r="D422" s="182"/>
      <c r="E422" s="182"/>
      <c r="F422" s="182"/>
      <c r="G422" s="182"/>
      <c r="H422" s="182"/>
      <c r="I422" s="3"/>
      <c r="J422" s="3"/>
      <c r="K422" s="3"/>
      <c r="L422" s="182"/>
      <c r="M422" s="182"/>
      <c r="N422" s="182"/>
      <c r="O422" s="182"/>
      <c r="P422" s="4"/>
    </row>
    <row r="423" spans="1:16" ht="15.75" thickBot="1">
      <c r="A423" s="3"/>
      <c r="B423" s="3"/>
      <c r="C423" s="3"/>
      <c r="D423" s="182"/>
      <c r="E423" s="182"/>
      <c r="F423" s="182"/>
      <c r="G423" s="182"/>
      <c r="H423" s="182"/>
      <c r="I423" s="3"/>
      <c r="J423" s="3"/>
      <c r="K423" s="3"/>
      <c r="L423" s="182"/>
      <c r="M423" s="182"/>
      <c r="N423" s="182"/>
      <c r="O423" s="182"/>
      <c r="P423" s="4"/>
    </row>
    <row r="424" spans="1:16" ht="15.75" thickBot="1">
      <c r="A424" s="1"/>
      <c r="B424" s="221" t="s">
        <v>33</v>
      </c>
      <c r="C424" s="222"/>
      <c r="D424" s="223"/>
      <c r="E424" s="182"/>
      <c r="F424" s="1"/>
      <c r="G424" s="1"/>
      <c r="H424" s="1"/>
      <c r="I424" s="1"/>
      <c r="J424" s="221" t="s">
        <v>33</v>
      </c>
      <c r="K424" s="222"/>
      <c r="L424" s="223"/>
      <c r="M424" s="182"/>
      <c r="N424" s="1"/>
      <c r="O424" s="1"/>
      <c r="P424" s="1"/>
    </row>
    <row r="425" spans="1:16">
      <c r="A425" s="1"/>
      <c r="B425" s="179" t="s">
        <v>15</v>
      </c>
      <c r="C425" s="180" t="s">
        <v>37</v>
      </c>
      <c r="D425" s="178" t="s">
        <v>38</v>
      </c>
      <c r="E425" s="1"/>
      <c r="F425" s="221" t="s">
        <v>34</v>
      </c>
      <c r="G425" s="223"/>
      <c r="H425" s="1"/>
      <c r="I425" s="1"/>
      <c r="J425" s="179" t="s">
        <v>15</v>
      </c>
      <c r="K425" s="180" t="s">
        <v>37</v>
      </c>
      <c r="L425" s="178" t="s">
        <v>38</v>
      </c>
      <c r="M425" s="1"/>
      <c r="N425" s="221" t="s">
        <v>34</v>
      </c>
      <c r="O425" s="223"/>
      <c r="P425" s="1"/>
    </row>
    <row r="426" spans="1:16">
      <c r="A426" s="1"/>
      <c r="B426" s="224"/>
      <c r="C426" s="226"/>
      <c r="D426" s="228"/>
      <c r="E426" s="1"/>
      <c r="F426" s="71"/>
      <c r="G426" s="72"/>
      <c r="H426" s="1"/>
      <c r="I426" s="1"/>
      <c r="J426" s="224"/>
      <c r="K426" s="226"/>
      <c r="L426" s="228"/>
      <c r="M426" s="1"/>
      <c r="N426" s="71"/>
      <c r="O426" s="72"/>
      <c r="P426" s="1"/>
    </row>
    <row r="427" spans="1:16" ht="15.75" thickBot="1">
      <c r="A427" s="1"/>
      <c r="B427" s="225"/>
      <c r="C427" s="227"/>
      <c r="D427" s="229"/>
      <c r="E427" s="1"/>
      <c r="F427" s="73"/>
      <c r="G427" s="74"/>
      <c r="H427" s="1"/>
      <c r="I427" s="1"/>
      <c r="J427" s="225"/>
      <c r="K427" s="227"/>
      <c r="L427" s="229"/>
      <c r="M427" s="1"/>
      <c r="N427" s="73"/>
      <c r="O427" s="74"/>
      <c r="P427" s="1"/>
    </row>
    <row r="428" spans="1:16" ht="15.75" thickBot="1">
      <c r="A428" s="1"/>
      <c r="B428" s="63" t="s">
        <v>14</v>
      </c>
      <c r="C428" s="66">
        <f>IF(C414=" "," ",(IF(AND(ISEVEN(C414),ISEVEN(F421),(AND(C414&gt;Lanes!$C$18,C414&lt;Lanes!$C$20+1)),F421+1&gt;Lanes!$C$20)=TRUE,Lanes!$C$19,(IF(AND(ISEVEN(C414),ISEVEN(F421),(AND(C414&gt;Lanes!$C$17-1,C414&lt;Lanes!$C$19)),F421+1&gt;Lanes!$C$18)=TRUE,Lanes!$C$17,(IF(AND(ISEVEN(C414),ISODD(F421),(AND(C414&gt;Lanes!$C$18,C414&lt;Lanes!$C$20+1)),F421+3&gt;Lanes!$C$20)=TRUE,Lanes!$C$19+1,(IF(AND(ISEVEN(C414),ISODD(F421),(AND(C414&gt;Lanes!$C$17-1,F421&lt;Lanes!$C$19)),F421+3&gt;Lanes!$C$18)=TRUE,Lanes!$C$17+1,(IF(AND(ISODD(C414),ISEVEN(F421),(AND(C414&gt;Lanes!$C$17-1,C414&lt;Lanes!$C$19)),F421-3&lt;Lanes!$C$17)=TRUE,Lanes!$C$18-1,(IF(AND(ISODD(C414),ISEVEN(F421),(AND(C414&gt;Lanes!$C$18,C414&lt;Lanes!$C$20+1)),F421-3&gt;Lanes!$C$19)=TRUE,Lanes!$C$20-1,(IF(AND(ISODD(C414),ISODD(F421),(AND(C414&gt;Lanes!$C$17-1,C414&lt;Lanes!$C$19)),F421-1&lt;Lanes!$C$17)=TRUE,Lanes!$C$18,(IF(AND(ISODD(C414),ISODD(F421),(AND(C414&gt;Lanes!$C$18,C414&lt;Lanes!$C$20+1)),F421-1&lt;Lanes!$C$19)=TRUE,Lanes!$C$20,(IF(AND(ISODD(C414),ISODD(F421))=TRUE,F421-1,(IF(AND(ISODD(C414),ISEVEN(F421))=TRUE,F421-3,(IF(AND(ISEVEN(C414),ISODD(F421))=TRUE,F421+3,F421+1)))))))))))))))))))))))</f>
        <v>7</v>
      </c>
      <c r="D428" s="70"/>
      <c r="E428" s="1"/>
      <c r="F428" s="1"/>
      <c r="G428" s="1"/>
      <c r="H428" s="1"/>
      <c r="I428" s="1"/>
      <c r="J428" s="63" t="s">
        <v>14</v>
      </c>
      <c r="K428" s="66">
        <f>IF(K414=" "," ",(IF(AND(ISEVEN(K414),ISEVEN(N421),(AND(K414&gt;Lanes!$G$18,K414&lt;Lanes!$G$20+1)),N421+1&gt;Lanes!$G$20)=TRUE,Lanes!$G$19,(IF(AND(ISEVEN(K414),ISEVEN(N421),(AND(K414&gt;Lanes!$G$17-1,K414&lt;Lanes!$G$19)),N421+1&gt;Lanes!$G$18)=TRUE,Lanes!$G$17,(IF(AND(ISEVEN(K414),ISODD(N421),(AND(K414&gt;Lanes!$G$18,K414&lt;Lanes!$G$20+1)),N421+3&gt;Lanes!$G$20)=TRUE,Lanes!$G$19+1,(IF(AND(ISEVEN(K414),ISODD(N421),(AND(K414&gt;Lanes!$G$17-1,N421&lt;Lanes!$G$19)),N421+3&gt;Lanes!$G$18)=TRUE,Lanes!$G$17+1,(IF(AND(ISODD(K414),ISEVEN(N421),(AND(K414&gt;Lanes!$G$17-1,K414&lt;Lanes!$G$19)),N421-3&lt;Lanes!$G$17)=TRUE,Lanes!$G$18-1,(IF(AND(ISODD(K414),ISEVEN(N421),(AND(K414&gt;Lanes!$G$18,K414&lt;Lanes!$G$20+1)),N421-3&gt;Lanes!$G$19)=TRUE,Lanes!$G$20-1,(IF(AND(ISODD(K414),ISODD(N421),(AND(K414&gt;Lanes!$G$17-1,K414&lt;Lanes!$G$19)),N421-1&lt;Lanes!$G$17)=TRUE,Lanes!$G$18,(IF(AND(ISODD(K414),ISODD(N421),(AND(K414&gt;Lanes!$G$18,K414&lt;Lanes!$G$20+1)),N421-1&lt;Lanes!$G$19)=TRUE,Lanes!$G$20,(IF(AND(ISODD(K414),ISODD(N421))=TRUE,N421-1,(IF(AND(ISODD(K414),ISEVEN(N421))=TRUE,N421-3,(IF(AND(ISEVEN(K414),ISODD(N421))=TRUE,N421+3,N421+1)))))))))))))))))))))))</f>
        <v>37</v>
      </c>
      <c r="L428" s="70"/>
      <c r="M428" s="1"/>
      <c r="N428" s="1"/>
      <c r="O428" s="1"/>
      <c r="P428" s="1"/>
    </row>
    <row r="429" spans="1:16">
      <c r="A429" s="1"/>
      <c r="B429" s="1"/>
      <c r="C429" s="1"/>
      <c r="D429" s="3"/>
      <c r="E429" s="3"/>
      <c r="F429" s="1"/>
      <c r="G429" s="1"/>
      <c r="H429" s="1"/>
      <c r="I429" s="1"/>
      <c r="J429" s="1"/>
      <c r="K429" s="1"/>
      <c r="L429" s="3"/>
      <c r="M429" s="3"/>
      <c r="N429" s="1"/>
      <c r="O429" s="1"/>
      <c r="P429" s="1"/>
    </row>
    <row r="430" spans="1:16">
      <c r="A430" s="1"/>
      <c r="B430" s="1"/>
      <c r="C430" s="1"/>
      <c r="D430" s="3"/>
      <c r="E430" s="3"/>
      <c r="F430" s="1"/>
      <c r="G430" s="1"/>
      <c r="H430" s="1"/>
      <c r="I430" s="1"/>
      <c r="J430" s="1"/>
      <c r="K430" s="1"/>
      <c r="L430" s="3"/>
      <c r="M430" s="3"/>
      <c r="N430" s="1"/>
      <c r="O430" s="1"/>
      <c r="P430" s="1"/>
    </row>
    <row r="431" spans="1: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B432" s="220" t="s">
        <v>13</v>
      </c>
      <c r="C432" s="220"/>
      <c r="D432" s="31"/>
      <c r="E432" s="31"/>
      <c r="F432" s="31"/>
      <c r="G432" s="31"/>
      <c r="H432" s="1"/>
      <c r="I432" s="1"/>
      <c r="J432" s="220" t="s">
        <v>13</v>
      </c>
      <c r="K432" s="220"/>
      <c r="L432" s="31"/>
      <c r="M432" s="31"/>
      <c r="N432" s="31"/>
      <c r="O432" s="31"/>
      <c r="P432" s="1"/>
    </row>
    <row r="433" spans="1:16">
      <c r="A433" s="1"/>
      <c r="B433" s="239" t="s">
        <v>35</v>
      </c>
      <c r="C433" s="239"/>
      <c r="D433" s="239"/>
      <c r="E433" s="239"/>
      <c r="F433" s="239"/>
      <c r="G433" s="239"/>
      <c r="H433" s="1"/>
      <c r="I433" s="1"/>
      <c r="J433" s="240" t="s">
        <v>35</v>
      </c>
      <c r="K433" s="240"/>
      <c r="L433" s="240"/>
      <c r="M433" s="240"/>
      <c r="N433" s="240"/>
      <c r="O433" s="240"/>
      <c r="P433" s="1"/>
    </row>
    <row r="434" spans="1:16">
      <c r="A434" s="75"/>
      <c r="B434" s="239"/>
      <c r="C434" s="239"/>
      <c r="D434" s="239"/>
      <c r="E434" s="239"/>
      <c r="F434" s="239"/>
      <c r="G434" s="239"/>
      <c r="H434" s="76"/>
      <c r="I434" s="75"/>
      <c r="J434" s="240"/>
      <c r="K434" s="240"/>
      <c r="L434" s="240"/>
      <c r="M434" s="240"/>
      <c r="N434" s="240"/>
      <c r="O434" s="240"/>
      <c r="P434" s="76"/>
    </row>
    <row r="435" spans="1:16" ht="20.25">
      <c r="A435" s="75"/>
      <c r="B435" s="77"/>
      <c r="C435" s="77"/>
      <c r="D435" s="77"/>
      <c r="E435" s="77"/>
      <c r="F435" s="77"/>
      <c r="G435" s="77"/>
      <c r="H435" s="76"/>
      <c r="I435" s="75"/>
      <c r="J435" s="78"/>
      <c r="K435" s="78"/>
      <c r="L435" s="78"/>
      <c r="M435" s="78"/>
      <c r="N435" s="78"/>
      <c r="O435" s="78"/>
      <c r="P435" s="76"/>
    </row>
    <row r="436" spans="1:16" ht="20.25">
      <c r="A436" s="75"/>
      <c r="B436" s="77"/>
      <c r="C436" s="241" t="s">
        <v>36</v>
      </c>
      <c r="D436" s="241"/>
      <c r="E436" s="241"/>
      <c r="F436" s="241"/>
      <c r="G436" s="77"/>
      <c r="H436" s="76"/>
      <c r="I436" s="75"/>
      <c r="J436" s="78"/>
      <c r="K436" s="242" t="s">
        <v>36</v>
      </c>
      <c r="L436" s="242"/>
      <c r="M436" s="242"/>
      <c r="N436" s="242"/>
      <c r="O436" s="78"/>
      <c r="P436" s="76"/>
    </row>
    <row r="437" spans="1:16" ht="20.25">
      <c r="A437" s="75"/>
      <c r="B437" s="77"/>
      <c r="C437" s="77"/>
      <c r="D437" s="77"/>
      <c r="E437" s="77"/>
      <c r="F437" s="77"/>
      <c r="G437" s="77"/>
      <c r="H437" s="76"/>
      <c r="I437" s="75"/>
      <c r="J437" s="78"/>
      <c r="K437" s="78"/>
      <c r="L437" s="78"/>
      <c r="M437" s="78"/>
      <c r="N437" s="78"/>
      <c r="O437" s="78"/>
      <c r="P437" s="76"/>
    </row>
    <row r="438" spans="1:16">
      <c r="A438" s="1"/>
      <c r="B438" s="1"/>
      <c r="C438" s="1"/>
      <c r="D438" s="234">
        <f>Lanes!$D$3</f>
        <v>41658</v>
      </c>
      <c r="E438" s="234"/>
      <c r="F438" s="1"/>
      <c r="G438" s="1"/>
      <c r="H438" s="1"/>
      <c r="I438" s="1"/>
      <c r="J438" s="79"/>
      <c r="K438" s="79"/>
      <c r="L438" s="235">
        <f>Lanes!$D$3</f>
        <v>41658</v>
      </c>
      <c r="M438" s="235"/>
      <c r="N438" s="79"/>
      <c r="O438" s="79"/>
      <c r="P438" s="1"/>
    </row>
    <row r="439" spans="1:16" ht="18">
      <c r="A439" s="37"/>
      <c r="B439" s="37"/>
      <c r="C439" s="37"/>
      <c r="D439" s="37"/>
      <c r="E439" s="37"/>
      <c r="F439" s="37"/>
      <c r="G439" s="37"/>
      <c r="H439" s="37"/>
      <c r="I439" s="37"/>
      <c r="J439" s="80"/>
      <c r="K439" s="80"/>
      <c r="L439" s="80"/>
      <c r="M439" s="80"/>
      <c r="N439" s="80"/>
      <c r="O439" s="80"/>
      <c r="P439" s="37"/>
    </row>
    <row r="440" spans="1:16" ht="15.75">
      <c r="A440" s="1"/>
      <c r="B440" s="1"/>
      <c r="C440" s="236" t="s">
        <v>28</v>
      </c>
      <c r="D440" s="236"/>
      <c r="E440" s="236"/>
      <c r="F440" s="236"/>
      <c r="G440" s="1"/>
      <c r="H440" s="1"/>
      <c r="I440" s="1"/>
      <c r="J440" s="79"/>
      <c r="K440" s="237" t="s">
        <v>27</v>
      </c>
      <c r="L440" s="237"/>
      <c r="M440" s="237"/>
      <c r="N440" s="237"/>
      <c r="O440" s="79"/>
      <c r="P440" s="1"/>
    </row>
    <row r="441" spans="1:16" ht="15.75">
      <c r="A441" s="36"/>
      <c r="B441" s="3"/>
      <c r="C441" s="3"/>
      <c r="D441" s="3"/>
      <c r="E441" s="3"/>
      <c r="F441" s="1"/>
      <c r="G441" s="1"/>
      <c r="H441" s="1"/>
      <c r="I441" s="36"/>
      <c r="J441" s="3"/>
      <c r="K441" s="3"/>
      <c r="L441" s="3"/>
      <c r="M441" s="3"/>
      <c r="N441" s="1"/>
      <c r="O441" s="1"/>
      <c r="P441" s="1"/>
    </row>
    <row r="442" spans="1:16" ht="15.75">
      <c r="A442" s="36"/>
      <c r="B442" s="3"/>
      <c r="C442" s="3"/>
      <c r="D442" s="3"/>
      <c r="E442" s="3"/>
      <c r="F442" s="1"/>
      <c r="G442" s="1"/>
      <c r="H442" s="1"/>
      <c r="I442" s="36"/>
      <c r="J442" s="3"/>
      <c r="K442" s="3"/>
      <c r="L442" s="3"/>
      <c r="M442" s="3"/>
      <c r="N442" s="1"/>
      <c r="O442" s="1"/>
      <c r="P442" s="1"/>
    </row>
    <row r="443" spans="1:16" ht="16.5" thickBot="1">
      <c r="A443" s="1"/>
      <c r="B443" s="36" t="s">
        <v>3</v>
      </c>
      <c r="C443" s="238" t="str">
        <f>Input!B16</f>
        <v>New Baltimore Anchor Bay</v>
      </c>
      <c r="D443" s="238"/>
      <c r="E443" s="238"/>
      <c r="F443" s="238"/>
      <c r="G443" s="35"/>
      <c r="H443" s="1"/>
      <c r="I443" s="1"/>
      <c r="J443" s="81" t="s">
        <v>3</v>
      </c>
      <c r="K443" s="238" t="str">
        <f>Input!S16</f>
        <v>Warren Regina</v>
      </c>
      <c r="L443" s="238"/>
      <c r="M443" s="238"/>
      <c r="N443" s="238"/>
      <c r="O443" s="35"/>
      <c r="P443" s="1"/>
    </row>
    <row r="444" spans="1: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thickBot="1">
      <c r="A445" s="1"/>
      <c r="B445" s="1"/>
      <c r="C445" s="34"/>
      <c r="D445" s="33"/>
      <c r="E445" s="1"/>
      <c r="F445" s="1"/>
      <c r="G445" s="1"/>
      <c r="H445" s="1"/>
      <c r="I445" s="1"/>
      <c r="J445" s="1"/>
      <c r="K445" s="34"/>
      <c r="L445" s="33"/>
      <c r="M445" s="1"/>
      <c r="N445" s="1"/>
      <c r="O445" s="1"/>
      <c r="P445" s="1"/>
    </row>
    <row r="446" spans="1:16">
      <c r="A446" s="1"/>
      <c r="B446" s="221" t="s">
        <v>29</v>
      </c>
      <c r="C446" s="223"/>
      <c r="D446" s="67"/>
      <c r="E446" s="221" t="s">
        <v>30</v>
      </c>
      <c r="F446" s="222"/>
      <c r="G446" s="223"/>
      <c r="H446" s="1"/>
      <c r="I446" s="1"/>
      <c r="J446" s="231" t="s">
        <v>29</v>
      </c>
      <c r="K446" s="232"/>
      <c r="L446" s="67"/>
      <c r="M446" s="231" t="s">
        <v>30</v>
      </c>
      <c r="N446" s="233"/>
      <c r="O446" s="232"/>
      <c r="P446" s="1"/>
    </row>
    <row r="447" spans="1:16">
      <c r="A447" s="1"/>
      <c r="B447" s="179" t="s">
        <v>26</v>
      </c>
      <c r="C447" s="181" t="s">
        <v>25</v>
      </c>
      <c r="D447" s="182"/>
      <c r="E447" s="179" t="s">
        <v>24</v>
      </c>
      <c r="F447" s="180" t="s">
        <v>23</v>
      </c>
      <c r="G447" s="178" t="s">
        <v>22</v>
      </c>
      <c r="H447" s="1"/>
      <c r="I447" s="1"/>
      <c r="J447" s="179" t="s">
        <v>26</v>
      </c>
      <c r="K447" s="181" t="s">
        <v>25</v>
      </c>
      <c r="L447" s="182"/>
      <c r="M447" s="179" t="s">
        <v>24</v>
      </c>
      <c r="N447" s="180" t="s">
        <v>23</v>
      </c>
      <c r="O447" s="178" t="s">
        <v>22</v>
      </c>
      <c r="P447" s="1"/>
    </row>
    <row r="448" spans="1:16">
      <c r="A448" s="1"/>
      <c r="B448" s="224"/>
      <c r="C448" s="228"/>
      <c r="D448" s="230"/>
      <c r="E448" s="224"/>
      <c r="F448" s="226"/>
      <c r="G448" s="228"/>
      <c r="H448" s="1"/>
      <c r="I448" s="1"/>
      <c r="J448" s="224"/>
      <c r="K448" s="228"/>
      <c r="L448" s="230"/>
      <c r="M448" s="224"/>
      <c r="N448" s="226"/>
      <c r="O448" s="228"/>
      <c r="P448" s="1"/>
    </row>
    <row r="449" spans="1:16">
      <c r="A449" s="1"/>
      <c r="B449" s="225"/>
      <c r="C449" s="229"/>
      <c r="D449" s="230"/>
      <c r="E449" s="225"/>
      <c r="F449" s="227"/>
      <c r="G449" s="229"/>
      <c r="H449" s="1"/>
      <c r="I449" s="1"/>
      <c r="J449" s="225"/>
      <c r="K449" s="229"/>
      <c r="L449" s="230"/>
      <c r="M449" s="225"/>
      <c r="N449" s="227"/>
      <c r="O449" s="229"/>
      <c r="P449" s="1"/>
    </row>
    <row r="450" spans="1:16" ht="15.75" thickBot="1">
      <c r="A450" s="1"/>
      <c r="B450" s="63" t="s">
        <v>14</v>
      </c>
      <c r="C450" s="64">
        <f>IF(C414=" "," ",C414+1)</f>
        <v>13</v>
      </c>
      <c r="D450" s="182"/>
      <c r="E450" s="63" t="s">
        <v>14</v>
      </c>
      <c r="F450" s="66">
        <f>IF(C450=" "," ",(IF(AND(ISEVEN(C450),(AND(C450&gt;Lanes!$C$18,C450&lt;Lanes!$C$20+1)=TRUE),C450+2&gt;Lanes!$C$20)=TRUE,Lanes!$C$19+1,(IF(AND(ISEVEN(C450),(AND(C450&gt;Lanes!$C$17-1,C450&lt;Lanes!$C$19)=TRUE),C450+2&gt;Lanes!$C$18)=TRUE,Lanes!$C$17+1,(IF(AND(ISODD(C450),(AND(C450&gt;Lanes!$C$17-1,C450&lt;Lanes!$C$19)=TRUE),C450-2&lt;Lanes!$C$17)=TRUE,Lanes!$C$18-1,(IF(AND(ISODD(C450),(AND(C450&gt;Lanes!$C$18,C450&lt;Lanes!$C$20+1)=TRUE),C450-2&lt;Lanes!$C$19)=TRUE,Lanes!$C$20-1,(IF(ISEVEN(C450)=TRUE,C450+2,C450-2)))))))))))</f>
        <v>23</v>
      </c>
      <c r="G450" s="70"/>
      <c r="H450" s="1"/>
      <c r="I450" s="1"/>
      <c r="J450" s="63" t="s">
        <v>14</v>
      </c>
      <c r="K450" s="64">
        <f>IF(K414=" "," ",K414+1)</f>
        <v>43</v>
      </c>
      <c r="L450" s="182"/>
      <c r="M450" s="63" t="s">
        <v>14</v>
      </c>
      <c r="N450" s="66">
        <f>IF(K450=" "," ",(IF(AND(ISEVEN(K450),(AND(K450&gt;Lanes!$G$18,K450&lt;Lanes!$G$20+1)=TRUE),K450+2&gt;Lanes!$G$20)=TRUE,Lanes!$G$19+1,(IF(AND(ISEVEN(K450),(AND(K450&gt;Lanes!$G$17-1,K450&lt;Lanes!$G$19)=TRUE),K450+2&gt;Lanes!$G$18)=TRUE,Lanes!$G$17+1,(IF(AND(ISODD(K450),(AND(K450&gt;Lanes!$G$17-1,K450&lt;Lanes!$G$19)=TRUE),K450-2&lt;Lanes!$G$17)=TRUE,Lanes!$G$18-1,(IF(AND(ISODD(K450),(AND(K450&gt;Lanes!$G$18,K450&lt;Lanes!$G$20+1)=TRUE),K450-2&lt;Lanes!$G$19)=TRUE,Lanes!$G$20-1,(IF(ISEVEN(K450)=TRUE,K450+2,K450-2)))))))))))</f>
        <v>53</v>
      </c>
      <c r="O450" s="70"/>
      <c r="P450" s="1"/>
    </row>
    <row r="451" spans="1:16">
      <c r="A451" s="1"/>
      <c r="B451" s="177"/>
      <c r="C451" s="3"/>
      <c r="D451" s="177"/>
      <c r="E451" s="3"/>
      <c r="F451" s="177"/>
      <c r="G451" s="3"/>
      <c r="H451" s="1"/>
      <c r="I451" s="1"/>
      <c r="J451" s="177"/>
      <c r="K451" s="3"/>
      <c r="L451" s="177"/>
      <c r="M451" s="3"/>
      <c r="N451" s="177"/>
      <c r="O451" s="3"/>
      <c r="P451" s="1"/>
    </row>
    <row r="452" spans="1:16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3"/>
      <c r="B453" s="221" t="s">
        <v>31</v>
      </c>
      <c r="C453" s="222"/>
      <c r="D453" s="223"/>
      <c r="E453" s="221" t="s">
        <v>32</v>
      </c>
      <c r="F453" s="222"/>
      <c r="G453" s="223"/>
      <c r="H453" s="3"/>
      <c r="I453" s="3"/>
      <c r="J453" s="221" t="s">
        <v>31</v>
      </c>
      <c r="K453" s="222"/>
      <c r="L453" s="223"/>
      <c r="M453" s="221" t="s">
        <v>32</v>
      </c>
      <c r="N453" s="222"/>
      <c r="O453" s="223"/>
      <c r="P453" s="3"/>
    </row>
    <row r="454" spans="1:16">
      <c r="A454" s="3"/>
      <c r="B454" s="179" t="s">
        <v>21</v>
      </c>
      <c r="C454" s="180" t="s">
        <v>20</v>
      </c>
      <c r="D454" s="178" t="s">
        <v>19</v>
      </c>
      <c r="E454" s="179" t="s">
        <v>18</v>
      </c>
      <c r="F454" s="180" t="s">
        <v>17</v>
      </c>
      <c r="G454" s="178" t="s">
        <v>16</v>
      </c>
      <c r="H454" s="67"/>
      <c r="I454" s="3"/>
      <c r="J454" s="179" t="s">
        <v>21</v>
      </c>
      <c r="K454" s="180" t="s">
        <v>20</v>
      </c>
      <c r="L454" s="178" t="s">
        <v>19</v>
      </c>
      <c r="M454" s="179" t="s">
        <v>18</v>
      </c>
      <c r="N454" s="180" t="s">
        <v>17</v>
      </c>
      <c r="O454" s="178" t="s">
        <v>16</v>
      </c>
      <c r="P454" s="67"/>
    </row>
    <row r="455" spans="1:16">
      <c r="A455" s="3"/>
      <c r="B455" s="224"/>
      <c r="C455" s="226"/>
      <c r="D455" s="228"/>
      <c r="E455" s="224"/>
      <c r="F455" s="226"/>
      <c r="G455" s="228"/>
      <c r="H455" s="182"/>
      <c r="I455" s="3"/>
      <c r="J455" s="224"/>
      <c r="K455" s="226"/>
      <c r="L455" s="228"/>
      <c r="M455" s="224"/>
      <c r="N455" s="226"/>
      <c r="O455" s="228"/>
      <c r="P455" s="4"/>
    </row>
    <row r="456" spans="1:16">
      <c r="A456" s="3"/>
      <c r="B456" s="225"/>
      <c r="C456" s="227"/>
      <c r="D456" s="229"/>
      <c r="E456" s="225"/>
      <c r="F456" s="227"/>
      <c r="G456" s="229"/>
      <c r="H456" s="68"/>
      <c r="I456" s="3"/>
      <c r="J456" s="225"/>
      <c r="K456" s="227"/>
      <c r="L456" s="229"/>
      <c r="M456" s="225"/>
      <c r="N456" s="227"/>
      <c r="O456" s="229"/>
      <c r="P456" s="68"/>
    </row>
    <row r="457" spans="1:16" ht="15.75" thickBot="1">
      <c r="A457" s="3"/>
      <c r="B457" s="63" t="s">
        <v>14</v>
      </c>
      <c r="C457" s="66">
        <f>IF(C450=" "," ",(IF(AND(ISEVEN(C450),ISEVEN(F450),(AND(C450&gt;Lanes!$C$18,C450&lt;Lanes!$C$20+1)),F450+1&gt;Lanes!$C$20)=TRUE,Lanes!$C$19,(IF(AND(ISEVEN(C450),ISEVEN(F450),(AND(C450&gt;Lanes!$C$17-1,C450&lt;Lanes!$C$19)),F450+1&gt;Lanes!$C$18)=TRUE,Lanes!$C$17,(IF(AND(ISEVEN(C450),ISODD(F450),(AND(C450&gt;Lanes!$C$18,C450&lt;Lanes!$C$20+1)),F450+3&gt;Lanes!$C$20)=TRUE,Lanes!$C$19+1,(IF(AND(ISEVEN(C450),ISODD(F450),(AND(C450&gt;Lanes!$C$17-1,C450&lt;Lanes!$C$19)),F450+3&gt;Lanes!$C$18)=TRUE,Lanes!$C$17+1,(IF(AND(ISODD(C450),ISEVEN(F450),(AND(C450&gt;Lanes!$C$17-1,C450&lt;Lanes!$C$19)),F450-3&lt;Lanes!$C$17)=TRUE,Lanes!$C$18-1,(IF(AND(ISODD(C450),ISEVEN(F450),(AND(C450&gt;Lanes!$C$18,C450&lt;Lanes!$C$20+1)),F450-3&gt;Lanes!$C$19)=TRUE,Lanes!$C$20-1,(IF(AND(ISODD(C450),ISODD(F450),(AND(C450&gt;Lanes!$C$17-1,C450&lt;Lanes!$C$19)),F450-1&lt;Lanes!$C$17)=TRUE,Lanes!$C$18,(IF(AND(ISODD(C450),ISODD(F450),(AND(C450&gt;Lanes!$C$18,C450&lt;Lanes!$C$20+1)),F450-1&lt;Lanes!$C$19)=TRUE,Lanes!$C$20,(IF(AND(ISODD(C450),ISODD(F450))=TRUE,F450-1,(IF(AND(ISODD(C450),ISEVEN(F450))=TRUE,F450-3,(IF(AND(ISEVEN(C450),ISODD(F450))=TRUE,F450+3,F450+1)))))))))))))))))))))))</f>
        <v>22</v>
      </c>
      <c r="D457" s="70"/>
      <c r="E457" s="63" t="s">
        <v>14</v>
      </c>
      <c r="F457" s="66">
        <f>IF(F450=" "," ",(IF(AND(ISEVEN(C450),ISEVEN(C457),(AND(C450&gt;Lanes!$C$18,C450&lt;Lanes!$C$20+1)),C457+1&gt;Lanes!$C$20)=TRUE,Lanes!$C$19+1,(IF(AND(ISEVEN(C450),ISEVEN(C457),(AND(C450&gt;Lanes!$C$17-1,C450&lt;Lanes!$C$19)),C457+1&gt;Lanes!$C$18)=TRUE,Lanes!$C$17+1,(IF(AND(ISEVEN(C450),ISODD(C457),(AND(C450&gt;Lanes!$C$18,C450&lt;Lanes!$C$20+1)),C457+3&gt;Lanes!$C$20)=TRUE,Lanes!$C$19+1,(IF(AND(ISEVEN(C450),ISODD(C457),(AND(C450&gt;Lanes!$C$17-1,C457&lt;Lanes!$C$19)),C457+3&gt;Lanes!$C$18)=TRUE,Lanes!$C$17+1,(IF(AND(ISODD(C450),ISEVEN(C457),(AND(C450&gt;Lanes!$C$17-1,C450&lt;Lanes!$C$19)),C457-3&lt;Lanes!$C$17)=TRUE,Lanes!$C$18-1,(IF(AND(ISODD(C450),ISEVEN(C457),(AND(C450&gt;Lanes!$C$18,C457&lt;Lanes!$C$20+1)),C457-3&lt;Lanes!$C$19)=TRUE,Lanes!$C$20-1,(IF(AND(ISODD(C450),ISODD(C457),(AND(C450&gt;Lanes!$C$17-1,C457&lt;Lanes!$C$19)),C457-3&lt;Lanes!$C$17)=TRUE,Lanes!$C$18,(IF(AND(ISODD(C450),ISODD(C457),(AND(C450&gt;Lanes!$C$18,C457&lt;Lanes!$C$20+1)),C457-3&lt;Lanes!$C$19)=TRUE,Lanes!$C$20,(IF(AND(ISODD(C450),ISODD(C457))=TRUE,C457-1,(IF(AND(ISODD(F450),ISEVEN(C457))=TRUE,C457-3,(IF(AND(ISEVEN(C450),ISODD(C457))=TRUE,C457+3,C457+1)))))))))))))))))))))))</f>
        <v>19</v>
      </c>
      <c r="G457" s="70"/>
      <c r="H457" s="68"/>
      <c r="I457" s="3"/>
      <c r="J457" s="63" t="s">
        <v>14</v>
      </c>
      <c r="K457" s="66">
        <f>IF(K450=" "," ",(IF(AND(ISEVEN(K450),ISEVEN(N450),(AND(K450&gt;Lanes!$G$18,K450&lt;Lanes!$G$20+1)),N450+1&gt;Lanes!$G$20)=TRUE,Lanes!$G$19,(IF(AND(ISEVEN(K450),ISEVEN(N450),(AND(K450&gt;Lanes!$G$17-1,K450&lt;Lanes!$G$19)),N450+1&gt;Lanes!$G$18)=TRUE,Lanes!$G$17,(IF(AND(ISEVEN(K450),ISODD(N450),(AND(K450&gt;Lanes!$G$18,K450&lt;Lanes!$G$20+1)),N450+3&gt;Lanes!$G$20)=TRUE,Lanes!$G$19+1,(IF(AND(ISEVEN(N450),ISODD(N450),(AND(K450&gt;Lanes!$G$17-1,K450&lt;Lanes!$G$19)),N450+3&gt;Lanes!$G$18)=TRUE,Lanes!$G$17+1,(IF(AND(ISODD(K450),ISEVEN(N450),(AND(K450&gt;Lanes!$G$17-1,K450&lt;Lanes!$G$19)),N450-3&lt;Lanes!$G$17)=TRUE,Lanes!$G$18-1,(IF(AND(ISODD(K450),ISEVEN(N450),(AND(K450&gt;Lanes!$G$18,K450&lt;Lanes!$G$20+1)),N450-3&gt;Lanes!$G$19)=TRUE,Lanes!$G$20-1,(IF(AND(ISODD(K450),ISODD(N450),(AND(K450&gt;Lanes!$G$17-1,K450&lt;Lanes!$G$19)),N450-1&lt;Lanes!$G$17)=TRUE,Lanes!$G$18,(IF(AND(ISODD(K450),ISODD(N450),(AND(K450&gt;Lanes!$G$18,K450&lt;Lanes!$G$20+1)),N450-1&lt;Lanes!$G$19)=TRUE,Lanes!$G$20,(IF(AND(ISODD(K450),ISODD(N450))=TRUE,N450-1,(IF(AND(ISODD(K450),ISEVEN(N450))=TRUE,N450-3,(IF(AND(ISEVEN(K450),ISODD(N450))=TRUE,N450+3,N450+1)))))))))))))))))))))))</f>
        <v>52</v>
      </c>
      <c r="L457" s="70"/>
      <c r="M457" s="63" t="s">
        <v>14</v>
      </c>
      <c r="N457" s="66">
        <f>IF(N450=" "," ",(IF(AND(ISEVEN(K450),ISEVEN(K457),(AND(K450&gt;Lanes!$G$18,K450&lt;Lanes!$G$20+1)),K457+1&gt;Lanes!$G$20)=TRUE,Lanes!$G$19+1,(IF(AND(ISEVEN(K450),ISEVEN(K457),(AND(K450&gt;Lanes!$G$17-1,K450&lt;Lanes!$G$19)),K457+1&gt;Lanes!$G$18)=TRUE,Lanes!$G$17+1,(IF(AND(ISEVEN(K450),ISODD(K457),(AND(K450&gt;Lanes!$G$18,K450&lt;Lanes!$G$20+1)),K457+3&gt;Lanes!$G$20)=TRUE,Lanes!$G$19+1,(IF(AND(ISEVEN(K450),ISODD(K457),(AND(K450&gt;Lanes!$G$17-1,K457&lt;Lanes!$G$19)),K457+3&gt;Lanes!$G$18)=TRUE,Lanes!$G$17+1,(IF(AND(ISODD(K450),ISEVEN(K457),(AND(K450&gt;Lanes!$G$17-1,K450&lt;Lanes!$G$19)),K457-3&lt;Lanes!$G$17)=TRUE,Lanes!$G$18-1,(IF(AND(ISODD(K450),ISEVEN(K457),(AND(K450&gt;Lanes!$G$18,K457&lt;Lanes!$G$20+1)),K457-3&lt;Lanes!$G$19)=TRUE,Lanes!$G$20-1,(IF(AND(ISODD(K450),ISODD(K457),(AND(K450&gt;Lanes!$G$17-1,K457&lt;Lanes!$G$19)),K457-3&lt;Lanes!$G$17)=TRUE,Lanes!$G$18,(IF(AND(ISODD(K450),ISODD(K457),(AND(K450&gt;Lanes!$G$18,K457&lt;Lanes!$G$20+1)),K457-3&lt;Lanes!$G$19)=TRUE,Lanes!$G$20,(IF(AND(ISODD(K450),ISODD(K457))=TRUE,K457-1,(IF(AND(ISODD(N450),ISEVEN(K457))=TRUE,K457-3,(IF(AND(ISEVEN(K450),ISODD(K457))=TRUE,K457+3,K457+1)))))))))))))))))))))))</f>
        <v>49</v>
      </c>
      <c r="O457" s="70"/>
      <c r="P457" s="68"/>
    </row>
    <row r="458" spans="1:16">
      <c r="A458" s="3"/>
      <c r="B458" s="3"/>
      <c r="C458" s="3"/>
      <c r="D458" s="182"/>
      <c r="E458" s="182"/>
      <c r="F458" s="182"/>
      <c r="G458" s="182"/>
      <c r="H458" s="182"/>
      <c r="I458" s="3"/>
      <c r="J458" s="3"/>
      <c r="K458" s="3"/>
      <c r="L458" s="182"/>
      <c r="M458" s="182"/>
      <c r="N458" s="182"/>
      <c r="O458" s="182"/>
      <c r="P458" s="4"/>
    </row>
    <row r="459" spans="1:16" ht="15.75" thickBot="1">
      <c r="A459" s="3"/>
      <c r="B459" s="3"/>
      <c r="C459" s="3"/>
      <c r="D459" s="182"/>
      <c r="E459" s="182"/>
      <c r="F459" s="182"/>
      <c r="G459" s="182"/>
      <c r="H459" s="182"/>
      <c r="I459" s="3"/>
      <c r="J459" s="3"/>
      <c r="K459" s="3"/>
      <c r="L459" s="182"/>
      <c r="M459" s="182"/>
      <c r="N459" s="182"/>
      <c r="O459" s="182"/>
      <c r="P459" s="4"/>
    </row>
    <row r="460" spans="1:16" ht="15.75" thickBot="1">
      <c r="A460" s="1"/>
      <c r="B460" s="221" t="s">
        <v>33</v>
      </c>
      <c r="C460" s="222"/>
      <c r="D460" s="223"/>
      <c r="E460" s="182"/>
      <c r="F460" s="1"/>
      <c r="G460" s="1"/>
      <c r="H460" s="1"/>
      <c r="I460" s="1"/>
      <c r="J460" s="221" t="s">
        <v>33</v>
      </c>
      <c r="K460" s="222"/>
      <c r="L460" s="223"/>
      <c r="M460" s="182"/>
      <c r="N460" s="1"/>
      <c r="O460" s="1"/>
      <c r="P460" s="1"/>
    </row>
    <row r="461" spans="1:16">
      <c r="A461" s="1"/>
      <c r="B461" s="179" t="s">
        <v>15</v>
      </c>
      <c r="C461" s="180" t="s">
        <v>37</v>
      </c>
      <c r="D461" s="178" t="s">
        <v>38</v>
      </c>
      <c r="E461" s="1"/>
      <c r="F461" s="221" t="s">
        <v>34</v>
      </c>
      <c r="G461" s="223"/>
      <c r="H461" s="1"/>
      <c r="I461" s="1"/>
      <c r="J461" s="179" t="s">
        <v>15</v>
      </c>
      <c r="K461" s="180" t="s">
        <v>37</v>
      </c>
      <c r="L461" s="178" t="s">
        <v>38</v>
      </c>
      <c r="M461" s="1"/>
      <c r="N461" s="221" t="s">
        <v>34</v>
      </c>
      <c r="O461" s="223"/>
      <c r="P461" s="1"/>
    </row>
    <row r="462" spans="1:16">
      <c r="A462" s="1"/>
      <c r="B462" s="224"/>
      <c r="C462" s="226"/>
      <c r="D462" s="228"/>
      <c r="E462" s="1"/>
      <c r="F462" s="71"/>
      <c r="G462" s="72"/>
      <c r="H462" s="1"/>
      <c r="I462" s="1"/>
      <c r="J462" s="224"/>
      <c r="K462" s="226"/>
      <c r="L462" s="228"/>
      <c r="M462" s="1"/>
      <c r="N462" s="71"/>
      <c r="O462" s="72"/>
      <c r="P462" s="1"/>
    </row>
    <row r="463" spans="1:16" ht="15.75" thickBot="1">
      <c r="A463" s="1"/>
      <c r="B463" s="225"/>
      <c r="C463" s="227"/>
      <c r="D463" s="229"/>
      <c r="E463" s="1"/>
      <c r="F463" s="73"/>
      <c r="G463" s="74"/>
      <c r="H463" s="1"/>
      <c r="I463" s="1"/>
      <c r="J463" s="225"/>
      <c r="K463" s="227"/>
      <c r="L463" s="229"/>
      <c r="M463" s="1"/>
      <c r="N463" s="73"/>
      <c r="O463" s="74"/>
      <c r="P463" s="1"/>
    </row>
    <row r="464" spans="1:16" ht="15.75" thickBot="1">
      <c r="A464" s="1"/>
      <c r="B464" s="63" t="s">
        <v>14</v>
      </c>
      <c r="C464" s="66">
        <f>IF(C450=" "," ",(IF(AND(ISEVEN(C450),ISEVEN(F457),(AND(C450&gt;Lanes!$C$18,C450&lt;Lanes!$C$20+1)),F457+1&gt;Lanes!$C$20)=TRUE,Lanes!$C$19,(IF(AND(ISEVEN(C450),ISEVEN(F457),(AND(C450&gt;Lanes!$C$17-1,C450&lt;Lanes!$C$19)),F457+1&gt;Lanes!$C$18)=TRUE,Lanes!$C$17,(IF(AND(ISEVEN(C450),ISODD(F457),(AND(C450&gt;Lanes!$C$18,C450&lt;Lanes!$C$20+1)),F457+3&gt;Lanes!$C$20)=TRUE,Lanes!$C$19+1,(IF(AND(ISEVEN(C450),ISODD(F457),(AND(C450&gt;Lanes!$C$17-1,F457&lt;Lanes!$C$19)),F457+3&gt;Lanes!$C$18)=TRUE,Lanes!$C$17+1,(IF(AND(ISODD(C450),ISEVEN(F457),(AND(C450&gt;Lanes!$C$17-1,C450&lt;Lanes!$C$19)),F457-3&lt;Lanes!$C$17)=TRUE,Lanes!$C$18-1,(IF(AND(ISODD(C450),ISEVEN(F457),(AND(C450&gt;Lanes!$C$18,C450&lt;Lanes!$C$20+1)),F457-3&gt;Lanes!$C$19)=TRUE,Lanes!$C$20-1,(IF(AND(ISODD(C450),ISODD(F457),(AND(C450&gt;Lanes!$C$17-1,C450&lt;Lanes!$C$19)),F457-1&lt;Lanes!$C$17)=TRUE,Lanes!$C$18,(IF(AND(ISODD(C450),ISODD(F457),(AND(C450&gt;Lanes!$C$18,C450&lt;Lanes!$C$20+1)),F457-1&lt;Lanes!$C$19)=TRUE,Lanes!$C$20,(IF(AND(ISODD(C450),ISODD(F457))=TRUE,F457-1,(IF(AND(ISODD(C450),ISEVEN(F457))=TRUE,F457-3,(IF(AND(ISEVEN(C450),ISODD(F457))=TRUE,F457+3,F457+1)))))))))))))))))))))))</f>
        <v>18</v>
      </c>
      <c r="D464" s="70"/>
      <c r="E464" s="1"/>
      <c r="F464" s="1"/>
      <c r="G464" s="1"/>
      <c r="H464" s="1"/>
      <c r="I464" s="1"/>
      <c r="J464" s="63" t="s">
        <v>14</v>
      </c>
      <c r="K464" s="66">
        <f>IF(K450=" "," ",(IF(AND(ISEVEN(K450),ISEVEN(N457),(AND(K450&gt;Lanes!$G$18,K450&lt;Lanes!$G$20+1)),N457+1&gt;Lanes!$G$20)=TRUE,Lanes!$G$19,(IF(AND(ISEVEN(K450),ISEVEN(N457),(AND(K450&gt;Lanes!$G$17-1,K450&lt;Lanes!$G$19)),N457+1&gt;Lanes!$G$18)=TRUE,Lanes!$G$17,(IF(AND(ISEVEN(K450),ISODD(N457),(AND(K450&gt;Lanes!$G$18,K450&lt;Lanes!$G$20+1)),N457+3&gt;Lanes!$G$20)=TRUE,Lanes!$G$19+1,(IF(AND(ISEVEN(K450),ISODD(N457),(AND(K450&gt;Lanes!$G$17-1,N457&lt;Lanes!$G$19)),N457+3&gt;Lanes!$G$18)=TRUE,Lanes!$G$17+1,(IF(AND(ISODD(K450),ISEVEN(N457),(AND(K450&gt;Lanes!$G$17-1,K450&lt;Lanes!$G$19)),N457-3&lt;Lanes!$G$17)=TRUE,Lanes!$G$18-1,(IF(AND(ISODD(K450),ISEVEN(N457),(AND(K450&gt;Lanes!$G$18,K450&lt;Lanes!$G$20+1)),N457-3&gt;Lanes!$G$19)=TRUE,Lanes!$G$20-1,(IF(AND(ISODD(K450),ISODD(N457),(AND(K450&gt;Lanes!$G$17-1,K450&lt;Lanes!$G$19)),N457-1&lt;Lanes!$G$17)=TRUE,Lanes!$G$18,(IF(AND(ISODD(K450),ISODD(N457),(AND(K450&gt;Lanes!$G$18,K450&lt;Lanes!$G$20+1)),N457-1&lt;Lanes!$G$19)=TRUE,Lanes!$G$20,(IF(AND(ISODD(K450),ISODD(N457))=TRUE,N457-1,(IF(AND(ISODD(K450),ISEVEN(N457))=TRUE,N457-3,(IF(AND(ISEVEN(K450),ISODD(N457))=TRUE,N457+3,N457+1)))))))))))))))))))))))</f>
        <v>48</v>
      </c>
      <c r="L464" s="70"/>
      <c r="M464" s="1"/>
      <c r="N464" s="1"/>
      <c r="O464" s="1"/>
      <c r="P464" s="1"/>
    </row>
    <row r="465" spans="1:16">
      <c r="A465" s="1"/>
      <c r="B465" s="1"/>
      <c r="C465" s="1"/>
      <c r="D465" s="3"/>
      <c r="E465" s="3"/>
      <c r="F465" s="1"/>
      <c r="G465" s="1"/>
      <c r="H465" s="1"/>
      <c r="I465" s="1"/>
      <c r="J465" s="1"/>
      <c r="K465" s="1"/>
      <c r="L465" s="3"/>
      <c r="M465" s="3"/>
      <c r="N465" s="1"/>
      <c r="O465" s="1"/>
      <c r="P465" s="1"/>
    </row>
    <row r="466" spans="1:16">
      <c r="A466" s="1"/>
      <c r="B466" s="1"/>
      <c r="C466" s="1"/>
      <c r="D466" s="3"/>
      <c r="E466" s="3"/>
      <c r="F466" s="1"/>
      <c r="G466" s="1"/>
      <c r="H466" s="1"/>
      <c r="I466" s="1"/>
      <c r="J466" s="1"/>
      <c r="K466" s="1"/>
      <c r="L466" s="3"/>
      <c r="M466" s="3"/>
      <c r="N466" s="1"/>
      <c r="O466" s="1"/>
      <c r="P466" s="1"/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B468" s="220" t="s">
        <v>13</v>
      </c>
      <c r="C468" s="220"/>
      <c r="D468" s="31"/>
      <c r="E468" s="31"/>
      <c r="F468" s="31"/>
      <c r="G468" s="31"/>
      <c r="H468" s="1"/>
      <c r="I468" s="1"/>
      <c r="J468" s="220" t="s">
        <v>13</v>
      </c>
      <c r="K468" s="220"/>
      <c r="L468" s="31"/>
      <c r="M468" s="31"/>
      <c r="N468" s="31"/>
      <c r="O468" s="31"/>
      <c r="P468" s="1"/>
    </row>
    <row r="469" spans="1:16">
      <c r="A469" s="1"/>
      <c r="B469" s="239" t="s">
        <v>35</v>
      </c>
      <c r="C469" s="239"/>
      <c r="D469" s="239"/>
      <c r="E469" s="239"/>
      <c r="F469" s="239"/>
      <c r="G469" s="239"/>
      <c r="H469" s="1"/>
      <c r="I469" s="1"/>
      <c r="J469" s="240" t="s">
        <v>35</v>
      </c>
      <c r="K469" s="240"/>
      <c r="L469" s="240"/>
      <c r="M469" s="240"/>
      <c r="N469" s="240"/>
      <c r="O469" s="240"/>
      <c r="P469" s="1"/>
    </row>
    <row r="470" spans="1:16">
      <c r="A470" s="75"/>
      <c r="B470" s="239"/>
      <c r="C470" s="239"/>
      <c r="D470" s="239"/>
      <c r="E470" s="239"/>
      <c r="F470" s="239"/>
      <c r="G470" s="239"/>
      <c r="H470" s="76"/>
      <c r="I470" s="75"/>
      <c r="J470" s="240"/>
      <c r="K470" s="240"/>
      <c r="L470" s="240"/>
      <c r="M470" s="240"/>
      <c r="N470" s="240"/>
      <c r="O470" s="240"/>
      <c r="P470" s="76"/>
    </row>
    <row r="471" spans="1:16" ht="20.25">
      <c r="A471" s="75"/>
      <c r="B471" s="77"/>
      <c r="C471" s="77"/>
      <c r="D471" s="77"/>
      <c r="E471" s="77"/>
      <c r="F471" s="77"/>
      <c r="G471" s="77"/>
      <c r="H471" s="76"/>
      <c r="I471" s="75"/>
      <c r="J471" s="78"/>
      <c r="K471" s="78"/>
      <c r="L471" s="78"/>
      <c r="M471" s="78"/>
      <c r="N471" s="78"/>
      <c r="O471" s="78"/>
      <c r="P471" s="76"/>
    </row>
    <row r="472" spans="1:16" ht="20.25">
      <c r="A472" s="75"/>
      <c r="B472" s="77"/>
      <c r="C472" s="241" t="s">
        <v>36</v>
      </c>
      <c r="D472" s="241"/>
      <c r="E472" s="241"/>
      <c r="F472" s="241"/>
      <c r="G472" s="77"/>
      <c r="H472" s="76"/>
      <c r="I472" s="75"/>
      <c r="J472" s="78"/>
      <c r="K472" s="242" t="s">
        <v>36</v>
      </c>
      <c r="L472" s="242"/>
      <c r="M472" s="242"/>
      <c r="N472" s="242"/>
      <c r="O472" s="78"/>
      <c r="P472" s="76"/>
    </row>
    <row r="473" spans="1:16" ht="20.25">
      <c r="A473" s="75"/>
      <c r="B473" s="77"/>
      <c r="C473" s="77"/>
      <c r="D473" s="77"/>
      <c r="E473" s="77"/>
      <c r="F473" s="77"/>
      <c r="G473" s="77"/>
      <c r="H473" s="76"/>
      <c r="I473" s="75"/>
      <c r="J473" s="78"/>
      <c r="K473" s="78"/>
      <c r="L473" s="78"/>
      <c r="M473" s="78"/>
      <c r="N473" s="78"/>
      <c r="O473" s="78"/>
      <c r="P473" s="76"/>
    </row>
    <row r="474" spans="1:16">
      <c r="A474" s="1"/>
      <c r="B474" s="1"/>
      <c r="C474" s="1"/>
      <c r="D474" s="234">
        <f>Lanes!$D$3</f>
        <v>41658</v>
      </c>
      <c r="E474" s="234"/>
      <c r="F474" s="1"/>
      <c r="G474" s="1"/>
      <c r="H474" s="1"/>
      <c r="I474" s="1"/>
      <c r="J474" s="79"/>
      <c r="K474" s="79"/>
      <c r="L474" s="235">
        <f>Lanes!$D$3</f>
        <v>41658</v>
      </c>
      <c r="M474" s="235"/>
      <c r="N474" s="79"/>
      <c r="O474" s="79"/>
      <c r="P474" s="1"/>
    </row>
    <row r="475" spans="1:16" ht="18">
      <c r="A475" s="37"/>
      <c r="B475" s="37"/>
      <c r="C475" s="37"/>
      <c r="D475" s="37"/>
      <c r="E475" s="37"/>
      <c r="F475" s="37"/>
      <c r="G475" s="37"/>
      <c r="H475" s="37"/>
      <c r="I475" s="37"/>
      <c r="J475" s="80"/>
      <c r="K475" s="80"/>
      <c r="L475" s="80"/>
      <c r="M475" s="80"/>
      <c r="N475" s="80"/>
      <c r="O475" s="80"/>
      <c r="P475" s="37"/>
    </row>
    <row r="476" spans="1:16" ht="15.75">
      <c r="A476" s="1"/>
      <c r="B476" s="1"/>
      <c r="C476" s="236" t="s">
        <v>28</v>
      </c>
      <c r="D476" s="236"/>
      <c r="E476" s="236"/>
      <c r="F476" s="236"/>
      <c r="G476" s="1"/>
      <c r="H476" s="1"/>
      <c r="I476" s="1"/>
      <c r="J476" s="79"/>
      <c r="K476" s="237" t="s">
        <v>27</v>
      </c>
      <c r="L476" s="237"/>
      <c r="M476" s="237"/>
      <c r="N476" s="237"/>
      <c r="O476" s="79"/>
      <c r="P476" s="1"/>
    </row>
    <row r="477" spans="1:16" ht="15.75">
      <c r="A477" s="36"/>
      <c r="B477" s="3"/>
      <c r="C477" s="3"/>
      <c r="D477" s="3"/>
      <c r="E477" s="3"/>
      <c r="F477" s="1"/>
      <c r="G477" s="1"/>
      <c r="H477" s="1"/>
      <c r="I477" s="36"/>
      <c r="J477" s="3"/>
      <c r="K477" s="3"/>
      <c r="L477" s="3"/>
      <c r="M477" s="3"/>
      <c r="N477" s="1"/>
      <c r="O477" s="1"/>
      <c r="P477" s="1"/>
    </row>
    <row r="478" spans="1:16" ht="15.75">
      <c r="A478" s="36"/>
      <c r="B478" s="3"/>
      <c r="C478" s="3"/>
      <c r="D478" s="3"/>
      <c r="E478" s="3"/>
      <c r="F478" s="1"/>
      <c r="G478" s="1"/>
      <c r="H478" s="1"/>
      <c r="I478" s="36"/>
      <c r="J478" s="3"/>
      <c r="K478" s="3"/>
      <c r="L478" s="3"/>
      <c r="M478" s="3"/>
      <c r="N478" s="1"/>
      <c r="O478" s="1"/>
      <c r="P478" s="1"/>
    </row>
    <row r="479" spans="1:16" ht="16.5" thickBot="1">
      <c r="A479" s="1"/>
      <c r="B479" s="36" t="s">
        <v>3</v>
      </c>
      <c r="C479" s="238" t="str">
        <f>Input!B17</f>
        <v>St. Clair Shores Lakeview</v>
      </c>
      <c r="D479" s="238"/>
      <c r="E479" s="238"/>
      <c r="F479" s="238"/>
      <c r="G479" s="35"/>
      <c r="H479" s="1"/>
      <c r="I479" s="1"/>
      <c r="J479" s="81" t="s">
        <v>3</v>
      </c>
      <c r="K479" s="238" t="str">
        <f>Input!S17</f>
        <v>Warren Mott</v>
      </c>
      <c r="L479" s="238"/>
      <c r="M479" s="238"/>
      <c r="N479" s="238"/>
      <c r="O479" s="35"/>
      <c r="P479" s="1"/>
    </row>
    <row r="480" spans="1: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thickBot="1">
      <c r="A481" s="1"/>
      <c r="B481" s="1"/>
      <c r="C481" s="34"/>
      <c r="D481" s="33"/>
      <c r="E481" s="1"/>
      <c r="F481" s="1"/>
      <c r="G481" s="1"/>
      <c r="H481" s="1"/>
      <c r="I481" s="1"/>
      <c r="J481" s="1"/>
      <c r="K481" s="34"/>
      <c r="L481" s="33"/>
      <c r="M481" s="1"/>
      <c r="N481" s="1"/>
      <c r="O481" s="1"/>
      <c r="P481" s="1"/>
    </row>
    <row r="482" spans="1:16">
      <c r="A482" s="1"/>
      <c r="B482" s="221" t="s">
        <v>29</v>
      </c>
      <c r="C482" s="223"/>
      <c r="D482" s="67"/>
      <c r="E482" s="221" t="s">
        <v>30</v>
      </c>
      <c r="F482" s="222"/>
      <c r="G482" s="223"/>
      <c r="H482" s="1"/>
      <c r="I482" s="1"/>
      <c r="J482" s="231" t="s">
        <v>29</v>
      </c>
      <c r="K482" s="232"/>
      <c r="L482" s="67"/>
      <c r="M482" s="231" t="s">
        <v>30</v>
      </c>
      <c r="N482" s="233"/>
      <c r="O482" s="232"/>
      <c r="P482" s="1"/>
    </row>
    <row r="483" spans="1:16">
      <c r="A483" s="1"/>
      <c r="B483" s="179" t="s">
        <v>26</v>
      </c>
      <c r="C483" s="181" t="s">
        <v>25</v>
      </c>
      <c r="D483" s="182"/>
      <c r="E483" s="179" t="s">
        <v>24</v>
      </c>
      <c r="F483" s="180" t="s">
        <v>23</v>
      </c>
      <c r="G483" s="178" t="s">
        <v>22</v>
      </c>
      <c r="H483" s="1"/>
      <c r="I483" s="1"/>
      <c r="J483" s="179" t="s">
        <v>26</v>
      </c>
      <c r="K483" s="181" t="s">
        <v>25</v>
      </c>
      <c r="L483" s="182"/>
      <c r="M483" s="179" t="s">
        <v>24</v>
      </c>
      <c r="N483" s="180" t="s">
        <v>23</v>
      </c>
      <c r="O483" s="178" t="s">
        <v>22</v>
      </c>
      <c r="P483" s="1"/>
    </row>
    <row r="484" spans="1:16">
      <c r="A484" s="1"/>
      <c r="B484" s="224"/>
      <c r="C484" s="228"/>
      <c r="D484" s="230"/>
      <c r="E484" s="224"/>
      <c r="F484" s="226"/>
      <c r="G484" s="228"/>
      <c r="H484" s="1"/>
      <c r="I484" s="1"/>
      <c r="J484" s="224"/>
      <c r="K484" s="228"/>
      <c r="L484" s="230"/>
      <c r="M484" s="224"/>
      <c r="N484" s="226"/>
      <c r="O484" s="228"/>
      <c r="P484" s="1"/>
    </row>
    <row r="485" spans="1:16">
      <c r="A485" s="1"/>
      <c r="B485" s="225"/>
      <c r="C485" s="229"/>
      <c r="D485" s="230"/>
      <c r="E485" s="225"/>
      <c r="F485" s="227"/>
      <c r="G485" s="229"/>
      <c r="H485" s="1"/>
      <c r="I485" s="1"/>
      <c r="J485" s="225"/>
      <c r="K485" s="229"/>
      <c r="L485" s="230"/>
      <c r="M485" s="225"/>
      <c r="N485" s="227"/>
      <c r="O485" s="229"/>
      <c r="P485" s="1"/>
    </row>
    <row r="486" spans="1:16" ht="15.75" thickBot="1">
      <c r="A486" s="1"/>
      <c r="B486" s="63" t="s">
        <v>14</v>
      </c>
      <c r="C486" s="64">
        <f>IF(C450=" "," ",C450+1)</f>
        <v>14</v>
      </c>
      <c r="D486" s="182"/>
      <c r="E486" s="63" t="s">
        <v>14</v>
      </c>
      <c r="F486" s="66">
        <f>IF(C486=" "," ",(IF(AND(ISEVEN(C486),(AND(C486&gt;Lanes!$C$18,C486&lt;Lanes!$C$20+1)=TRUE),C486+2&gt;Lanes!$C$20)=TRUE,Lanes!$C$19+1,(IF(AND(ISEVEN(C486),(AND(C486&gt;Lanes!$C$17-1,C486&lt;Lanes!$C$19)=TRUE),C486+2&gt;Lanes!$C$18)=TRUE,Lanes!$C$17+1,(IF(AND(ISODD(C486),(AND(C486&gt;Lanes!$C$17-1,C486&lt;Lanes!$C$19)=TRUE),C486-2&lt;Lanes!$C$17)=TRUE,Lanes!$C$18-1,(IF(AND(ISODD(C486),(AND(C486&gt;Lanes!$C$18,C486&lt;Lanes!$C$20+1)=TRUE),C486-2&lt;Lanes!$C$19)=TRUE,Lanes!$C$20-1,(IF(ISEVEN(C486)=TRUE,C486+2,C486-2)))))))))))</f>
        <v>16</v>
      </c>
      <c r="G486" s="70"/>
      <c r="H486" s="1"/>
      <c r="I486" s="1"/>
      <c r="J486" s="63" t="s">
        <v>14</v>
      </c>
      <c r="K486" s="64">
        <f>IF(K450=" "," ",K450+1)</f>
        <v>44</v>
      </c>
      <c r="L486" s="182"/>
      <c r="M486" s="63" t="s">
        <v>14</v>
      </c>
      <c r="N486" s="66">
        <f>IF(K486=" "," ",(IF(AND(ISEVEN(K486),(AND(K486&gt;Lanes!$G$18,K486&lt;Lanes!$G$20+1)=TRUE),K486+2&gt;Lanes!$G$20)=TRUE,Lanes!$G$19+1,(IF(AND(ISEVEN(K486),(AND(K486&gt;Lanes!$G$17-1,K486&lt;Lanes!$G$19)=TRUE),K486+2&gt;Lanes!$G$18)=TRUE,Lanes!$G$17+1,(IF(AND(ISODD(K486),(AND(K486&gt;Lanes!$G$17-1,K486&lt;Lanes!$G$19)=TRUE),K486-2&lt;Lanes!$G$17)=TRUE,Lanes!$G$18-1,(IF(AND(ISODD(K486),(AND(K486&gt;Lanes!$G$18,K486&lt;Lanes!$G$20+1)=TRUE),K486-2&lt;Lanes!$G$19)=TRUE,Lanes!$G$20-1,(IF(ISEVEN(K486)=TRUE,K486+2,K486-2)))))))))))</f>
        <v>46</v>
      </c>
      <c r="O486" s="70"/>
      <c r="P486" s="1"/>
    </row>
    <row r="487" spans="1:16">
      <c r="A487" s="1"/>
      <c r="B487" s="177"/>
      <c r="C487" s="3"/>
      <c r="D487" s="177"/>
      <c r="E487" s="3"/>
      <c r="F487" s="177"/>
      <c r="G487" s="3"/>
      <c r="H487" s="1"/>
      <c r="I487" s="1"/>
      <c r="J487" s="177"/>
      <c r="K487" s="3"/>
      <c r="L487" s="177"/>
      <c r="M487" s="3"/>
      <c r="N487" s="177"/>
      <c r="O487" s="3"/>
      <c r="P487" s="1"/>
    </row>
    <row r="488" spans="1:16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3"/>
      <c r="B489" s="221" t="s">
        <v>31</v>
      </c>
      <c r="C489" s="222"/>
      <c r="D489" s="223"/>
      <c r="E489" s="221" t="s">
        <v>32</v>
      </c>
      <c r="F489" s="222"/>
      <c r="G489" s="223"/>
      <c r="H489" s="3"/>
      <c r="I489" s="3"/>
      <c r="J489" s="221" t="s">
        <v>31</v>
      </c>
      <c r="K489" s="222"/>
      <c r="L489" s="223"/>
      <c r="M489" s="221" t="s">
        <v>32</v>
      </c>
      <c r="N489" s="222"/>
      <c r="O489" s="223"/>
      <c r="P489" s="3"/>
    </row>
    <row r="490" spans="1:16">
      <c r="A490" s="3"/>
      <c r="B490" s="179" t="s">
        <v>21</v>
      </c>
      <c r="C490" s="180" t="s">
        <v>20</v>
      </c>
      <c r="D490" s="178" t="s">
        <v>19</v>
      </c>
      <c r="E490" s="179" t="s">
        <v>18</v>
      </c>
      <c r="F490" s="180" t="s">
        <v>17</v>
      </c>
      <c r="G490" s="178" t="s">
        <v>16</v>
      </c>
      <c r="H490" s="67"/>
      <c r="I490" s="3"/>
      <c r="J490" s="179" t="s">
        <v>21</v>
      </c>
      <c r="K490" s="180" t="s">
        <v>20</v>
      </c>
      <c r="L490" s="178" t="s">
        <v>19</v>
      </c>
      <c r="M490" s="179" t="s">
        <v>18</v>
      </c>
      <c r="N490" s="180" t="s">
        <v>17</v>
      </c>
      <c r="O490" s="178" t="s">
        <v>16</v>
      </c>
      <c r="P490" s="67"/>
    </row>
    <row r="491" spans="1:16">
      <c r="A491" s="3"/>
      <c r="B491" s="224"/>
      <c r="C491" s="226"/>
      <c r="D491" s="228"/>
      <c r="E491" s="224"/>
      <c r="F491" s="226"/>
      <c r="G491" s="228"/>
      <c r="H491" s="182"/>
      <c r="I491" s="3"/>
      <c r="J491" s="224"/>
      <c r="K491" s="226"/>
      <c r="L491" s="228"/>
      <c r="M491" s="224"/>
      <c r="N491" s="226"/>
      <c r="O491" s="228"/>
      <c r="P491" s="4"/>
    </row>
    <row r="492" spans="1:16">
      <c r="A492" s="3"/>
      <c r="B492" s="225"/>
      <c r="C492" s="227"/>
      <c r="D492" s="229"/>
      <c r="E492" s="225"/>
      <c r="F492" s="227"/>
      <c r="G492" s="229"/>
      <c r="H492" s="68"/>
      <c r="I492" s="3"/>
      <c r="J492" s="225"/>
      <c r="K492" s="227"/>
      <c r="L492" s="229"/>
      <c r="M492" s="225"/>
      <c r="N492" s="227"/>
      <c r="O492" s="229"/>
      <c r="P492" s="68"/>
    </row>
    <row r="493" spans="1:16" ht="15.75" thickBot="1">
      <c r="A493" s="3"/>
      <c r="B493" s="63" t="s">
        <v>14</v>
      </c>
      <c r="C493" s="66">
        <f>IF(C486=" "," ",(IF(AND(ISEVEN(C486),ISEVEN(F486),(AND(C486&gt;Lanes!$C$18,C486&lt;Lanes!$C$20+1)),F486+1&gt;Lanes!$C$20)=TRUE,Lanes!$C$19,(IF(AND(ISEVEN(C486),ISEVEN(F486),(AND(C486&gt;Lanes!$C$17-1,C486&lt;Lanes!$C$19)),F486+1&gt;Lanes!$C$18)=TRUE,Lanes!$C$17,(IF(AND(ISEVEN(C486),ISODD(F486),(AND(C486&gt;Lanes!$C$18,C486&lt;Lanes!$C$20+1)),F486+3&gt;Lanes!$C$20)=TRUE,Lanes!$C$19+1,(IF(AND(ISEVEN(C486),ISODD(F486),(AND(C486&gt;Lanes!$C$17-1,C486&lt;Lanes!$C$19)),F486+3&gt;Lanes!$C$18)=TRUE,Lanes!$C$17+1,(IF(AND(ISODD(C486),ISEVEN(F486),(AND(C486&gt;Lanes!$C$17-1,C486&lt;Lanes!$C$19)),F486-3&lt;Lanes!$C$17)=TRUE,Lanes!$C$18-1,(IF(AND(ISODD(C486),ISEVEN(F486),(AND(C486&gt;Lanes!$C$18,C486&lt;Lanes!$C$20+1)),F486-3&gt;Lanes!$C$19)=TRUE,Lanes!$C$20-1,(IF(AND(ISODD(C486),ISODD(F486),(AND(C486&gt;Lanes!$C$17-1,C486&lt;Lanes!$C$19)),F486-1&lt;Lanes!$C$17)=TRUE,Lanes!$C$18,(IF(AND(ISODD(C486),ISODD(F486),(AND(C486&gt;Lanes!$C$18,C486&lt;Lanes!$C$20+1)),F486-1&lt;Lanes!$C$19)=TRUE,Lanes!$C$20,(IF(AND(ISODD(C486),ISODD(F486))=TRUE,F486-1,(IF(AND(ISODD(C486),ISEVEN(F486))=TRUE,F486-3,(IF(AND(ISEVEN(C486),ISODD(F486))=TRUE,F486+3,F486+1)))))))))))))))))))))))</f>
        <v>17</v>
      </c>
      <c r="D493" s="70"/>
      <c r="E493" s="63" t="s">
        <v>14</v>
      </c>
      <c r="F493" s="66">
        <f>IF(F486=" "," ",(IF(AND(ISEVEN(C486),ISEVEN(C493),(AND(C486&gt;Lanes!$C$18,C486&lt;Lanes!$C$20+1)),C493+1&gt;Lanes!$C$20)=TRUE,Lanes!$C$19+1,(IF(AND(ISEVEN(C486),ISEVEN(C493),(AND(C486&gt;Lanes!$C$17-1,C486&lt;Lanes!$C$19)),C493+1&gt;Lanes!$C$18)=TRUE,Lanes!$C$17+1,(IF(AND(ISEVEN(C486),ISODD(C493),(AND(C486&gt;Lanes!$C$18,C486&lt;Lanes!$C$20+1)),C493+3&gt;Lanes!$C$20)=TRUE,Lanes!$C$19+1,(IF(AND(ISEVEN(C486),ISODD(C493),(AND(C486&gt;Lanes!$C$17-1,C493&lt;Lanes!$C$19)),C493+3&gt;Lanes!$C$18)=TRUE,Lanes!$C$17+1,(IF(AND(ISODD(C486),ISEVEN(C493),(AND(C486&gt;Lanes!$C$17-1,C486&lt;Lanes!$C$19)),C493-3&lt;Lanes!$C$17)=TRUE,Lanes!$C$18-1,(IF(AND(ISODD(C486),ISEVEN(C493),(AND(C486&gt;Lanes!$C$18,C493&lt;Lanes!$C$20+1)),C493-3&lt;Lanes!$C$19)=TRUE,Lanes!$C$20-1,(IF(AND(ISODD(C486),ISODD(C493),(AND(C486&gt;Lanes!$C$17-1,C493&lt;Lanes!$C$19)),C493-3&lt;Lanes!$C$17)=TRUE,Lanes!$C$18,(IF(AND(ISODD(C486),ISODD(C493),(AND(C486&gt;Lanes!$C$18,C493&lt;Lanes!$C$20+1)),C493-3&lt;Lanes!$C$19)=TRUE,Lanes!$C$20,(IF(AND(ISODD(C486),ISODD(C493))=TRUE,C493-1,(IF(AND(ISODD(F486),ISEVEN(C493))=TRUE,C493-3,(IF(AND(ISEVEN(C486),ISODD(C493))=TRUE,C493+3,C493+1)))))))))))))))))))))))</f>
        <v>20</v>
      </c>
      <c r="G493" s="70"/>
      <c r="H493" s="68"/>
      <c r="I493" s="3"/>
      <c r="J493" s="63" t="s">
        <v>14</v>
      </c>
      <c r="K493" s="66">
        <f>IF(K486=" "," ",(IF(AND(ISEVEN(K486),ISEVEN(N486),(AND(K486&gt;Lanes!$G$18,K486&lt;Lanes!$G$20+1)),N486+1&gt;Lanes!$G$20)=TRUE,Lanes!$G$19,(IF(AND(ISEVEN(K486),ISEVEN(N486),(AND(K486&gt;Lanes!$G$17-1,K486&lt;Lanes!$G$19)),N486+1&gt;Lanes!$G$18)=TRUE,Lanes!$G$17,(IF(AND(ISEVEN(K486),ISODD(N486),(AND(K486&gt;Lanes!$G$18,K486&lt;Lanes!$G$20+1)),N486+3&gt;Lanes!$G$20)=TRUE,Lanes!$G$19+1,(IF(AND(ISEVEN(N486),ISODD(N486),(AND(K486&gt;Lanes!$G$17-1,K486&lt;Lanes!$G$19)),N486+3&gt;Lanes!$G$18)=TRUE,Lanes!$G$17+1,(IF(AND(ISODD(K486),ISEVEN(N486),(AND(K486&gt;Lanes!$G$17-1,K486&lt;Lanes!$G$19)),N486-3&lt;Lanes!$G$17)=TRUE,Lanes!$G$18-1,(IF(AND(ISODD(K486),ISEVEN(N486),(AND(K486&gt;Lanes!$G$18,K486&lt;Lanes!$G$20+1)),N486-3&gt;Lanes!$G$19)=TRUE,Lanes!$G$20-1,(IF(AND(ISODD(K486),ISODD(N486),(AND(K486&gt;Lanes!$G$17-1,K486&lt;Lanes!$G$19)),N486-1&lt;Lanes!$G$17)=TRUE,Lanes!$G$18,(IF(AND(ISODD(K486),ISODD(N486),(AND(K486&gt;Lanes!$G$18,K486&lt;Lanes!$G$20+1)),N486-1&lt;Lanes!$G$19)=TRUE,Lanes!$G$20,(IF(AND(ISODD(K486),ISODD(N486))=TRUE,N486-1,(IF(AND(ISODD(K486),ISEVEN(N486))=TRUE,N486-3,(IF(AND(ISEVEN(K486),ISODD(N486))=TRUE,N486+3,N486+1)))))))))))))))))))))))</f>
        <v>47</v>
      </c>
      <c r="L493" s="70"/>
      <c r="M493" s="63" t="s">
        <v>14</v>
      </c>
      <c r="N493" s="66">
        <f>IF(N486=" "," ",(IF(AND(ISEVEN(K486),ISEVEN(K493),(AND(K486&gt;Lanes!$G$18,K486&lt;Lanes!$G$20+1)),K493+1&gt;Lanes!$G$20)=TRUE,Lanes!$G$19+1,(IF(AND(ISEVEN(K486),ISEVEN(K493),(AND(K486&gt;Lanes!$G$17-1,K486&lt;Lanes!$G$19)),K493+1&gt;Lanes!$G$18)=TRUE,Lanes!$G$17+1,(IF(AND(ISEVEN(K486),ISODD(K493),(AND(K486&gt;Lanes!$G$18,K486&lt;Lanes!$G$20+1)),K493+3&gt;Lanes!$G$20)=TRUE,Lanes!$G$19+1,(IF(AND(ISEVEN(K486),ISODD(K493),(AND(K486&gt;Lanes!$G$17-1,K493&lt;Lanes!$G$19)),K493+3&gt;Lanes!$G$18)=TRUE,Lanes!$G$17+1,(IF(AND(ISODD(K486),ISEVEN(K493),(AND(K486&gt;Lanes!$G$17-1,K486&lt;Lanes!$G$19)),K493-3&lt;Lanes!$G$17)=TRUE,Lanes!$G$18-1,(IF(AND(ISODD(K486),ISEVEN(K493),(AND(K486&gt;Lanes!$G$18,K493&lt;Lanes!$G$20+1)),K493-3&lt;Lanes!$G$19)=TRUE,Lanes!$G$20-1,(IF(AND(ISODD(K486),ISODD(K493),(AND(K486&gt;Lanes!$G$17-1,K493&lt;Lanes!$G$19)),K493-3&lt;Lanes!$G$17)=TRUE,Lanes!$G$18,(IF(AND(ISODD(K486),ISODD(K493),(AND(K486&gt;Lanes!$G$18,K493&lt;Lanes!$G$20+1)),K493-3&lt;Lanes!$G$19)=TRUE,Lanes!$G$20,(IF(AND(ISODD(K486),ISODD(K493))=TRUE,K493-1,(IF(AND(ISODD(N486),ISEVEN(K493))=TRUE,K493-3,(IF(AND(ISEVEN(K486),ISODD(K493))=TRUE,K493+3,K493+1)))))))))))))))))))))))</f>
        <v>50</v>
      </c>
      <c r="O493" s="70"/>
      <c r="P493" s="68"/>
    </row>
    <row r="494" spans="1:16">
      <c r="A494" s="3"/>
      <c r="B494" s="3"/>
      <c r="C494" s="3"/>
      <c r="D494" s="182"/>
      <c r="E494" s="182"/>
      <c r="F494" s="182"/>
      <c r="G494" s="182"/>
      <c r="H494" s="182"/>
      <c r="I494" s="3"/>
      <c r="J494" s="3"/>
      <c r="K494" s="3"/>
      <c r="L494" s="182"/>
      <c r="M494" s="182"/>
      <c r="N494" s="182"/>
      <c r="O494" s="182"/>
      <c r="P494" s="4"/>
    </row>
    <row r="495" spans="1:16" ht="15.75" thickBot="1">
      <c r="A495" s="3"/>
      <c r="B495" s="3"/>
      <c r="C495" s="3"/>
      <c r="D495" s="182"/>
      <c r="E495" s="182"/>
      <c r="F495" s="182"/>
      <c r="G495" s="182"/>
      <c r="H495" s="182"/>
      <c r="I495" s="3"/>
      <c r="J495" s="3"/>
      <c r="K495" s="3"/>
      <c r="L495" s="182"/>
      <c r="M495" s="182"/>
      <c r="N495" s="182"/>
      <c r="O495" s="182"/>
      <c r="P495" s="4"/>
    </row>
    <row r="496" spans="1:16" ht="15.75" thickBot="1">
      <c r="A496" s="1"/>
      <c r="B496" s="221" t="s">
        <v>33</v>
      </c>
      <c r="C496" s="222"/>
      <c r="D496" s="223"/>
      <c r="E496" s="182"/>
      <c r="F496" s="1"/>
      <c r="G496" s="1"/>
      <c r="H496" s="1"/>
      <c r="I496" s="1"/>
      <c r="J496" s="221" t="s">
        <v>33</v>
      </c>
      <c r="K496" s="222"/>
      <c r="L496" s="223"/>
      <c r="M496" s="182"/>
      <c r="N496" s="1"/>
      <c r="O496" s="1"/>
      <c r="P496" s="1"/>
    </row>
    <row r="497" spans="1:16">
      <c r="A497" s="1"/>
      <c r="B497" s="179" t="s">
        <v>15</v>
      </c>
      <c r="C497" s="180" t="s">
        <v>37</v>
      </c>
      <c r="D497" s="178" t="s">
        <v>38</v>
      </c>
      <c r="E497" s="1"/>
      <c r="F497" s="221" t="s">
        <v>34</v>
      </c>
      <c r="G497" s="223"/>
      <c r="H497" s="1"/>
      <c r="I497" s="1"/>
      <c r="J497" s="179" t="s">
        <v>15</v>
      </c>
      <c r="K497" s="180" t="s">
        <v>37</v>
      </c>
      <c r="L497" s="178" t="s">
        <v>38</v>
      </c>
      <c r="M497" s="1"/>
      <c r="N497" s="221" t="s">
        <v>34</v>
      </c>
      <c r="O497" s="223"/>
      <c r="P497" s="1"/>
    </row>
    <row r="498" spans="1:16">
      <c r="A498" s="1"/>
      <c r="B498" s="224"/>
      <c r="C498" s="226"/>
      <c r="D498" s="228"/>
      <c r="E498" s="1"/>
      <c r="F498" s="71"/>
      <c r="G498" s="72"/>
      <c r="H498" s="1"/>
      <c r="I498" s="1"/>
      <c r="J498" s="224"/>
      <c r="K498" s="226"/>
      <c r="L498" s="228"/>
      <c r="M498" s="1"/>
      <c r="N498" s="71"/>
      <c r="O498" s="72"/>
      <c r="P498" s="1"/>
    </row>
    <row r="499" spans="1:16" ht="15.75" thickBot="1">
      <c r="A499" s="1"/>
      <c r="B499" s="225"/>
      <c r="C499" s="227"/>
      <c r="D499" s="229"/>
      <c r="E499" s="1"/>
      <c r="F499" s="73"/>
      <c r="G499" s="74"/>
      <c r="H499" s="1"/>
      <c r="I499" s="1"/>
      <c r="J499" s="225"/>
      <c r="K499" s="227"/>
      <c r="L499" s="229"/>
      <c r="M499" s="1"/>
      <c r="N499" s="73"/>
      <c r="O499" s="74"/>
      <c r="P499" s="1"/>
    </row>
    <row r="500" spans="1:16" ht="15.75" thickBot="1">
      <c r="A500" s="1"/>
      <c r="B500" s="63" t="s">
        <v>14</v>
      </c>
      <c r="C500" s="66">
        <f>IF(C486=" "," ",(IF(AND(ISEVEN(C486),ISEVEN(F493),(AND(C486&gt;Lanes!$C$18,C486&lt;Lanes!$C$20+1)),F493+1&gt;Lanes!$C$20)=TRUE,Lanes!$C$19,(IF(AND(ISEVEN(C486),ISEVEN(F493),(AND(C486&gt;Lanes!$C$17-1,C486&lt;Lanes!$C$19)),F493+1&gt;Lanes!$C$18)=TRUE,Lanes!$C$17,(IF(AND(ISEVEN(C486),ISODD(F493),(AND(C486&gt;Lanes!$C$18,C486&lt;Lanes!$C$20+1)),F493+3&gt;Lanes!$C$20)=TRUE,Lanes!$C$19+1,(IF(AND(ISEVEN(C486),ISODD(F493),(AND(C486&gt;Lanes!$C$17-1,F493&lt;Lanes!$C$19)),F493+3&gt;Lanes!$C$18)=TRUE,Lanes!$C$17+1,(IF(AND(ISODD(C486),ISEVEN(F493),(AND(C486&gt;Lanes!$C$17-1,C486&lt;Lanes!$C$19)),F493-3&lt;Lanes!$C$17)=TRUE,Lanes!$C$18-1,(IF(AND(ISODD(C486),ISEVEN(F493),(AND(C486&gt;Lanes!$C$18,C486&lt;Lanes!$C$20+1)),F493-3&gt;Lanes!$C$19)=TRUE,Lanes!$C$20-1,(IF(AND(ISODD(C486),ISODD(F493),(AND(C486&gt;Lanes!$C$17-1,C486&lt;Lanes!$C$19)),F493-1&lt;Lanes!$C$17)=TRUE,Lanes!$C$18,(IF(AND(ISODD(C486),ISODD(F493),(AND(C486&gt;Lanes!$C$18,C486&lt;Lanes!$C$20+1)),F493-1&lt;Lanes!$C$19)=TRUE,Lanes!$C$20,(IF(AND(ISODD(C486),ISODD(F493))=TRUE,F493-1,(IF(AND(ISODD(C486),ISEVEN(F493))=TRUE,F493-3,(IF(AND(ISEVEN(C486),ISODD(F493))=TRUE,F493+3,F493+1)))))))))))))))))))))))</f>
        <v>21</v>
      </c>
      <c r="D500" s="70"/>
      <c r="E500" s="1"/>
      <c r="F500" s="1"/>
      <c r="G500" s="1"/>
      <c r="H500" s="1"/>
      <c r="I500" s="1"/>
      <c r="J500" s="63" t="s">
        <v>14</v>
      </c>
      <c r="K500" s="66">
        <f>IF(K486=" "," ",(IF(AND(ISEVEN(K486),ISEVEN(N493),(AND(K486&gt;Lanes!$G$18,K486&lt;Lanes!$G$20+1)),N493+1&gt;Lanes!$G$20)=TRUE,Lanes!$G$19,(IF(AND(ISEVEN(K486),ISEVEN(N493),(AND(K486&gt;Lanes!$G$17-1,K486&lt;Lanes!$G$19)),N493+1&gt;Lanes!$G$18)=TRUE,Lanes!$G$17,(IF(AND(ISEVEN(K486),ISODD(N493),(AND(K486&gt;Lanes!$G$18,K486&lt;Lanes!$G$20+1)),N493+3&gt;Lanes!$G$20)=TRUE,Lanes!$G$19+1,(IF(AND(ISEVEN(K486),ISODD(N493),(AND(K486&gt;Lanes!$G$17-1,N493&lt;Lanes!$G$19)),N493+3&gt;Lanes!$G$18)=TRUE,Lanes!$G$17+1,(IF(AND(ISODD(K486),ISEVEN(N493),(AND(K486&gt;Lanes!$G$17-1,K486&lt;Lanes!$G$19)),N493-3&lt;Lanes!$G$17)=TRUE,Lanes!$G$18-1,(IF(AND(ISODD(K486),ISEVEN(N493),(AND(K486&gt;Lanes!$G$18,K486&lt;Lanes!$G$20+1)),N493-3&gt;Lanes!$G$19)=TRUE,Lanes!$G$20-1,(IF(AND(ISODD(K486),ISODD(N493),(AND(K486&gt;Lanes!$G$17-1,K486&lt;Lanes!$G$19)),N493-1&lt;Lanes!$G$17)=TRUE,Lanes!$G$18,(IF(AND(ISODD(K486),ISODD(N493),(AND(K486&gt;Lanes!$G$18,K486&lt;Lanes!$G$20+1)),N493-1&lt;Lanes!$G$19)=TRUE,Lanes!$G$20,(IF(AND(ISODD(K486),ISODD(N493))=TRUE,N493-1,(IF(AND(ISODD(K486),ISEVEN(N493))=TRUE,N493-3,(IF(AND(ISEVEN(K486),ISODD(N493))=TRUE,N493+3,N493+1)))))))))))))))))))))))</f>
        <v>51</v>
      </c>
      <c r="L500" s="70"/>
      <c r="M500" s="1"/>
      <c r="N500" s="1"/>
      <c r="O500" s="1"/>
      <c r="P500" s="1"/>
    </row>
    <row r="501" spans="1:16">
      <c r="A501" s="1"/>
      <c r="B501" s="1"/>
      <c r="C501" s="1"/>
      <c r="D501" s="3"/>
      <c r="E501" s="3"/>
      <c r="F501" s="1"/>
      <c r="G501" s="1"/>
      <c r="H501" s="1"/>
      <c r="I501" s="1"/>
      <c r="J501" s="1"/>
      <c r="K501" s="1"/>
      <c r="L501" s="3"/>
      <c r="M501" s="3"/>
      <c r="N501" s="1"/>
      <c r="O501" s="1"/>
      <c r="P501" s="1"/>
    </row>
    <row r="502" spans="1:16">
      <c r="A502" s="1"/>
      <c r="B502" s="1"/>
      <c r="C502" s="1"/>
      <c r="D502" s="3"/>
      <c r="E502" s="3"/>
      <c r="F502" s="1"/>
      <c r="G502" s="1"/>
      <c r="H502" s="1"/>
      <c r="I502" s="1"/>
      <c r="J502" s="1"/>
      <c r="K502" s="1"/>
      <c r="L502" s="3"/>
      <c r="M502" s="3"/>
      <c r="N502" s="1"/>
      <c r="O502" s="1"/>
      <c r="P502" s="1"/>
    </row>
    <row r="503" spans="1: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B504" s="220" t="s">
        <v>13</v>
      </c>
      <c r="C504" s="220"/>
      <c r="D504" s="31"/>
      <c r="E504" s="31"/>
      <c r="F504" s="31"/>
      <c r="G504" s="31"/>
      <c r="H504" s="1"/>
      <c r="I504" s="1"/>
      <c r="J504" s="220" t="s">
        <v>13</v>
      </c>
      <c r="K504" s="220"/>
      <c r="L504" s="31"/>
      <c r="M504" s="31"/>
      <c r="N504" s="31"/>
      <c r="O504" s="31"/>
      <c r="P504" s="1"/>
    </row>
    <row r="505" spans="1:16">
      <c r="A505" s="1"/>
      <c r="B505" s="239" t="s">
        <v>35</v>
      </c>
      <c r="C505" s="239"/>
      <c r="D505" s="239"/>
      <c r="E505" s="239"/>
      <c r="F505" s="239"/>
      <c r="G505" s="239"/>
      <c r="H505" s="1"/>
      <c r="I505" s="1"/>
      <c r="J505" s="240" t="s">
        <v>35</v>
      </c>
      <c r="K505" s="240"/>
      <c r="L505" s="240"/>
      <c r="M505" s="240"/>
      <c r="N505" s="240"/>
      <c r="O505" s="240"/>
      <c r="P505" s="1"/>
    </row>
    <row r="506" spans="1:16">
      <c r="A506" s="75"/>
      <c r="B506" s="239"/>
      <c r="C506" s="239"/>
      <c r="D506" s="239"/>
      <c r="E506" s="239"/>
      <c r="F506" s="239"/>
      <c r="G506" s="239"/>
      <c r="H506" s="76"/>
      <c r="I506" s="75"/>
      <c r="J506" s="240"/>
      <c r="K506" s="240"/>
      <c r="L506" s="240"/>
      <c r="M506" s="240"/>
      <c r="N506" s="240"/>
      <c r="O506" s="240"/>
      <c r="P506" s="76"/>
    </row>
    <row r="507" spans="1:16" ht="20.25">
      <c r="A507" s="75"/>
      <c r="B507" s="77"/>
      <c r="C507" s="77"/>
      <c r="D507" s="77"/>
      <c r="E507" s="77"/>
      <c r="F507" s="77"/>
      <c r="G507" s="77"/>
      <c r="H507" s="76"/>
      <c r="I507" s="75"/>
      <c r="J507" s="78"/>
      <c r="K507" s="78"/>
      <c r="L507" s="78"/>
      <c r="M507" s="78"/>
      <c r="N507" s="78"/>
      <c r="O507" s="78"/>
      <c r="P507" s="76"/>
    </row>
    <row r="508" spans="1:16" ht="20.25">
      <c r="A508" s="75"/>
      <c r="B508" s="77"/>
      <c r="C508" s="241" t="s">
        <v>36</v>
      </c>
      <c r="D508" s="241"/>
      <c r="E508" s="241"/>
      <c r="F508" s="241"/>
      <c r="G508" s="77"/>
      <c r="H508" s="76"/>
      <c r="I508" s="75"/>
      <c r="J508" s="78"/>
      <c r="K508" s="242" t="s">
        <v>36</v>
      </c>
      <c r="L508" s="242"/>
      <c r="M508" s="242"/>
      <c r="N508" s="242"/>
      <c r="O508" s="78"/>
      <c r="P508" s="76"/>
    </row>
    <row r="509" spans="1:16" ht="20.25">
      <c r="A509" s="75"/>
      <c r="B509" s="77"/>
      <c r="C509" s="77"/>
      <c r="D509" s="77"/>
      <c r="E509" s="77"/>
      <c r="F509" s="77"/>
      <c r="G509" s="77"/>
      <c r="H509" s="76"/>
      <c r="I509" s="75"/>
      <c r="J509" s="78"/>
      <c r="K509" s="78"/>
      <c r="L509" s="78"/>
      <c r="M509" s="78"/>
      <c r="N509" s="78"/>
      <c r="O509" s="78"/>
      <c r="P509" s="76"/>
    </row>
    <row r="510" spans="1:16">
      <c r="A510" s="1"/>
      <c r="B510" s="1"/>
      <c r="C510" s="1"/>
      <c r="D510" s="234">
        <f>Lanes!$D$3</f>
        <v>41658</v>
      </c>
      <c r="E510" s="234"/>
      <c r="F510" s="1"/>
      <c r="G510" s="1"/>
      <c r="H510" s="1"/>
      <c r="I510" s="1"/>
      <c r="J510" s="79"/>
      <c r="K510" s="79"/>
      <c r="L510" s="235">
        <f>Lanes!$D$3</f>
        <v>41658</v>
      </c>
      <c r="M510" s="235"/>
      <c r="N510" s="79"/>
      <c r="O510" s="79"/>
      <c r="P510" s="1"/>
    </row>
    <row r="511" spans="1:16" ht="18">
      <c r="A511" s="37"/>
      <c r="B511" s="37"/>
      <c r="C511" s="37"/>
      <c r="D511" s="37"/>
      <c r="E511" s="37"/>
      <c r="F511" s="37"/>
      <c r="G511" s="37"/>
      <c r="H511" s="37"/>
      <c r="I511" s="37"/>
      <c r="J511" s="80"/>
      <c r="K511" s="80"/>
      <c r="L511" s="80"/>
      <c r="M511" s="80"/>
      <c r="N511" s="80"/>
      <c r="O511" s="80"/>
      <c r="P511" s="37"/>
    </row>
    <row r="512" spans="1:16" ht="15.75">
      <c r="A512" s="1"/>
      <c r="B512" s="1"/>
      <c r="C512" s="236" t="s">
        <v>28</v>
      </c>
      <c r="D512" s="236"/>
      <c r="E512" s="236"/>
      <c r="F512" s="236"/>
      <c r="G512" s="1"/>
      <c r="H512" s="1"/>
      <c r="I512" s="1"/>
      <c r="J512" s="79"/>
      <c r="K512" s="237" t="s">
        <v>27</v>
      </c>
      <c r="L512" s="237"/>
      <c r="M512" s="237"/>
      <c r="N512" s="237"/>
      <c r="O512" s="79"/>
      <c r="P512" s="1"/>
    </row>
    <row r="513" spans="1:16" ht="15.75">
      <c r="A513" s="36"/>
      <c r="B513" s="3"/>
      <c r="C513" s="3"/>
      <c r="D513" s="3"/>
      <c r="E513" s="3"/>
      <c r="F513" s="1"/>
      <c r="G513" s="1"/>
      <c r="H513" s="1"/>
      <c r="I513" s="36"/>
      <c r="J513" s="3"/>
      <c r="K513" s="3"/>
      <c r="L513" s="3"/>
      <c r="M513" s="3"/>
      <c r="N513" s="1"/>
      <c r="O513" s="1"/>
      <c r="P513" s="1"/>
    </row>
    <row r="514" spans="1:16" ht="15.75">
      <c r="A514" s="36"/>
      <c r="B514" s="3"/>
      <c r="C514" s="3"/>
      <c r="D514" s="3"/>
      <c r="E514" s="3"/>
      <c r="F514" s="1"/>
      <c r="G514" s="1"/>
      <c r="H514" s="1"/>
      <c r="I514" s="36"/>
      <c r="J514" s="3"/>
      <c r="K514" s="3"/>
      <c r="L514" s="3"/>
      <c r="M514" s="3"/>
      <c r="N514" s="1"/>
      <c r="O514" s="1"/>
      <c r="P514" s="1"/>
    </row>
    <row r="515" spans="1:16" ht="16.5" thickBot="1">
      <c r="A515" s="1"/>
      <c r="B515" s="36" t="s">
        <v>3</v>
      </c>
      <c r="C515" s="238" t="str">
        <f>Input!B18</f>
        <v>Warren Lincoln</v>
      </c>
      <c r="D515" s="238"/>
      <c r="E515" s="238"/>
      <c r="F515" s="238"/>
      <c r="G515" s="35"/>
      <c r="H515" s="1"/>
      <c r="I515" s="1"/>
      <c r="J515" s="81" t="s">
        <v>3</v>
      </c>
      <c r="K515" s="238" t="str">
        <f>Input!S18</f>
        <v>Warren Fitzgerald</v>
      </c>
      <c r="L515" s="238"/>
      <c r="M515" s="238"/>
      <c r="N515" s="238"/>
      <c r="O515" s="35"/>
      <c r="P515" s="1"/>
    </row>
    <row r="516" spans="1: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thickBot="1">
      <c r="A517" s="1"/>
      <c r="B517" s="1"/>
      <c r="C517" s="34"/>
      <c r="D517" s="33"/>
      <c r="E517" s="1"/>
      <c r="F517" s="1"/>
      <c r="G517" s="1"/>
      <c r="H517" s="1"/>
      <c r="I517" s="1"/>
      <c r="J517" s="1"/>
      <c r="K517" s="34"/>
      <c r="L517" s="33"/>
      <c r="M517" s="1"/>
      <c r="N517" s="1"/>
      <c r="O517" s="1"/>
      <c r="P517" s="1"/>
    </row>
    <row r="518" spans="1:16">
      <c r="A518" s="1"/>
      <c r="B518" s="221" t="s">
        <v>29</v>
      </c>
      <c r="C518" s="223"/>
      <c r="D518" s="67"/>
      <c r="E518" s="221" t="s">
        <v>30</v>
      </c>
      <c r="F518" s="222"/>
      <c r="G518" s="223"/>
      <c r="H518" s="1"/>
      <c r="I518" s="1"/>
      <c r="J518" s="231" t="s">
        <v>29</v>
      </c>
      <c r="K518" s="232"/>
      <c r="L518" s="67"/>
      <c r="M518" s="231" t="s">
        <v>30</v>
      </c>
      <c r="N518" s="233"/>
      <c r="O518" s="232"/>
      <c r="P518" s="1"/>
    </row>
    <row r="519" spans="1:16">
      <c r="A519" s="1"/>
      <c r="B519" s="179" t="s">
        <v>26</v>
      </c>
      <c r="C519" s="181" t="s">
        <v>25</v>
      </c>
      <c r="D519" s="182"/>
      <c r="E519" s="179" t="s">
        <v>24</v>
      </c>
      <c r="F519" s="180" t="s">
        <v>23</v>
      </c>
      <c r="G519" s="178" t="s">
        <v>22</v>
      </c>
      <c r="H519" s="1"/>
      <c r="I519" s="1"/>
      <c r="J519" s="179" t="s">
        <v>26</v>
      </c>
      <c r="K519" s="181" t="s">
        <v>25</v>
      </c>
      <c r="L519" s="182"/>
      <c r="M519" s="179" t="s">
        <v>24</v>
      </c>
      <c r="N519" s="180" t="s">
        <v>23</v>
      </c>
      <c r="O519" s="178" t="s">
        <v>22</v>
      </c>
      <c r="P519" s="1"/>
    </row>
    <row r="520" spans="1:16">
      <c r="A520" s="1"/>
      <c r="B520" s="224"/>
      <c r="C520" s="228"/>
      <c r="D520" s="230"/>
      <c r="E520" s="224"/>
      <c r="F520" s="226"/>
      <c r="G520" s="228"/>
      <c r="H520" s="1"/>
      <c r="I520" s="1"/>
      <c r="J520" s="224"/>
      <c r="K520" s="228"/>
      <c r="L520" s="230"/>
      <c r="M520" s="224"/>
      <c r="N520" s="226"/>
      <c r="O520" s="228"/>
      <c r="P520" s="1"/>
    </row>
    <row r="521" spans="1:16">
      <c r="A521" s="1"/>
      <c r="B521" s="225"/>
      <c r="C521" s="229"/>
      <c r="D521" s="230"/>
      <c r="E521" s="225"/>
      <c r="F521" s="227"/>
      <c r="G521" s="229"/>
      <c r="H521" s="1"/>
      <c r="I521" s="1"/>
      <c r="J521" s="225"/>
      <c r="K521" s="229"/>
      <c r="L521" s="230"/>
      <c r="M521" s="225"/>
      <c r="N521" s="227"/>
      <c r="O521" s="229"/>
      <c r="P521" s="1"/>
    </row>
    <row r="522" spans="1:16" ht="15.75" thickBot="1">
      <c r="A522" s="1"/>
      <c r="B522" s="63" t="s">
        <v>14</v>
      </c>
      <c r="C522" s="64">
        <f>IF(C486=" "," ",C486+1)</f>
        <v>15</v>
      </c>
      <c r="D522" s="182"/>
      <c r="E522" s="63" t="s">
        <v>14</v>
      </c>
      <c r="F522" s="66">
        <f>IF(C522=" "," ",(IF(AND(ISEVEN(C522),(AND(C522&gt;Lanes!$C$18,C522&lt;Lanes!$C$20+1)=TRUE),C522+2&gt;Lanes!$C$20)=TRUE,Lanes!$C$19+1,(IF(AND(ISEVEN(C522),(AND(C522&gt;Lanes!$C$17-1,C522&lt;Lanes!$C$19)=TRUE),C522+2&gt;Lanes!$C$18)=TRUE,Lanes!$C$17+1,(IF(AND(ISODD(C522),(AND(C522&gt;Lanes!$C$17-1,C522&lt;Lanes!$C$19)=TRUE),C522-2&lt;Lanes!$C$17)=TRUE,Lanes!$C$18-1,(IF(AND(ISODD(C522),(AND(C522&gt;Lanes!$C$18,C522&lt;Lanes!$C$20+1)=TRUE),C522-2&lt;Lanes!$C$19)=TRUE,Lanes!$C$20-1,(IF(ISEVEN(C522)=TRUE,C522+2,C522-2)))))))))))</f>
        <v>13</v>
      </c>
      <c r="G522" s="70"/>
      <c r="H522" s="1"/>
      <c r="I522" s="1"/>
      <c r="J522" s="63" t="s">
        <v>14</v>
      </c>
      <c r="K522" s="64">
        <f>IF(K486=" "," ",K486+1)</f>
        <v>45</v>
      </c>
      <c r="L522" s="182"/>
      <c r="M522" s="63" t="s">
        <v>14</v>
      </c>
      <c r="N522" s="66">
        <f>IF(K522=" "," ",(IF(AND(ISEVEN(K522),(AND(K522&gt;Lanes!$G$18,K522&lt;Lanes!$G$20+1)=TRUE),K522+2&gt;Lanes!$G$20)=TRUE,Lanes!$G$19+1,(IF(AND(ISEVEN(K522),(AND(K522&gt;Lanes!$G$17-1,K522&lt;Lanes!$G$19)=TRUE),K522+2&gt;Lanes!$G$18)=TRUE,Lanes!$G$17+1,(IF(AND(ISODD(K522),(AND(K522&gt;Lanes!$G$17-1,K522&lt;Lanes!$G$19)=TRUE),K522-2&lt;Lanes!$G$17)=TRUE,Lanes!$G$18-1,(IF(AND(ISODD(K522),(AND(K522&gt;Lanes!$G$18,K522&lt;Lanes!$G$20+1)=TRUE),K522-2&lt;Lanes!$G$19)=TRUE,Lanes!$G$20-1,(IF(ISEVEN(K522)=TRUE,K522+2,K522-2)))))))))))</f>
        <v>43</v>
      </c>
      <c r="O522" s="70"/>
      <c r="P522" s="1"/>
    </row>
    <row r="523" spans="1:16">
      <c r="A523" s="1"/>
      <c r="B523" s="177"/>
      <c r="C523" s="3"/>
      <c r="D523" s="177"/>
      <c r="E523" s="3"/>
      <c r="F523" s="177"/>
      <c r="G523" s="3"/>
      <c r="H523" s="1"/>
      <c r="I523" s="1"/>
      <c r="J523" s="177"/>
      <c r="K523" s="3"/>
      <c r="L523" s="177"/>
      <c r="M523" s="3"/>
      <c r="N523" s="177"/>
      <c r="O523" s="3"/>
      <c r="P523" s="1"/>
    </row>
    <row r="524" spans="1:16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3"/>
      <c r="B525" s="221" t="s">
        <v>31</v>
      </c>
      <c r="C525" s="222"/>
      <c r="D525" s="223"/>
      <c r="E525" s="221" t="s">
        <v>32</v>
      </c>
      <c r="F525" s="222"/>
      <c r="G525" s="223"/>
      <c r="H525" s="3"/>
      <c r="I525" s="3"/>
      <c r="J525" s="221" t="s">
        <v>31</v>
      </c>
      <c r="K525" s="222"/>
      <c r="L525" s="223"/>
      <c r="M525" s="221" t="s">
        <v>32</v>
      </c>
      <c r="N525" s="222"/>
      <c r="O525" s="223"/>
      <c r="P525" s="3"/>
    </row>
    <row r="526" spans="1:16">
      <c r="A526" s="3"/>
      <c r="B526" s="179" t="s">
        <v>21</v>
      </c>
      <c r="C526" s="180" t="s">
        <v>20</v>
      </c>
      <c r="D526" s="178" t="s">
        <v>19</v>
      </c>
      <c r="E526" s="179" t="s">
        <v>18</v>
      </c>
      <c r="F526" s="180" t="s">
        <v>17</v>
      </c>
      <c r="G526" s="178" t="s">
        <v>16</v>
      </c>
      <c r="H526" s="67"/>
      <c r="I526" s="3"/>
      <c r="J526" s="179" t="s">
        <v>21</v>
      </c>
      <c r="K526" s="180" t="s">
        <v>20</v>
      </c>
      <c r="L526" s="178" t="s">
        <v>19</v>
      </c>
      <c r="M526" s="179" t="s">
        <v>18</v>
      </c>
      <c r="N526" s="180" t="s">
        <v>17</v>
      </c>
      <c r="O526" s="178" t="s">
        <v>16</v>
      </c>
      <c r="P526" s="67"/>
    </row>
    <row r="527" spans="1:16">
      <c r="A527" s="3"/>
      <c r="B527" s="224"/>
      <c r="C527" s="226"/>
      <c r="D527" s="228"/>
      <c r="E527" s="224"/>
      <c r="F527" s="226"/>
      <c r="G527" s="228"/>
      <c r="H527" s="182"/>
      <c r="I527" s="3"/>
      <c r="J527" s="224"/>
      <c r="K527" s="226"/>
      <c r="L527" s="228"/>
      <c r="M527" s="224"/>
      <c r="N527" s="226"/>
      <c r="O527" s="228"/>
      <c r="P527" s="4"/>
    </row>
    <row r="528" spans="1:16">
      <c r="A528" s="3"/>
      <c r="B528" s="225"/>
      <c r="C528" s="227"/>
      <c r="D528" s="229"/>
      <c r="E528" s="225"/>
      <c r="F528" s="227"/>
      <c r="G528" s="229"/>
      <c r="H528" s="68"/>
      <c r="I528" s="3"/>
      <c r="J528" s="225"/>
      <c r="K528" s="227"/>
      <c r="L528" s="229"/>
      <c r="M528" s="225"/>
      <c r="N528" s="227"/>
      <c r="O528" s="229"/>
      <c r="P528" s="68"/>
    </row>
    <row r="529" spans="1:16" ht="15.75" thickBot="1">
      <c r="A529" s="3"/>
      <c r="B529" s="63" t="s">
        <v>14</v>
      </c>
      <c r="C529" s="66">
        <f>IF(C522=" "," ",(IF(AND(ISEVEN(C522),ISEVEN(F522),(AND(C522&gt;Lanes!$C$18,C522&lt;Lanes!$C$20+1)),F522+1&gt;Lanes!$C$20)=TRUE,Lanes!$C$19,(IF(AND(ISEVEN(C522),ISEVEN(F522),(AND(C522&gt;Lanes!$C$17-1,C522&lt;Lanes!$C$19)),F522+1&gt;Lanes!$C$18)=TRUE,Lanes!$C$17,(IF(AND(ISEVEN(C522),ISODD(F522),(AND(C522&gt;Lanes!$C$18,C522&lt;Lanes!$C$20+1)),F522+3&gt;Lanes!$C$20)=TRUE,Lanes!$C$19+1,(IF(AND(ISEVEN(C522),ISODD(F522),(AND(C522&gt;Lanes!$C$17-1,C522&lt;Lanes!$C$19)),F522+3&gt;Lanes!$C$18)=TRUE,Lanes!$C$17+1,(IF(AND(ISODD(C522),ISEVEN(F522),(AND(C522&gt;Lanes!$C$17-1,C522&lt;Lanes!$C$19)),F522-3&lt;Lanes!$C$17)=TRUE,Lanes!$C$18-1,(IF(AND(ISODD(C522),ISEVEN(F522),(AND(C522&gt;Lanes!$C$18,C522&lt;Lanes!$C$20+1)),F522-3&gt;Lanes!$C$19)=TRUE,Lanes!$C$20-1,(IF(AND(ISODD(C522),ISODD(F522),(AND(C522&gt;Lanes!$C$17-1,C522&lt;Lanes!$C$19)),F522-1&lt;Lanes!$C$17)=TRUE,Lanes!$C$18,(IF(AND(ISODD(C522),ISODD(F522),(AND(C522&gt;Lanes!$C$18,C522&lt;Lanes!$C$20+1)),F522-1&lt;Lanes!$C$19)=TRUE,Lanes!$C$20,(IF(AND(ISODD(C522),ISODD(F522))=TRUE,F522-1,(IF(AND(ISODD(C522),ISEVEN(F522))=TRUE,F522-3,(IF(AND(ISEVEN(C522),ISODD(F522))=TRUE,F522+3,F522+1)))))))))))))))))))))))</f>
        <v>24</v>
      </c>
      <c r="D529" s="70"/>
      <c r="E529" s="63" t="s">
        <v>14</v>
      </c>
      <c r="F529" s="66">
        <f>IF(F522=" "," ",(IF(AND(ISEVEN(C522),ISEVEN(C529),(AND(C522&gt;Lanes!$C$18,C522&lt;Lanes!$C$20+1)),C529+1&gt;Lanes!$C$20)=TRUE,Lanes!$C$19+1,(IF(AND(ISEVEN(C522),ISEVEN(C529),(AND(C522&gt;Lanes!$C$17-1,C522&lt;Lanes!$C$19)),C529+1&gt;Lanes!$C$18)=TRUE,Lanes!$C$17+1,(IF(AND(ISEVEN(C522),ISODD(C529),(AND(C522&gt;Lanes!$C$18,C522&lt;Lanes!$C$20+1)),C529+3&gt;Lanes!$C$20)=TRUE,Lanes!$C$19+1,(IF(AND(ISEVEN(C522),ISODD(C529),(AND(C522&gt;Lanes!$C$17-1,C529&lt;Lanes!$C$19)),C529+3&gt;Lanes!$C$18)=TRUE,Lanes!$C$17+1,(IF(AND(ISODD(C522),ISEVEN(C529),(AND(C522&gt;Lanes!$C$17-1,C522&lt;Lanes!$C$19)),C529-3&lt;Lanes!$C$17)=TRUE,Lanes!$C$18-1,(IF(AND(ISODD(C522),ISEVEN(C529),(AND(C522&gt;Lanes!$C$18,C529&lt;Lanes!$C$20+1)),C529-3&lt;Lanes!$C$19)=TRUE,Lanes!$C$20-1,(IF(AND(ISODD(C522),ISODD(C529),(AND(C522&gt;Lanes!$C$17-1,C529&lt;Lanes!$C$19)),C529-3&lt;Lanes!$C$17)=TRUE,Lanes!$C$18,(IF(AND(ISODD(C522),ISODD(C529),(AND(C522&gt;Lanes!$C$18,C529&lt;Lanes!$C$20+1)),C529-3&lt;Lanes!$C$19)=TRUE,Lanes!$C$20,(IF(AND(ISODD(C522),ISODD(C529))=TRUE,C529-1,(IF(AND(ISODD(F522),ISEVEN(C529))=TRUE,C529-3,(IF(AND(ISEVEN(C522),ISODD(C529))=TRUE,C529+3,C529+1)))))))))))))))))))))))</f>
        <v>21</v>
      </c>
      <c r="G529" s="70"/>
      <c r="H529" s="68"/>
      <c r="I529" s="3"/>
      <c r="J529" s="63" t="s">
        <v>14</v>
      </c>
      <c r="K529" s="66">
        <f>IF(K522=" "," ",(IF(AND(ISEVEN(K522),ISEVEN(N522),(AND(K522&gt;Lanes!$G$18,K522&lt;Lanes!$G$20+1)),N522+1&gt;Lanes!$G$20)=TRUE,Lanes!$G$19,(IF(AND(ISEVEN(K522),ISEVEN(N522),(AND(K522&gt;Lanes!$G$17-1,K522&lt;Lanes!$G$19)),N522+1&gt;Lanes!$G$18)=TRUE,Lanes!$G$17,(IF(AND(ISEVEN(K522),ISODD(N522),(AND(K522&gt;Lanes!$G$18,K522&lt;Lanes!$G$20+1)),N522+3&gt;Lanes!$G$20)=TRUE,Lanes!$G$19+1,(IF(AND(ISEVEN(N522),ISODD(N522),(AND(K522&gt;Lanes!$G$17-1,K522&lt;Lanes!$G$19)),N522+3&gt;Lanes!$G$18)=TRUE,Lanes!$G$17+1,(IF(AND(ISODD(K522),ISEVEN(N522),(AND(K522&gt;Lanes!$G$17-1,K522&lt;Lanes!$G$19)),N522-3&lt;Lanes!$G$17)=TRUE,Lanes!$G$18-1,(IF(AND(ISODD(K522),ISEVEN(N522),(AND(K522&gt;Lanes!$G$18,K522&lt;Lanes!$G$20+1)),N522-3&gt;Lanes!$G$19)=TRUE,Lanes!$G$20-1,(IF(AND(ISODD(K522),ISODD(N522),(AND(K522&gt;Lanes!$G$17-1,K522&lt;Lanes!$G$19)),N522-1&lt;Lanes!$G$17)=TRUE,Lanes!$G$18,(IF(AND(ISODD(K522),ISODD(N522),(AND(K522&gt;Lanes!$G$18,K522&lt;Lanes!$G$20+1)),N522-1&lt;Lanes!$G$19)=TRUE,Lanes!$G$20,(IF(AND(ISODD(K522),ISODD(N522))=TRUE,N522-1,(IF(AND(ISODD(K522),ISEVEN(N522))=TRUE,N522-3,(IF(AND(ISEVEN(K522),ISODD(N522))=TRUE,N522+3,N522+1)))))))))))))))))))))))</f>
        <v>54</v>
      </c>
      <c r="L529" s="70"/>
      <c r="M529" s="63" t="s">
        <v>14</v>
      </c>
      <c r="N529" s="66">
        <f>IF(N522=" "," ",(IF(AND(ISEVEN(K522),ISEVEN(K529),(AND(K522&gt;Lanes!$G$18,K522&lt;Lanes!$G$20+1)),K529+1&gt;Lanes!$G$20)=TRUE,Lanes!$G$19+1,(IF(AND(ISEVEN(K522),ISEVEN(K529),(AND(K522&gt;Lanes!$G$17-1,K522&lt;Lanes!$G$19)),K529+1&gt;Lanes!$G$18)=TRUE,Lanes!$G$17+1,(IF(AND(ISEVEN(K522),ISODD(K529),(AND(K522&gt;Lanes!$G$18,K522&lt;Lanes!$G$20+1)),K529+3&gt;Lanes!$G$20)=TRUE,Lanes!$G$19+1,(IF(AND(ISEVEN(K522),ISODD(K529),(AND(K522&gt;Lanes!$G$17-1,K529&lt;Lanes!$G$19)),K529+3&gt;Lanes!$G$18)=TRUE,Lanes!$G$17+1,(IF(AND(ISODD(K522),ISEVEN(K529),(AND(K522&gt;Lanes!$G$17-1,K522&lt;Lanes!$G$19)),K529-3&lt;Lanes!$G$17)=TRUE,Lanes!$G$18-1,(IF(AND(ISODD(K522),ISEVEN(K529),(AND(K522&gt;Lanes!$G$18,K529&lt;Lanes!$G$20+1)),K529-3&lt;Lanes!$G$19)=TRUE,Lanes!$G$20-1,(IF(AND(ISODD(K522),ISODD(K529),(AND(K522&gt;Lanes!$G$17-1,K529&lt;Lanes!$G$19)),K529-3&lt;Lanes!$G$17)=TRUE,Lanes!$G$18,(IF(AND(ISODD(K522),ISODD(K529),(AND(K522&gt;Lanes!$G$18,K529&lt;Lanes!$G$20+1)),K529-3&lt;Lanes!$G$19)=TRUE,Lanes!$G$20,(IF(AND(ISODD(K522),ISODD(K529))=TRUE,K529-1,(IF(AND(ISODD(N522),ISEVEN(K529))=TRUE,K529-3,(IF(AND(ISEVEN(K522),ISODD(K529))=TRUE,K529+3,K529+1)))))))))))))))))))))))</f>
        <v>51</v>
      </c>
      <c r="O529" s="70"/>
      <c r="P529" s="68"/>
    </row>
    <row r="530" spans="1:16">
      <c r="A530" s="3"/>
      <c r="B530" s="3"/>
      <c r="C530" s="3"/>
      <c r="D530" s="182"/>
      <c r="E530" s="182"/>
      <c r="F530" s="182"/>
      <c r="G530" s="182"/>
      <c r="H530" s="182"/>
      <c r="I530" s="3"/>
      <c r="J530" s="3"/>
      <c r="K530" s="3"/>
      <c r="L530" s="182"/>
      <c r="M530" s="182"/>
      <c r="N530" s="182"/>
      <c r="O530" s="182"/>
      <c r="P530" s="4"/>
    </row>
    <row r="531" spans="1:16" ht="15.75" thickBot="1">
      <c r="A531" s="3"/>
      <c r="B531" s="3"/>
      <c r="C531" s="3"/>
      <c r="D531" s="182"/>
      <c r="E531" s="182"/>
      <c r="F531" s="182"/>
      <c r="G531" s="182"/>
      <c r="H531" s="182"/>
      <c r="I531" s="3"/>
      <c r="J531" s="3"/>
      <c r="K531" s="3"/>
      <c r="L531" s="182"/>
      <c r="M531" s="182"/>
      <c r="N531" s="182"/>
      <c r="O531" s="182"/>
      <c r="P531" s="4"/>
    </row>
    <row r="532" spans="1:16" ht="15.75" thickBot="1">
      <c r="A532" s="1"/>
      <c r="B532" s="221" t="s">
        <v>33</v>
      </c>
      <c r="C532" s="222"/>
      <c r="D532" s="223"/>
      <c r="E532" s="182"/>
      <c r="F532" s="1"/>
      <c r="G532" s="1"/>
      <c r="H532" s="1"/>
      <c r="I532" s="1"/>
      <c r="J532" s="221" t="s">
        <v>33</v>
      </c>
      <c r="K532" s="222"/>
      <c r="L532" s="223"/>
      <c r="M532" s="182"/>
      <c r="N532" s="1"/>
      <c r="O532" s="1"/>
      <c r="P532" s="1"/>
    </row>
    <row r="533" spans="1:16">
      <c r="A533" s="1"/>
      <c r="B533" s="179" t="s">
        <v>15</v>
      </c>
      <c r="C533" s="180" t="s">
        <v>37</v>
      </c>
      <c r="D533" s="178" t="s">
        <v>38</v>
      </c>
      <c r="E533" s="1"/>
      <c r="F533" s="221" t="s">
        <v>34</v>
      </c>
      <c r="G533" s="223"/>
      <c r="H533" s="1"/>
      <c r="I533" s="1"/>
      <c r="J533" s="179" t="s">
        <v>15</v>
      </c>
      <c r="K533" s="180" t="s">
        <v>37</v>
      </c>
      <c r="L533" s="178" t="s">
        <v>38</v>
      </c>
      <c r="M533" s="1"/>
      <c r="N533" s="221" t="s">
        <v>34</v>
      </c>
      <c r="O533" s="223"/>
      <c r="P533" s="1"/>
    </row>
    <row r="534" spans="1:16">
      <c r="A534" s="1"/>
      <c r="B534" s="224"/>
      <c r="C534" s="226"/>
      <c r="D534" s="228"/>
      <c r="E534" s="1"/>
      <c r="F534" s="71"/>
      <c r="G534" s="72"/>
      <c r="H534" s="1"/>
      <c r="I534" s="1"/>
      <c r="J534" s="224"/>
      <c r="K534" s="226"/>
      <c r="L534" s="228"/>
      <c r="M534" s="1"/>
      <c r="N534" s="71"/>
      <c r="O534" s="72"/>
      <c r="P534" s="1"/>
    </row>
    <row r="535" spans="1:16" ht="15.75" thickBot="1">
      <c r="A535" s="1"/>
      <c r="B535" s="225"/>
      <c r="C535" s="227"/>
      <c r="D535" s="229"/>
      <c r="E535" s="1"/>
      <c r="F535" s="73"/>
      <c r="G535" s="74"/>
      <c r="H535" s="1"/>
      <c r="I535" s="1"/>
      <c r="J535" s="225"/>
      <c r="K535" s="227"/>
      <c r="L535" s="229"/>
      <c r="M535" s="1"/>
      <c r="N535" s="73"/>
      <c r="O535" s="74"/>
      <c r="P535" s="1"/>
    </row>
    <row r="536" spans="1:16" ht="15.75" thickBot="1">
      <c r="A536" s="1"/>
      <c r="B536" s="63" t="s">
        <v>14</v>
      </c>
      <c r="C536" s="66">
        <f>IF(C522=" "," ",(IF(AND(ISEVEN(C522),ISEVEN(F529),(AND(C522&gt;Lanes!$C$18,C522&lt;Lanes!$C$20+1)),F529+1&gt;Lanes!$C$20)=TRUE,Lanes!$C$19,(IF(AND(ISEVEN(C522),ISEVEN(F529),(AND(C522&gt;Lanes!$C$17-1,C522&lt;Lanes!$C$19)),F529+1&gt;Lanes!$C$18)=TRUE,Lanes!$C$17,(IF(AND(ISEVEN(C522),ISODD(F529),(AND(C522&gt;Lanes!$C$18,C522&lt;Lanes!$C$20+1)),F529+3&gt;Lanes!$C$20)=TRUE,Lanes!$C$19+1,(IF(AND(ISEVEN(C522),ISODD(F529),(AND(C522&gt;Lanes!$C$17-1,F529&lt;Lanes!$C$19)),F529+3&gt;Lanes!$C$18)=TRUE,Lanes!$C$17+1,(IF(AND(ISODD(C522),ISEVEN(F529),(AND(C522&gt;Lanes!$C$17-1,C522&lt;Lanes!$C$19)),F529-3&lt;Lanes!$C$17)=TRUE,Lanes!$C$18-1,(IF(AND(ISODD(C522),ISEVEN(F529),(AND(C522&gt;Lanes!$C$18,C522&lt;Lanes!$C$20+1)),F529-3&gt;Lanes!$C$19)=TRUE,Lanes!$C$20-1,(IF(AND(ISODD(C522),ISODD(F529),(AND(C522&gt;Lanes!$C$17-1,C522&lt;Lanes!$C$19)),F529-1&lt;Lanes!$C$17)=TRUE,Lanes!$C$18,(IF(AND(ISODD(C522),ISODD(F529),(AND(C522&gt;Lanes!$C$18,C522&lt;Lanes!$C$20+1)),F529-1&lt;Lanes!$C$19)=TRUE,Lanes!$C$20,(IF(AND(ISODD(C522),ISODD(F529))=TRUE,F529-1,(IF(AND(ISODD(C522),ISEVEN(F529))=TRUE,F529-3,(IF(AND(ISEVEN(C522),ISODD(F529))=TRUE,F529+3,F529+1)))))))))))))))))))))))</f>
        <v>20</v>
      </c>
      <c r="D536" s="70"/>
      <c r="E536" s="1"/>
      <c r="F536" s="1"/>
      <c r="G536" s="1"/>
      <c r="H536" s="1"/>
      <c r="I536" s="1"/>
      <c r="J536" s="63" t="s">
        <v>14</v>
      </c>
      <c r="K536" s="66">
        <f>IF(K522=" "," ",(IF(AND(ISEVEN(K522),ISEVEN(N529),(AND(K522&gt;Lanes!$G$18,K522&lt;Lanes!$G$20+1)),N529+1&gt;Lanes!$G$20)=TRUE,Lanes!$G$19,(IF(AND(ISEVEN(K522),ISEVEN(N529),(AND(K522&gt;Lanes!$G$17-1,K522&lt;Lanes!$G$19)),N529+1&gt;Lanes!$G$18)=TRUE,Lanes!$G$17,(IF(AND(ISEVEN(K522),ISODD(N529),(AND(K522&gt;Lanes!$G$18,K522&lt;Lanes!$G$20+1)),N529+3&gt;Lanes!$G$20)=TRUE,Lanes!$G$19+1,(IF(AND(ISEVEN(K522),ISODD(N529),(AND(K522&gt;Lanes!$G$17-1,N529&lt;Lanes!$G$19)),N529+3&gt;Lanes!$G$18)=TRUE,Lanes!$G$17+1,(IF(AND(ISODD(K522),ISEVEN(N529),(AND(K522&gt;Lanes!$G$17-1,K522&lt;Lanes!$G$19)),N529-3&lt;Lanes!$G$17)=TRUE,Lanes!$G$18-1,(IF(AND(ISODD(K522),ISEVEN(N529),(AND(K522&gt;Lanes!$G$18,K522&lt;Lanes!$G$20+1)),N529-3&gt;Lanes!$G$19)=TRUE,Lanes!$G$20-1,(IF(AND(ISODD(K522),ISODD(N529),(AND(K522&gt;Lanes!$G$17-1,K522&lt;Lanes!$G$19)),N529-1&lt;Lanes!$G$17)=TRUE,Lanes!$G$18,(IF(AND(ISODD(K522),ISODD(N529),(AND(K522&gt;Lanes!$G$18,K522&lt;Lanes!$G$20+1)),N529-1&lt;Lanes!$G$19)=TRUE,Lanes!$G$20,(IF(AND(ISODD(K522),ISODD(N529))=TRUE,N529-1,(IF(AND(ISODD(K522),ISEVEN(N529))=TRUE,N529-3,(IF(AND(ISEVEN(K522),ISODD(N529))=TRUE,N529+3,N529+1)))))))))))))))))))))))</f>
        <v>50</v>
      </c>
      <c r="L536" s="70"/>
      <c r="M536" s="1"/>
      <c r="N536" s="1"/>
      <c r="O536" s="1"/>
      <c r="P536" s="1"/>
    </row>
    <row r="537" spans="1:16">
      <c r="A537" s="1"/>
      <c r="B537" s="1"/>
      <c r="C537" s="1"/>
      <c r="D537" s="3"/>
      <c r="E537" s="3"/>
      <c r="F537" s="1"/>
      <c r="G537" s="1"/>
      <c r="H537" s="1"/>
      <c r="I537" s="1"/>
      <c r="J537" s="1"/>
      <c r="K537" s="1"/>
      <c r="L537" s="3"/>
      <c r="M537" s="3"/>
      <c r="N537" s="1"/>
      <c r="O537" s="1"/>
      <c r="P537" s="1"/>
    </row>
    <row r="538" spans="1:16">
      <c r="A538" s="1"/>
      <c r="B538" s="1"/>
      <c r="C538" s="1"/>
      <c r="D538" s="3"/>
      <c r="E538" s="3"/>
      <c r="F538" s="1"/>
      <c r="G538" s="1"/>
      <c r="H538" s="1"/>
      <c r="I538" s="1"/>
      <c r="J538" s="1"/>
      <c r="K538" s="1"/>
      <c r="L538" s="3"/>
      <c r="M538" s="3"/>
      <c r="N538" s="1"/>
      <c r="O538" s="1"/>
      <c r="P538" s="1"/>
    </row>
    <row r="539" spans="1:1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>
      <c r="A540" s="1"/>
      <c r="B540" s="220" t="s">
        <v>13</v>
      </c>
      <c r="C540" s="220"/>
      <c r="D540" s="31"/>
      <c r="E540" s="31"/>
      <c r="F540" s="31"/>
      <c r="G540" s="31"/>
      <c r="H540" s="1"/>
      <c r="I540" s="1"/>
      <c r="J540" s="220" t="s">
        <v>13</v>
      </c>
      <c r="K540" s="220"/>
      <c r="L540" s="31"/>
      <c r="M540" s="31"/>
      <c r="N540" s="31"/>
      <c r="O540" s="31"/>
      <c r="P540" s="1"/>
    </row>
    <row r="541" spans="1:16">
      <c r="A541" s="1"/>
      <c r="B541" s="239" t="s">
        <v>35</v>
      </c>
      <c r="C541" s="239"/>
      <c r="D541" s="239"/>
      <c r="E541" s="239"/>
      <c r="F541" s="239"/>
      <c r="G541" s="239"/>
      <c r="H541" s="1"/>
      <c r="I541" s="1"/>
      <c r="J541" s="240" t="s">
        <v>35</v>
      </c>
      <c r="K541" s="240"/>
      <c r="L541" s="240"/>
      <c r="M541" s="240"/>
      <c r="N541" s="240"/>
      <c r="O541" s="240"/>
      <c r="P541" s="1"/>
    </row>
    <row r="542" spans="1:16">
      <c r="A542" s="75"/>
      <c r="B542" s="239"/>
      <c r="C542" s="239"/>
      <c r="D542" s="239"/>
      <c r="E542" s="239"/>
      <c r="F542" s="239"/>
      <c r="G542" s="239"/>
      <c r="H542" s="76"/>
      <c r="I542" s="75"/>
      <c r="J542" s="240"/>
      <c r="K542" s="240"/>
      <c r="L542" s="240"/>
      <c r="M542" s="240"/>
      <c r="N542" s="240"/>
      <c r="O542" s="240"/>
      <c r="P542" s="76"/>
    </row>
    <row r="543" spans="1:16" ht="20.25">
      <c r="A543" s="75"/>
      <c r="B543" s="77"/>
      <c r="C543" s="77"/>
      <c r="D543" s="77"/>
      <c r="E543" s="77"/>
      <c r="F543" s="77"/>
      <c r="G543" s="77"/>
      <c r="H543" s="76"/>
      <c r="I543" s="75"/>
      <c r="J543" s="78"/>
      <c r="K543" s="78"/>
      <c r="L543" s="78"/>
      <c r="M543" s="78"/>
      <c r="N543" s="78"/>
      <c r="O543" s="78"/>
      <c r="P543" s="76"/>
    </row>
    <row r="544" spans="1:16" ht="20.25">
      <c r="A544" s="75"/>
      <c r="B544" s="77"/>
      <c r="C544" s="241" t="s">
        <v>36</v>
      </c>
      <c r="D544" s="241"/>
      <c r="E544" s="241"/>
      <c r="F544" s="241"/>
      <c r="G544" s="77"/>
      <c r="H544" s="76"/>
      <c r="I544" s="75"/>
      <c r="J544" s="78"/>
      <c r="K544" s="242" t="s">
        <v>36</v>
      </c>
      <c r="L544" s="242"/>
      <c r="M544" s="242"/>
      <c r="N544" s="242"/>
      <c r="O544" s="78"/>
      <c r="P544" s="76"/>
    </row>
    <row r="545" spans="1:16" ht="20.25">
      <c r="A545" s="75"/>
      <c r="B545" s="77"/>
      <c r="C545" s="77"/>
      <c r="D545" s="77"/>
      <c r="E545" s="77"/>
      <c r="F545" s="77"/>
      <c r="G545" s="77"/>
      <c r="H545" s="76"/>
      <c r="I545" s="75"/>
      <c r="J545" s="78"/>
      <c r="K545" s="78"/>
      <c r="L545" s="78"/>
      <c r="M545" s="78"/>
      <c r="N545" s="78"/>
      <c r="O545" s="78"/>
      <c r="P545" s="76"/>
    </row>
    <row r="546" spans="1:16">
      <c r="A546" s="1"/>
      <c r="B546" s="1"/>
      <c r="C546" s="1"/>
      <c r="D546" s="234">
        <f>Lanes!$D$3</f>
        <v>41658</v>
      </c>
      <c r="E546" s="234"/>
      <c r="F546" s="1"/>
      <c r="G546" s="1"/>
      <c r="H546" s="1"/>
      <c r="I546" s="1"/>
      <c r="J546" s="79"/>
      <c r="K546" s="79"/>
      <c r="L546" s="235">
        <f>Lanes!$D$3</f>
        <v>41658</v>
      </c>
      <c r="M546" s="235"/>
      <c r="N546" s="79"/>
      <c r="O546" s="79"/>
      <c r="P546" s="1"/>
    </row>
    <row r="547" spans="1:16" ht="18">
      <c r="A547" s="37"/>
      <c r="B547" s="37"/>
      <c r="C547" s="37"/>
      <c r="D547" s="37"/>
      <c r="E547" s="37"/>
      <c r="F547" s="37"/>
      <c r="G547" s="37"/>
      <c r="H547" s="37"/>
      <c r="I547" s="37"/>
      <c r="J547" s="80"/>
      <c r="K547" s="80"/>
      <c r="L547" s="80"/>
      <c r="M547" s="80"/>
      <c r="N547" s="80"/>
      <c r="O547" s="80"/>
      <c r="P547" s="37"/>
    </row>
    <row r="548" spans="1:16" ht="15.75">
      <c r="A548" s="1"/>
      <c r="B548" s="1"/>
      <c r="C548" s="236" t="s">
        <v>28</v>
      </c>
      <c r="D548" s="236"/>
      <c r="E548" s="236"/>
      <c r="F548" s="236"/>
      <c r="G548" s="1"/>
      <c r="H548" s="1"/>
      <c r="I548" s="1"/>
      <c r="J548" s="79"/>
      <c r="K548" s="237" t="s">
        <v>27</v>
      </c>
      <c r="L548" s="237"/>
      <c r="M548" s="237"/>
      <c r="N548" s="237"/>
      <c r="O548" s="79"/>
      <c r="P548" s="1"/>
    </row>
    <row r="549" spans="1:16" ht="15.75">
      <c r="A549" s="36"/>
      <c r="B549" s="3"/>
      <c r="C549" s="3"/>
      <c r="D549" s="3"/>
      <c r="E549" s="3"/>
      <c r="F549" s="1"/>
      <c r="G549" s="1"/>
      <c r="H549" s="1"/>
      <c r="I549" s="36"/>
      <c r="J549" s="3"/>
      <c r="K549" s="3"/>
      <c r="L549" s="3"/>
      <c r="M549" s="3"/>
      <c r="N549" s="1"/>
      <c r="O549" s="1"/>
      <c r="P549" s="1"/>
    </row>
    <row r="550" spans="1:16" ht="15.75">
      <c r="A550" s="36"/>
      <c r="B550" s="3"/>
      <c r="C550" s="3"/>
      <c r="D550" s="3"/>
      <c r="E550" s="3"/>
      <c r="F550" s="1"/>
      <c r="G550" s="1"/>
      <c r="H550" s="1"/>
      <c r="I550" s="36"/>
      <c r="J550" s="3"/>
      <c r="K550" s="3"/>
      <c r="L550" s="3"/>
      <c r="M550" s="3"/>
      <c r="N550" s="1"/>
      <c r="O550" s="1"/>
      <c r="P550" s="1"/>
    </row>
    <row r="551" spans="1:16" ht="16.5" thickBot="1">
      <c r="A551" s="1"/>
      <c r="B551" s="36" t="s">
        <v>3</v>
      </c>
      <c r="C551" s="238" t="str">
        <f>Input!B19</f>
        <v>Warren Fitzgerald</v>
      </c>
      <c r="D551" s="238"/>
      <c r="E551" s="238"/>
      <c r="F551" s="238"/>
      <c r="G551" s="35"/>
      <c r="H551" s="1"/>
      <c r="I551" s="1"/>
      <c r="J551" s="81" t="s">
        <v>3</v>
      </c>
      <c r="K551" s="238" t="str">
        <f>Input!S19</f>
        <v>Romeo</v>
      </c>
      <c r="L551" s="238"/>
      <c r="M551" s="238"/>
      <c r="N551" s="238"/>
      <c r="O551" s="35"/>
      <c r="P551" s="1"/>
    </row>
    <row r="552" spans="1:1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thickBot="1">
      <c r="A553" s="1"/>
      <c r="B553" s="1"/>
      <c r="C553" s="34"/>
      <c r="D553" s="33"/>
      <c r="E553" s="1"/>
      <c r="F553" s="1"/>
      <c r="G553" s="1"/>
      <c r="H553" s="1"/>
      <c r="I553" s="1"/>
      <c r="J553" s="1"/>
      <c r="K553" s="34"/>
      <c r="L553" s="33"/>
      <c r="M553" s="1"/>
      <c r="N553" s="1"/>
      <c r="O553" s="1"/>
      <c r="P553" s="1"/>
    </row>
    <row r="554" spans="1:16">
      <c r="A554" s="1"/>
      <c r="B554" s="221" t="s">
        <v>29</v>
      </c>
      <c r="C554" s="223"/>
      <c r="D554" s="67"/>
      <c r="E554" s="221" t="s">
        <v>30</v>
      </c>
      <c r="F554" s="222"/>
      <c r="G554" s="223"/>
      <c r="H554" s="1"/>
      <c r="I554" s="1"/>
      <c r="J554" s="231" t="s">
        <v>29</v>
      </c>
      <c r="K554" s="232"/>
      <c r="L554" s="67"/>
      <c r="M554" s="231" t="s">
        <v>30</v>
      </c>
      <c r="N554" s="233"/>
      <c r="O554" s="232"/>
      <c r="P554" s="1"/>
    </row>
    <row r="555" spans="1:16">
      <c r="A555" s="1"/>
      <c r="B555" s="179" t="s">
        <v>26</v>
      </c>
      <c r="C555" s="181" t="s">
        <v>25</v>
      </c>
      <c r="D555" s="182"/>
      <c r="E555" s="179" t="s">
        <v>24</v>
      </c>
      <c r="F555" s="180" t="s">
        <v>23</v>
      </c>
      <c r="G555" s="178" t="s">
        <v>22</v>
      </c>
      <c r="H555" s="1"/>
      <c r="I555" s="1"/>
      <c r="J555" s="179" t="s">
        <v>26</v>
      </c>
      <c r="K555" s="181" t="s">
        <v>25</v>
      </c>
      <c r="L555" s="182"/>
      <c r="M555" s="179" t="s">
        <v>24</v>
      </c>
      <c r="N555" s="180" t="s">
        <v>23</v>
      </c>
      <c r="O555" s="178" t="s">
        <v>22</v>
      </c>
      <c r="P555" s="1"/>
    </row>
    <row r="556" spans="1:16">
      <c r="A556" s="1"/>
      <c r="B556" s="224"/>
      <c r="C556" s="228"/>
      <c r="D556" s="230"/>
      <c r="E556" s="224"/>
      <c r="F556" s="226"/>
      <c r="G556" s="228"/>
      <c r="H556" s="1"/>
      <c r="I556" s="1"/>
      <c r="J556" s="224"/>
      <c r="K556" s="228"/>
      <c r="L556" s="230"/>
      <c r="M556" s="224"/>
      <c r="N556" s="226"/>
      <c r="O556" s="228"/>
      <c r="P556" s="1"/>
    </row>
    <row r="557" spans="1:16">
      <c r="A557" s="1"/>
      <c r="B557" s="225"/>
      <c r="C557" s="229"/>
      <c r="D557" s="230"/>
      <c r="E557" s="225"/>
      <c r="F557" s="227"/>
      <c r="G557" s="229"/>
      <c r="H557" s="1"/>
      <c r="I557" s="1"/>
      <c r="J557" s="225"/>
      <c r="K557" s="229"/>
      <c r="L557" s="230"/>
      <c r="M557" s="225"/>
      <c r="N557" s="227"/>
      <c r="O557" s="229"/>
      <c r="P557" s="1"/>
    </row>
    <row r="558" spans="1:16" ht="15.75" thickBot="1">
      <c r="A558" s="1"/>
      <c r="B558" s="63" t="s">
        <v>14</v>
      </c>
      <c r="C558" s="64">
        <f>IF(C522=" "," ",C522+1)</f>
        <v>16</v>
      </c>
      <c r="D558" s="182"/>
      <c r="E558" s="63" t="s">
        <v>14</v>
      </c>
      <c r="F558" s="66">
        <f>IF(C558=" "," ",(IF(AND(ISEVEN(C558),(AND(C558&gt;Lanes!$C$18,C558&lt;Lanes!$C$20+1)=TRUE),C558+2&gt;Lanes!$C$20)=TRUE,Lanes!$C$19+1,(IF(AND(ISEVEN(C558),(AND(C558&gt;Lanes!$C$17-1,C558&lt;Lanes!$C$19)=TRUE),C558+2&gt;Lanes!$C$18)=TRUE,Lanes!$C$17+1,(IF(AND(ISODD(C558),(AND(C558&gt;Lanes!$C$17-1,C558&lt;Lanes!$C$19)=TRUE),C558-2&lt;Lanes!$C$17)=TRUE,Lanes!$C$18-1,(IF(AND(ISODD(C558),(AND(C558&gt;Lanes!$C$18,C558&lt;Lanes!$C$20+1)=TRUE),C558-2&lt;Lanes!$C$19)=TRUE,Lanes!$C$20-1,(IF(ISEVEN(C558)=TRUE,C558+2,C558-2)))))))))))</f>
        <v>18</v>
      </c>
      <c r="G558" s="70"/>
      <c r="H558" s="1"/>
      <c r="I558" s="1"/>
      <c r="J558" s="63" t="s">
        <v>14</v>
      </c>
      <c r="K558" s="64">
        <f>IF(K522=" "," ",K522+1)</f>
        <v>46</v>
      </c>
      <c r="L558" s="182"/>
      <c r="M558" s="63" t="s">
        <v>14</v>
      </c>
      <c r="N558" s="66">
        <f>IF(K558=" "," ",(IF(AND(ISEVEN(K558),(AND(K558&gt;Lanes!$G$18,K558&lt;Lanes!$G$20+1)=TRUE),K558+2&gt;Lanes!$G$20)=TRUE,Lanes!$G$19+1,(IF(AND(ISEVEN(K558),(AND(K558&gt;Lanes!$G$17-1,K558&lt;Lanes!$G$19)=TRUE),K558+2&gt;Lanes!$G$18)=TRUE,Lanes!$G$17+1,(IF(AND(ISODD(K558),(AND(K558&gt;Lanes!$G$17-1,K558&lt;Lanes!$G$19)=TRUE),K558-2&lt;Lanes!$G$17)=TRUE,Lanes!$G$18-1,(IF(AND(ISODD(K558),(AND(K558&gt;Lanes!$G$18,K558&lt;Lanes!$G$20+1)=TRUE),K558-2&lt;Lanes!$G$19)=TRUE,Lanes!$G$20-1,(IF(ISEVEN(K558)=TRUE,K558+2,K558-2)))))))))))</f>
        <v>48</v>
      </c>
      <c r="O558" s="70"/>
      <c r="P558" s="1"/>
    </row>
    <row r="559" spans="1:16">
      <c r="A559" s="1"/>
      <c r="B559" s="177"/>
      <c r="C559" s="3"/>
      <c r="D559" s="177"/>
      <c r="E559" s="3"/>
      <c r="F559" s="177"/>
      <c r="G559" s="3"/>
      <c r="H559" s="1"/>
      <c r="I559" s="1"/>
      <c r="J559" s="177"/>
      <c r="K559" s="3"/>
      <c r="L559" s="177"/>
      <c r="M559" s="3"/>
      <c r="N559" s="177"/>
      <c r="O559" s="3"/>
      <c r="P559" s="1"/>
    </row>
    <row r="560" spans="1:16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>
      <c r="A561" s="3"/>
      <c r="B561" s="221" t="s">
        <v>31</v>
      </c>
      <c r="C561" s="222"/>
      <c r="D561" s="223"/>
      <c r="E561" s="221" t="s">
        <v>32</v>
      </c>
      <c r="F561" s="222"/>
      <c r="G561" s="223"/>
      <c r="H561" s="3"/>
      <c r="I561" s="3"/>
      <c r="J561" s="221" t="s">
        <v>31</v>
      </c>
      <c r="K561" s="222"/>
      <c r="L561" s="223"/>
      <c r="M561" s="221" t="s">
        <v>32</v>
      </c>
      <c r="N561" s="222"/>
      <c r="O561" s="223"/>
      <c r="P561" s="3"/>
    </row>
    <row r="562" spans="1:16">
      <c r="A562" s="3"/>
      <c r="B562" s="179" t="s">
        <v>21</v>
      </c>
      <c r="C562" s="180" t="s">
        <v>20</v>
      </c>
      <c r="D562" s="178" t="s">
        <v>19</v>
      </c>
      <c r="E562" s="179" t="s">
        <v>18</v>
      </c>
      <c r="F562" s="180" t="s">
        <v>17</v>
      </c>
      <c r="G562" s="178" t="s">
        <v>16</v>
      </c>
      <c r="H562" s="67"/>
      <c r="I562" s="3"/>
      <c r="J562" s="179" t="s">
        <v>21</v>
      </c>
      <c r="K562" s="180" t="s">
        <v>20</v>
      </c>
      <c r="L562" s="178" t="s">
        <v>19</v>
      </c>
      <c r="M562" s="179" t="s">
        <v>18</v>
      </c>
      <c r="N562" s="180" t="s">
        <v>17</v>
      </c>
      <c r="O562" s="178" t="s">
        <v>16</v>
      </c>
      <c r="P562" s="67"/>
    </row>
    <row r="563" spans="1:16">
      <c r="A563" s="3"/>
      <c r="B563" s="224"/>
      <c r="C563" s="226"/>
      <c r="D563" s="228"/>
      <c r="E563" s="224"/>
      <c r="F563" s="226"/>
      <c r="G563" s="228"/>
      <c r="H563" s="182"/>
      <c r="I563" s="3"/>
      <c r="J563" s="224"/>
      <c r="K563" s="226"/>
      <c r="L563" s="228"/>
      <c r="M563" s="224"/>
      <c r="N563" s="226"/>
      <c r="O563" s="228"/>
      <c r="P563" s="4"/>
    </row>
    <row r="564" spans="1:16">
      <c r="A564" s="3"/>
      <c r="B564" s="225"/>
      <c r="C564" s="227"/>
      <c r="D564" s="229"/>
      <c r="E564" s="225"/>
      <c r="F564" s="227"/>
      <c r="G564" s="229"/>
      <c r="H564" s="68"/>
      <c r="I564" s="3"/>
      <c r="J564" s="225"/>
      <c r="K564" s="227"/>
      <c r="L564" s="229"/>
      <c r="M564" s="225"/>
      <c r="N564" s="227"/>
      <c r="O564" s="229"/>
      <c r="P564" s="68"/>
    </row>
    <row r="565" spans="1:16" ht="15.75" thickBot="1">
      <c r="A565" s="3"/>
      <c r="B565" s="63" t="s">
        <v>14</v>
      </c>
      <c r="C565" s="66">
        <f>IF(C558=" "," ",(IF(AND(ISEVEN(C558),ISEVEN(F558),(AND(C558&gt;Lanes!$C$18,C558&lt;Lanes!$C$20+1)),F558+1&gt;Lanes!$C$20)=TRUE,Lanes!$C$19,(IF(AND(ISEVEN(C558),ISEVEN(F558),(AND(C558&gt;Lanes!$C$17-1,C558&lt;Lanes!$C$19)),F558+1&gt;Lanes!$C$18)=TRUE,Lanes!$C$17,(IF(AND(ISEVEN(C558),ISODD(F558),(AND(C558&gt;Lanes!$C$18,C558&lt;Lanes!$C$20+1)),F558+3&gt;Lanes!$C$20)=TRUE,Lanes!$C$19+1,(IF(AND(ISEVEN(C558),ISODD(F558),(AND(C558&gt;Lanes!$C$17-1,C558&lt;Lanes!$C$19)),F558+3&gt;Lanes!$C$18)=TRUE,Lanes!$C$17+1,(IF(AND(ISODD(C558),ISEVEN(F558),(AND(C558&gt;Lanes!$C$17-1,C558&lt;Lanes!$C$19)),F558-3&lt;Lanes!$C$17)=TRUE,Lanes!$C$18-1,(IF(AND(ISODD(C558),ISEVEN(F558),(AND(C558&gt;Lanes!$C$18,C558&lt;Lanes!$C$20+1)),F558-3&gt;Lanes!$C$19)=TRUE,Lanes!$C$20-1,(IF(AND(ISODD(C558),ISODD(F558),(AND(C558&gt;Lanes!$C$17-1,C558&lt;Lanes!$C$19)),F558-1&lt;Lanes!$C$17)=TRUE,Lanes!$C$18,(IF(AND(ISODD(C558),ISODD(F558),(AND(C558&gt;Lanes!$C$18,C558&lt;Lanes!$C$20+1)),F558-1&lt;Lanes!$C$19)=TRUE,Lanes!$C$20,(IF(AND(ISODD(C558),ISODD(F558))=TRUE,F558-1,(IF(AND(ISODD(C558),ISEVEN(F558))=TRUE,F558-3,(IF(AND(ISEVEN(C558),ISODD(F558))=TRUE,F558+3,F558+1)))))))))))))))))))))))</f>
        <v>19</v>
      </c>
      <c r="D565" s="70"/>
      <c r="E565" s="63" t="s">
        <v>14</v>
      </c>
      <c r="F565" s="66">
        <f>IF(F558=" "," ",(IF(AND(ISEVEN(C558),ISEVEN(C565),(AND(C558&gt;Lanes!$C$18,C558&lt;Lanes!$C$20+1)),C565+1&gt;Lanes!$C$20)=TRUE,Lanes!$C$19+1,(IF(AND(ISEVEN(C558),ISEVEN(C565),(AND(C558&gt;Lanes!$C$17-1,C558&lt;Lanes!$C$19)),C565+1&gt;Lanes!$C$18)=TRUE,Lanes!$C$17+1,(IF(AND(ISEVEN(C558),ISODD(C565),(AND(C558&gt;Lanes!$C$18,C558&lt;Lanes!$C$20+1)),C565+3&gt;Lanes!$C$20)=TRUE,Lanes!$C$19+1,(IF(AND(ISEVEN(C558),ISODD(C565),(AND(C558&gt;Lanes!$C$17-1,C565&lt;Lanes!$C$19)),C565+3&gt;Lanes!$C$18)=TRUE,Lanes!$C$17+1,(IF(AND(ISODD(C558),ISEVEN(C565),(AND(C558&gt;Lanes!$C$17-1,C558&lt;Lanes!$C$19)),C565-3&lt;Lanes!$C$17)=TRUE,Lanes!$C$18-1,(IF(AND(ISODD(C558),ISEVEN(C565),(AND(C558&gt;Lanes!$C$18,C565&lt;Lanes!$C$20+1)),C565-3&lt;Lanes!$C$19)=TRUE,Lanes!$C$20-1,(IF(AND(ISODD(C558),ISODD(C565),(AND(C558&gt;Lanes!$C$17-1,C565&lt;Lanes!$C$19)),C565-3&lt;Lanes!$C$17)=TRUE,Lanes!$C$18,(IF(AND(ISODD(C558),ISODD(C565),(AND(C558&gt;Lanes!$C$18,C565&lt;Lanes!$C$20+1)),C565-3&lt;Lanes!$C$19)=TRUE,Lanes!$C$20,(IF(AND(ISODD(C558),ISODD(C565))=TRUE,C565-1,(IF(AND(ISODD(F558),ISEVEN(C565))=TRUE,C565-3,(IF(AND(ISEVEN(C558),ISODD(C565))=TRUE,C565+3,C565+1)))))))))))))))))))))))</f>
        <v>22</v>
      </c>
      <c r="G565" s="70"/>
      <c r="H565" s="68"/>
      <c r="I565" s="3"/>
      <c r="J565" s="63" t="s">
        <v>14</v>
      </c>
      <c r="K565" s="66">
        <f>IF(K558=" "," ",(IF(AND(ISEVEN(K558),ISEVEN(N558),(AND(K558&gt;Lanes!$G$18,K558&lt;Lanes!$G$20+1)),N558+1&gt;Lanes!$G$20)=TRUE,Lanes!$G$19,(IF(AND(ISEVEN(K558),ISEVEN(N558),(AND(K558&gt;Lanes!$G$17-1,K558&lt;Lanes!$G$19)),N558+1&gt;Lanes!$G$18)=TRUE,Lanes!$G$17,(IF(AND(ISEVEN(K558),ISODD(N558),(AND(K558&gt;Lanes!$G$18,K558&lt;Lanes!$G$20+1)),N558+3&gt;Lanes!$G$20)=TRUE,Lanes!$G$19+1,(IF(AND(ISEVEN(N558),ISODD(N558),(AND(K558&gt;Lanes!$G$17-1,K558&lt;Lanes!$G$19)),N558+3&gt;Lanes!$G$18)=TRUE,Lanes!$G$17+1,(IF(AND(ISODD(K558),ISEVEN(N558),(AND(K558&gt;Lanes!$G$17-1,K558&lt;Lanes!$G$19)),N558-3&lt;Lanes!$G$17)=TRUE,Lanes!$G$18-1,(IF(AND(ISODD(K558),ISEVEN(N558),(AND(K558&gt;Lanes!$G$18,K558&lt;Lanes!$G$20+1)),N558-3&gt;Lanes!$G$19)=TRUE,Lanes!$G$20-1,(IF(AND(ISODD(K558),ISODD(N558),(AND(K558&gt;Lanes!$G$17-1,K558&lt;Lanes!$G$19)),N558-1&lt;Lanes!$G$17)=TRUE,Lanes!$G$18,(IF(AND(ISODD(K558),ISODD(N558),(AND(K558&gt;Lanes!$G$18,K558&lt;Lanes!$G$20+1)),N558-1&lt;Lanes!$G$19)=TRUE,Lanes!$G$20,(IF(AND(ISODD(K558),ISODD(N558))=TRUE,N558-1,(IF(AND(ISODD(K558),ISEVEN(N558))=TRUE,N558-3,(IF(AND(ISEVEN(K558),ISODD(N558))=TRUE,N558+3,N558+1)))))))))))))))))))))))</f>
        <v>49</v>
      </c>
      <c r="L565" s="70"/>
      <c r="M565" s="63" t="s">
        <v>14</v>
      </c>
      <c r="N565" s="66">
        <f>IF(N558=" "," ",(IF(AND(ISEVEN(K558),ISEVEN(K565),(AND(K558&gt;Lanes!$G$18,K558&lt;Lanes!$G$20+1)),K565+1&gt;Lanes!$G$20)=TRUE,Lanes!$G$19+1,(IF(AND(ISEVEN(K558),ISEVEN(K565),(AND(K558&gt;Lanes!$G$17-1,K558&lt;Lanes!$G$19)),K565+1&gt;Lanes!$G$18)=TRUE,Lanes!$G$17+1,(IF(AND(ISEVEN(K558),ISODD(K565),(AND(K558&gt;Lanes!$G$18,K558&lt;Lanes!$G$20+1)),K565+3&gt;Lanes!$G$20)=TRUE,Lanes!$G$19+1,(IF(AND(ISEVEN(K558),ISODD(K565),(AND(K558&gt;Lanes!$G$17-1,K565&lt;Lanes!$G$19)),K565+3&gt;Lanes!$G$18)=TRUE,Lanes!$G$17+1,(IF(AND(ISODD(K558),ISEVEN(K565),(AND(K558&gt;Lanes!$G$17-1,K558&lt;Lanes!$G$19)),K565-3&lt;Lanes!$G$17)=TRUE,Lanes!$G$18-1,(IF(AND(ISODD(K558),ISEVEN(K565),(AND(K558&gt;Lanes!$G$18,K565&lt;Lanes!$G$20+1)),K565-3&lt;Lanes!$G$19)=TRUE,Lanes!$G$20-1,(IF(AND(ISODD(K558),ISODD(K565),(AND(K558&gt;Lanes!$G$17-1,K565&lt;Lanes!$G$19)),K565-3&lt;Lanes!$G$17)=TRUE,Lanes!$G$18,(IF(AND(ISODD(K558),ISODD(K565),(AND(K558&gt;Lanes!$G$18,K565&lt;Lanes!$G$20+1)),K565-3&lt;Lanes!$G$19)=TRUE,Lanes!$G$20,(IF(AND(ISODD(K558),ISODD(K565))=TRUE,K565-1,(IF(AND(ISODD(N558),ISEVEN(K565))=TRUE,K565-3,(IF(AND(ISEVEN(K558),ISODD(K565))=TRUE,K565+3,K565+1)))))))))))))))))))))))</f>
        <v>52</v>
      </c>
      <c r="O565" s="70"/>
      <c r="P565" s="68"/>
    </row>
    <row r="566" spans="1:16">
      <c r="A566" s="3"/>
      <c r="B566" s="3"/>
      <c r="C566" s="3"/>
      <c r="D566" s="182"/>
      <c r="E566" s="182"/>
      <c r="F566" s="182"/>
      <c r="G566" s="182"/>
      <c r="H566" s="182"/>
      <c r="I566" s="3"/>
      <c r="J566" s="3"/>
      <c r="K566" s="3"/>
      <c r="L566" s="182"/>
      <c r="M566" s="182"/>
      <c r="N566" s="182"/>
      <c r="O566" s="182"/>
      <c r="P566" s="4"/>
    </row>
    <row r="567" spans="1:16" ht="15.75" thickBot="1">
      <c r="A567" s="3"/>
      <c r="B567" s="3"/>
      <c r="C567" s="3"/>
      <c r="D567" s="182"/>
      <c r="E567" s="182"/>
      <c r="F567" s="182"/>
      <c r="G567" s="182"/>
      <c r="H567" s="182"/>
      <c r="I567" s="3"/>
      <c r="J567" s="3"/>
      <c r="K567" s="3"/>
      <c r="L567" s="182"/>
      <c r="M567" s="182"/>
      <c r="N567" s="182"/>
      <c r="O567" s="182"/>
      <c r="P567" s="4"/>
    </row>
    <row r="568" spans="1:16" ht="15.75" thickBot="1">
      <c r="A568" s="1"/>
      <c r="B568" s="221" t="s">
        <v>33</v>
      </c>
      <c r="C568" s="222"/>
      <c r="D568" s="223"/>
      <c r="E568" s="182"/>
      <c r="F568" s="1"/>
      <c r="G568" s="1"/>
      <c r="H568" s="1"/>
      <c r="I568" s="1"/>
      <c r="J568" s="221" t="s">
        <v>33</v>
      </c>
      <c r="K568" s="222"/>
      <c r="L568" s="223"/>
      <c r="M568" s="182"/>
      <c r="N568" s="1"/>
      <c r="O568" s="1"/>
      <c r="P568" s="1"/>
    </row>
    <row r="569" spans="1:16">
      <c r="A569" s="1"/>
      <c r="B569" s="179" t="s">
        <v>15</v>
      </c>
      <c r="C569" s="180" t="s">
        <v>37</v>
      </c>
      <c r="D569" s="178" t="s">
        <v>38</v>
      </c>
      <c r="E569" s="1"/>
      <c r="F569" s="221" t="s">
        <v>34</v>
      </c>
      <c r="G569" s="223"/>
      <c r="H569" s="1"/>
      <c r="I569" s="1"/>
      <c r="J569" s="179" t="s">
        <v>15</v>
      </c>
      <c r="K569" s="180" t="s">
        <v>37</v>
      </c>
      <c r="L569" s="178" t="s">
        <v>38</v>
      </c>
      <c r="M569" s="1"/>
      <c r="N569" s="221" t="s">
        <v>34</v>
      </c>
      <c r="O569" s="223"/>
      <c r="P569" s="1"/>
    </row>
    <row r="570" spans="1:16">
      <c r="A570" s="1"/>
      <c r="B570" s="224"/>
      <c r="C570" s="226"/>
      <c r="D570" s="228"/>
      <c r="E570" s="1"/>
      <c r="F570" s="71"/>
      <c r="G570" s="72"/>
      <c r="H570" s="1"/>
      <c r="I570" s="1"/>
      <c r="J570" s="224"/>
      <c r="K570" s="226"/>
      <c r="L570" s="228"/>
      <c r="M570" s="1"/>
      <c r="N570" s="71"/>
      <c r="O570" s="72"/>
      <c r="P570" s="1"/>
    </row>
    <row r="571" spans="1:16" ht="15.75" thickBot="1">
      <c r="A571" s="1"/>
      <c r="B571" s="225"/>
      <c r="C571" s="227"/>
      <c r="D571" s="229"/>
      <c r="E571" s="1"/>
      <c r="F571" s="73"/>
      <c r="G571" s="74"/>
      <c r="H571" s="1"/>
      <c r="I571" s="1"/>
      <c r="J571" s="225"/>
      <c r="K571" s="227"/>
      <c r="L571" s="229"/>
      <c r="M571" s="1"/>
      <c r="N571" s="73"/>
      <c r="O571" s="74"/>
      <c r="P571" s="1"/>
    </row>
    <row r="572" spans="1:16" ht="15.75" thickBot="1">
      <c r="A572" s="1"/>
      <c r="B572" s="63" t="s">
        <v>14</v>
      </c>
      <c r="C572" s="66">
        <f>IF(C558=" "," ",(IF(AND(ISEVEN(C558),ISEVEN(F565),(AND(C558&gt;Lanes!$C$18,C558&lt;Lanes!$C$20+1)),F565+1&gt;Lanes!$C$20)=TRUE,Lanes!$C$19,(IF(AND(ISEVEN(C558),ISEVEN(F565),(AND(C558&gt;Lanes!$C$17-1,C558&lt;Lanes!$C$19)),F565+1&gt;Lanes!$C$18)=TRUE,Lanes!$C$17,(IF(AND(ISEVEN(C558),ISODD(F565),(AND(C558&gt;Lanes!$C$18,C558&lt;Lanes!$C$20+1)),F565+3&gt;Lanes!$C$20)=TRUE,Lanes!$C$19+1,(IF(AND(ISEVEN(C558),ISODD(F565),(AND(C558&gt;Lanes!$C$17-1,F565&lt;Lanes!$C$19)),F565+3&gt;Lanes!$C$18)=TRUE,Lanes!$C$17+1,(IF(AND(ISODD(C558),ISEVEN(F565),(AND(C558&gt;Lanes!$C$17-1,C558&lt;Lanes!$C$19)),F565-3&lt;Lanes!$C$17)=TRUE,Lanes!$C$18-1,(IF(AND(ISODD(C558),ISEVEN(F565),(AND(C558&gt;Lanes!$C$18,C558&lt;Lanes!$C$20+1)),F565-3&gt;Lanes!$C$19)=TRUE,Lanes!$C$20-1,(IF(AND(ISODD(C558),ISODD(F565),(AND(C558&gt;Lanes!$C$17-1,C558&lt;Lanes!$C$19)),F565-1&lt;Lanes!$C$17)=TRUE,Lanes!$C$18,(IF(AND(ISODD(C558),ISODD(F565),(AND(C558&gt;Lanes!$C$18,C558&lt;Lanes!$C$20+1)),F565-1&lt;Lanes!$C$19)=TRUE,Lanes!$C$20,(IF(AND(ISODD(C558),ISODD(F565))=TRUE,F565-1,(IF(AND(ISODD(C558),ISEVEN(F565))=TRUE,F565-3,(IF(AND(ISEVEN(C558),ISODD(F565))=TRUE,F565+3,F565+1)))))))))))))))))))))))</f>
        <v>23</v>
      </c>
      <c r="D572" s="70"/>
      <c r="E572" s="1"/>
      <c r="F572" s="1"/>
      <c r="G572" s="1"/>
      <c r="H572" s="1"/>
      <c r="I572" s="1"/>
      <c r="J572" s="63" t="s">
        <v>14</v>
      </c>
      <c r="K572" s="66">
        <f>IF(K558=" "," ",(IF(AND(ISEVEN(K558),ISEVEN(N565),(AND(K558&gt;Lanes!$G$18,K558&lt;Lanes!$G$20+1)),N565+1&gt;Lanes!$G$20)=TRUE,Lanes!$G$19,(IF(AND(ISEVEN(K558),ISEVEN(N565),(AND(K558&gt;Lanes!$G$17-1,K558&lt;Lanes!$G$19)),N565+1&gt;Lanes!$G$18)=TRUE,Lanes!$G$17,(IF(AND(ISEVEN(K558),ISODD(N565),(AND(K558&gt;Lanes!$G$18,K558&lt;Lanes!$G$20+1)),N565+3&gt;Lanes!$G$20)=TRUE,Lanes!$G$19+1,(IF(AND(ISEVEN(K558),ISODD(N565),(AND(K558&gt;Lanes!$G$17-1,N565&lt;Lanes!$G$19)),N565+3&gt;Lanes!$G$18)=TRUE,Lanes!$G$17+1,(IF(AND(ISODD(K558),ISEVEN(N565),(AND(K558&gt;Lanes!$G$17-1,K558&lt;Lanes!$G$19)),N565-3&lt;Lanes!$G$17)=TRUE,Lanes!$G$18-1,(IF(AND(ISODD(K558),ISEVEN(N565),(AND(K558&gt;Lanes!$G$18,K558&lt;Lanes!$G$20+1)),N565-3&gt;Lanes!$G$19)=TRUE,Lanes!$G$20-1,(IF(AND(ISODD(K558),ISODD(N565),(AND(K558&gt;Lanes!$G$17-1,K558&lt;Lanes!$G$19)),N565-1&lt;Lanes!$G$17)=TRUE,Lanes!$G$18,(IF(AND(ISODD(K558),ISODD(N565),(AND(K558&gt;Lanes!$G$18,K558&lt;Lanes!$G$20+1)),N565-1&lt;Lanes!$G$19)=TRUE,Lanes!$G$20,(IF(AND(ISODD(K558),ISODD(N565))=TRUE,N565-1,(IF(AND(ISODD(K558),ISEVEN(N565))=TRUE,N565-3,(IF(AND(ISEVEN(K558),ISODD(N565))=TRUE,N565+3,N565+1)))))))))))))))))))))))</f>
        <v>53</v>
      </c>
      <c r="L572" s="70"/>
      <c r="M572" s="1"/>
      <c r="N572" s="1"/>
      <c r="O572" s="1"/>
      <c r="P572" s="1"/>
    </row>
    <row r="573" spans="1:16">
      <c r="A573" s="1"/>
      <c r="B573" s="1"/>
      <c r="C573" s="1"/>
      <c r="D573" s="3"/>
      <c r="E573" s="3"/>
      <c r="F573" s="1"/>
      <c r="G573" s="1"/>
      <c r="H573" s="1"/>
      <c r="I573" s="1"/>
      <c r="J573" s="1"/>
      <c r="K573" s="1"/>
      <c r="L573" s="3"/>
      <c r="M573" s="3"/>
      <c r="N573" s="1"/>
      <c r="O573" s="1"/>
      <c r="P573" s="1"/>
    </row>
    <row r="574" spans="1:16">
      <c r="A574" s="1"/>
      <c r="B574" s="1"/>
      <c r="C574" s="1"/>
      <c r="D574" s="3"/>
      <c r="E574" s="3"/>
      <c r="F574" s="1"/>
      <c r="G574" s="1"/>
      <c r="H574" s="1"/>
      <c r="I574" s="1"/>
      <c r="J574" s="1"/>
      <c r="K574" s="1"/>
      <c r="L574" s="3"/>
      <c r="M574" s="3"/>
      <c r="N574" s="1"/>
      <c r="O574" s="1"/>
      <c r="P574" s="1"/>
    </row>
    <row r="575" spans="1:1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>
      <c r="A576" s="1"/>
      <c r="B576" s="220" t="s">
        <v>13</v>
      </c>
      <c r="C576" s="220"/>
      <c r="D576" s="31"/>
      <c r="E576" s="31"/>
      <c r="F576" s="31"/>
      <c r="G576" s="31"/>
      <c r="H576" s="1"/>
      <c r="I576" s="1"/>
      <c r="J576" s="220" t="s">
        <v>13</v>
      </c>
      <c r="K576" s="220"/>
      <c r="L576" s="31"/>
      <c r="M576" s="31"/>
      <c r="N576" s="31"/>
      <c r="O576" s="31"/>
      <c r="P576" s="1"/>
    </row>
    <row r="577" spans="1:16">
      <c r="A577" s="1"/>
      <c r="B577" s="239" t="s">
        <v>35</v>
      </c>
      <c r="C577" s="239"/>
      <c r="D577" s="239"/>
      <c r="E577" s="239"/>
      <c r="F577" s="239"/>
      <c r="G577" s="239"/>
      <c r="H577" s="1"/>
      <c r="I577" s="1"/>
      <c r="J577" s="240" t="s">
        <v>35</v>
      </c>
      <c r="K577" s="240"/>
      <c r="L577" s="240"/>
      <c r="M577" s="240"/>
      <c r="N577" s="240"/>
      <c r="O577" s="240"/>
      <c r="P577" s="1"/>
    </row>
    <row r="578" spans="1:16">
      <c r="A578" s="75"/>
      <c r="B578" s="239"/>
      <c r="C578" s="239"/>
      <c r="D578" s="239"/>
      <c r="E578" s="239"/>
      <c r="F578" s="239"/>
      <c r="G578" s="239"/>
      <c r="H578" s="76"/>
      <c r="I578" s="75"/>
      <c r="J578" s="240"/>
      <c r="K578" s="240"/>
      <c r="L578" s="240"/>
      <c r="M578" s="240"/>
      <c r="N578" s="240"/>
      <c r="O578" s="240"/>
      <c r="P578" s="76"/>
    </row>
    <row r="579" spans="1:16" ht="20.25">
      <c r="A579" s="75"/>
      <c r="B579" s="77"/>
      <c r="C579" s="77"/>
      <c r="D579" s="77"/>
      <c r="E579" s="77"/>
      <c r="F579" s="77"/>
      <c r="G579" s="77"/>
      <c r="H579" s="76"/>
      <c r="I579" s="75"/>
      <c r="J579" s="78"/>
      <c r="K579" s="78"/>
      <c r="L579" s="78"/>
      <c r="M579" s="78"/>
      <c r="N579" s="78"/>
      <c r="O579" s="78"/>
      <c r="P579" s="76"/>
    </row>
    <row r="580" spans="1:16" ht="20.25">
      <c r="A580" s="75"/>
      <c r="B580" s="77"/>
      <c r="C580" s="241" t="s">
        <v>36</v>
      </c>
      <c r="D580" s="241"/>
      <c r="E580" s="241"/>
      <c r="F580" s="241"/>
      <c r="G580" s="77"/>
      <c r="H580" s="76"/>
      <c r="I580" s="75"/>
      <c r="J580" s="78"/>
      <c r="K580" s="242" t="s">
        <v>36</v>
      </c>
      <c r="L580" s="242"/>
      <c r="M580" s="242"/>
      <c r="N580" s="242"/>
      <c r="O580" s="78"/>
      <c r="P580" s="76"/>
    </row>
    <row r="581" spans="1:16" ht="20.25">
      <c r="A581" s="75"/>
      <c r="B581" s="77"/>
      <c r="C581" s="77"/>
      <c r="D581" s="77"/>
      <c r="E581" s="77"/>
      <c r="F581" s="77"/>
      <c r="G581" s="77"/>
      <c r="H581" s="76"/>
      <c r="I581" s="75"/>
      <c r="J581" s="78"/>
      <c r="K581" s="78"/>
      <c r="L581" s="78"/>
      <c r="M581" s="78"/>
      <c r="N581" s="78"/>
      <c r="O581" s="78"/>
      <c r="P581" s="76"/>
    </row>
    <row r="582" spans="1:16">
      <c r="A582" s="1"/>
      <c r="B582" s="1"/>
      <c r="C582" s="1"/>
      <c r="D582" s="234">
        <f>Lanes!$D$3</f>
        <v>41658</v>
      </c>
      <c r="E582" s="234"/>
      <c r="F582" s="1"/>
      <c r="G582" s="1"/>
      <c r="H582" s="1"/>
      <c r="I582" s="1"/>
      <c r="J582" s="79"/>
      <c r="K582" s="79"/>
      <c r="L582" s="235">
        <f>Lanes!$D$3</f>
        <v>41658</v>
      </c>
      <c r="M582" s="235"/>
      <c r="N582" s="79"/>
      <c r="O582" s="79"/>
      <c r="P582" s="1"/>
    </row>
    <row r="583" spans="1:16" ht="18">
      <c r="A583" s="37"/>
      <c r="B583" s="37"/>
      <c r="C583" s="37"/>
      <c r="D583" s="37"/>
      <c r="E583" s="37"/>
      <c r="F583" s="37"/>
      <c r="G583" s="37"/>
      <c r="H583" s="37"/>
      <c r="I583" s="37"/>
      <c r="J583" s="80"/>
      <c r="K583" s="80"/>
      <c r="L583" s="80"/>
      <c r="M583" s="80"/>
      <c r="N583" s="80"/>
      <c r="O583" s="80"/>
      <c r="P583" s="37"/>
    </row>
    <row r="584" spans="1:16" ht="15.75">
      <c r="A584" s="1"/>
      <c r="B584" s="1"/>
      <c r="C584" s="236" t="s">
        <v>28</v>
      </c>
      <c r="D584" s="236"/>
      <c r="E584" s="236"/>
      <c r="F584" s="236"/>
      <c r="G584" s="1"/>
      <c r="H584" s="1"/>
      <c r="I584" s="1"/>
      <c r="J584" s="79"/>
      <c r="K584" s="237" t="s">
        <v>27</v>
      </c>
      <c r="L584" s="237"/>
      <c r="M584" s="237"/>
      <c r="N584" s="237"/>
      <c r="O584" s="79"/>
      <c r="P584" s="1"/>
    </row>
    <row r="585" spans="1:16" ht="15.75">
      <c r="A585" s="36"/>
      <c r="B585" s="3"/>
      <c r="C585" s="3"/>
      <c r="D585" s="3"/>
      <c r="E585" s="3"/>
      <c r="F585" s="1"/>
      <c r="G585" s="1"/>
      <c r="H585" s="1"/>
      <c r="I585" s="36"/>
      <c r="J585" s="3"/>
      <c r="K585" s="3"/>
      <c r="L585" s="3"/>
      <c r="M585" s="3"/>
      <c r="N585" s="1"/>
      <c r="O585" s="1"/>
      <c r="P585" s="1"/>
    </row>
    <row r="586" spans="1:16" ht="15.75">
      <c r="A586" s="36"/>
      <c r="B586" s="3"/>
      <c r="C586" s="3"/>
      <c r="D586" s="3"/>
      <c r="E586" s="3"/>
      <c r="F586" s="1"/>
      <c r="G586" s="1"/>
      <c r="H586" s="1"/>
      <c r="I586" s="36"/>
      <c r="J586" s="3"/>
      <c r="K586" s="3"/>
      <c r="L586" s="3"/>
      <c r="M586" s="3"/>
      <c r="N586" s="1"/>
      <c r="O586" s="1"/>
      <c r="P586" s="1"/>
    </row>
    <row r="587" spans="1:16" ht="16.5" thickBot="1">
      <c r="A587" s="1"/>
      <c r="B587" s="36" t="s">
        <v>3</v>
      </c>
      <c r="C587" s="238" t="str">
        <f>Input!B20</f>
        <v>St. Clair Shores Lake Shore</v>
      </c>
      <c r="D587" s="238"/>
      <c r="E587" s="238"/>
      <c r="F587" s="238"/>
      <c r="G587" s="35"/>
      <c r="H587" s="1"/>
      <c r="I587" s="1"/>
      <c r="J587" s="81" t="s">
        <v>3</v>
      </c>
      <c r="K587" s="238" t="str">
        <f>Input!S20</f>
        <v>Utica</v>
      </c>
      <c r="L587" s="238"/>
      <c r="M587" s="238"/>
      <c r="N587" s="238"/>
      <c r="O587" s="35"/>
      <c r="P587" s="1"/>
    </row>
    <row r="588" spans="1:1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thickBot="1">
      <c r="A589" s="1"/>
      <c r="B589" s="1"/>
      <c r="C589" s="34"/>
      <c r="D589" s="33"/>
      <c r="E589" s="1"/>
      <c r="F589" s="1"/>
      <c r="G589" s="1"/>
      <c r="H589" s="1"/>
      <c r="I589" s="1"/>
      <c r="J589" s="1"/>
      <c r="K589" s="34"/>
      <c r="L589" s="33"/>
      <c r="M589" s="1"/>
      <c r="N589" s="1"/>
      <c r="O589" s="1"/>
      <c r="P589" s="1"/>
    </row>
    <row r="590" spans="1:16">
      <c r="A590" s="1"/>
      <c r="B590" s="221" t="s">
        <v>29</v>
      </c>
      <c r="C590" s="223"/>
      <c r="D590" s="67"/>
      <c r="E590" s="221" t="s">
        <v>30</v>
      </c>
      <c r="F590" s="222"/>
      <c r="G590" s="223"/>
      <c r="H590" s="1"/>
      <c r="I590" s="1"/>
      <c r="J590" s="231" t="s">
        <v>29</v>
      </c>
      <c r="K590" s="232"/>
      <c r="L590" s="67"/>
      <c r="M590" s="231" t="s">
        <v>30</v>
      </c>
      <c r="N590" s="233"/>
      <c r="O590" s="232"/>
      <c r="P590" s="1"/>
    </row>
    <row r="591" spans="1:16">
      <c r="A591" s="1"/>
      <c r="B591" s="179" t="s">
        <v>26</v>
      </c>
      <c r="C591" s="181" t="s">
        <v>25</v>
      </c>
      <c r="D591" s="182"/>
      <c r="E591" s="179" t="s">
        <v>24</v>
      </c>
      <c r="F591" s="180" t="s">
        <v>23</v>
      </c>
      <c r="G591" s="178" t="s">
        <v>22</v>
      </c>
      <c r="H591" s="1"/>
      <c r="I591" s="1"/>
      <c r="J591" s="179" t="s">
        <v>26</v>
      </c>
      <c r="K591" s="181" t="s">
        <v>25</v>
      </c>
      <c r="L591" s="182"/>
      <c r="M591" s="179" t="s">
        <v>24</v>
      </c>
      <c r="N591" s="180" t="s">
        <v>23</v>
      </c>
      <c r="O591" s="178" t="s">
        <v>22</v>
      </c>
      <c r="P591" s="1"/>
    </row>
    <row r="592" spans="1:16">
      <c r="A592" s="1"/>
      <c r="B592" s="224"/>
      <c r="C592" s="228"/>
      <c r="D592" s="230"/>
      <c r="E592" s="224"/>
      <c r="F592" s="226"/>
      <c r="G592" s="228"/>
      <c r="H592" s="1"/>
      <c r="I592" s="1"/>
      <c r="J592" s="224"/>
      <c r="K592" s="228"/>
      <c r="L592" s="230"/>
      <c r="M592" s="224"/>
      <c r="N592" s="226"/>
      <c r="O592" s="228"/>
      <c r="P592" s="1"/>
    </row>
    <row r="593" spans="1:16">
      <c r="A593" s="1"/>
      <c r="B593" s="225"/>
      <c r="C593" s="229"/>
      <c r="D593" s="230"/>
      <c r="E593" s="225"/>
      <c r="F593" s="227"/>
      <c r="G593" s="229"/>
      <c r="H593" s="1"/>
      <c r="I593" s="1"/>
      <c r="J593" s="225"/>
      <c r="K593" s="229"/>
      <c r="L593" s="230"/>
      <c r="M593" s="225"/>
      <c r="N593" s="227"/>
      <c r="O593" s="229"/>
      <c r="P593" s="1"/>
    </row>
    <row r="594" spans="1:16" ht="15.75" thickBot="1">
      <c r="A594" s="1"/>
      <c r="B594" s="63" t="s">
        <v>14</v>
      </c>
      <c r="C594" s="64">
        <f>IF(C558=" "," ",C558+1)</f>
        <v>17</v>
      </c>
      <c r="D594" s="182"/>
      <c r="E594" s="63" t="s">
        <v>14</v>
      </c>
      <c r="F594" s="66">
        <f>IF(C594=" "," ",(IF(AND(ISEVEN(C594),(AND(C594&gt;Lanes!$C$18,C594&lt;Lanes!$C$20+1)=TRUE),C594+2&gt;Lanes!$C$20)=TRUE,Lanes!$C$19+1,(IF(AND(ISEVEN(C594),(AND(C594&gt;Lanes!$C$17-1,C594&lt;Lanes!$C$19)=TRUE),C594+2&gt;Lanes!$C$18)=TRUE,Lanes!$C$17+1,(IF(AND(ISODD(C594),(AND(C594&gt;Lanes!$C$17-1,C594&lt;Lanes!$C$19)=TRUE),C594-2&lt;Lanes!$C$17)=TRUE,Lanes!$C$18-1,(IF(AND(ISODD(C594),(AND(C594&gt;Lanes!$C$18,C594&lt;Lanes!$C$20+1)=TRUE),C594-2&lt;Lanes!$C$19)=TRUE,Lanes!$C$20-1,(IF(ISEVEN(C594)=TRUE,C594+2,C594-2)))))))))))</f>
        <v>15</v>
      </c>
      <c r="G594" s="70"/>
      <c r="H594" s="1"/>
      <c r="I594" s="1"/>
      <c r="J594" s="63" t="s">
        <v>14</v>
      </c>
      <c r="K594" s="64">
        <f>IF(K558=" "," ",K558+1)</f>
        <v>47</v>
      </c>
      <c r="L594" s="182"/>
      <c r="M594" s="63" t="s">
        <v>14</v>
      </c>
      <c r="N594" s="66">
        <f>IF(K594=" "," ",(IF(AND(ISEVEN(K594),(AND(K594&gt;Lanes!$G$18,K594&lt;Lanes!$G$20+1)=TRUE),K594+2&gt;Lanes!$G$20)=TRUE,Lanes!$G$19+1,(IF(AND(ISEVEN(K594),(AND(K594&gt;Lanes!$G$17-1,K594&lt;Lanes!$G$19)=TRUE),K594+2&gt;Lanes!$G$18)=TRUE,Lanes!$G$17+1,(IF(AND(ISODD(K594),(AND(K594&gt;Lanes!$G$17-1,K594&lt;Lanes!$G$19)=TRUE),K594-2&lt;Lanes!$G$17)=TRUE,Lanes!$G$18-1,(IF(AND(ISODD(K594),(AND(K594&gt;Lanes!$G$18,K594&lt;Lanes!$G$20+1)=TRUE),K594-2&lt;Lanes!$G$19)=TRUE,Lanes!$G$20-1,(IF(ISEVEN(K594)=TRUE,K594+2,K594-2)))))))))))</f>
        <v>45</v>
      </c>
      <c r="O594" s="70"/>
      <c r="P594" s="1"/>
    </row>
    <row r="595" spans="1:16">
      <c r="A595" s="1"/>
      <c r="B595" s="177"/>
      <c r="C595" s="3"/>
      <c r="D595" s="177"/>
      <c r="E595" s="3"/>
      <c r="F595" s="177"/>
      <c r="G595" s="3"/>
      <c r="H595" s="1"/>
      <c r="I595" s="1"/>
      <c r="J595" s="177"/>
      <c r="K595" s="3"/>
      <c r="L595" s="177"/>
      <c r="M595" s="3"/>
      <c r="N595" s="177"/>
      <c r="O595" s="3"/>
      <c r="P595" s="1"/>
    </row>
    <row r="596" spans="1:16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>
      <c r="A597" s="3"/>
      <c r="B597" s="221" t="s">
        <v>31</v>
      </c>
      <c r="C597" s="222"/>
      <c r="D597" s="223"/>
      <c r="E597" s="221" t="s">
        <v>32</v>
      </c>
      <c r="F597" s="222"/>
      <c r="G597" s="223"/>
      <c r="H597" s="3"/>
      <c r="I597" s="3"/>
      <c r="J597" s="221" t="s">
        <v>31</v>
      </c>
      <c r="K597" s="222"/>
      <c r="L597" s="223"/>
      <c r="M597" s="221" t="s">
        <v>32</v>
      </c>
      <c r="N597" s="222"/>
      <c r="O597" s="223"/>
      <c r="P597" s="3"/>
    </row>
    <row r="598" spans="1:16">
      <c r="A598" s="3"/>
      <c r="B598" s="179" t="s">
        <v>21</v>
      </c>
      <c r="C598" s="180" t="s">
        <v>20</v>
      </c>
      <c r="D598" s="178" t="s">
        <v>19</v>
      </c>
      <c r="E598" s="179" t="s">
        <v>18</v>
      </c>
      <c r="F598" s="180" t="s">
        <v>17</v>
      </c>
      <c r="G598" s="178" t="s">
        <v>16</v>
      </c>
      <c r="H598" s="67"/>
      <c r="I598" s="3"/>
      <c r="J598" s="179" t="s">
        <v>21</v>
      </c>
      <c r="K598" s="180" t="s">
        <v>20</v>
      </c>
      <c r="L598" s="178" t="s">
        <v>19</v>
      </c>
      <c r="M598" s="179" t="s">
        <v>18</v>
      </c>
      <c r="N598" s="180" t="s">
        <v>17</v>
      </c>
      <c r="O598" s="178" t="s">
        <v>16</v>
      </c>
      <c r="P598" s="67"/>
    </row>
    <row r="599" spans="1:16">
      <c r="A599" s="3"/>
      <c r="B599" s="224"/>
      <c r="C599" s="226"/>
      <c r="D599" s="228"/>
      <c r="E599" s="224"/>
      <c r="F599" s="226"/>
      <c r="G599" s="228"/>
      <c r="H599" s="182"/>
      <c r="I599" s="3"/>
      <c r="J599" s="224"/>
      <c r="K599" s="226"/>
      <c r="L599" s="228"/>
      <c r="M599" s="224"/>
      <c r="N599" s="226"/>
      <c r="O599" s="228"/>
      <c r="P599" s="4"/>
    </row>
    <row r="600" spans="1:16">
      <c r="A600" s="3"/>
      <c r="B600" s="225"/>
      <c r="C600" s="227"/>
      <c r="D600" s="229"/>
      <c r="E600" s="225"/>
      <c r="F600" s="227"/>
      <c r="G600" s="229"/>
      <c r="H600" s="68"/>
      <c r="I600" s="3"/>
      <c r="J600" s="225"/>
      <c r="K600" s="227"/>
      <c r="L600" s="229"/>
      <c r="M600" s="225"/>
      <c r="N600" s="227"/>
      <c r="O600" s="229"/>
      <c r="P600" s="68"/>
    </row>
    <row r="601" spans="1:16" ht="15.75" thickBot="1">
      <c r="A601" s="3"/>
      <c r="B601" s="63" t="s">
        <v>14</v>
      </c>
      <c r="C601" s="66">
        <f>IF(C594=" "," ",(IF(AND(ISEVEN(C594),ISEVEN(F594),(AND(C594&gt;Lanes!$C$18,C594&lt;Lanes!$C$20+1)),F594+1&gt;Lanes!$C$20)=TRUE,Lanes!$C$19,(IF(AND(ISEVEN(C594),ISEVEN(F594),(AND(C594&gt;Lanes!$C$17-1,C594&lt;Lanes!$C$19)),F594+1&gt;Lanes!$C$18)=TRUE,Lanes!$C$17,(IF(AND(ISEVEN(C594),ISODD(F594),(AND(C594&gt;Lanes!$C$18,C594&lt;Lanes!$C$20+1)),F594+3&gt;Lanes!$C$20)=TRUE,Lanes!$C$19+1,(IF(AND(ISEVEN(C594),ISODD(F594),(AND(C594&gt;Lanes!$C$17-1,C594&lt;Lanes!$C$19)),F594+3&gt;Lanes!$C$18)=TRUE,Lanes!$C$17+1,(IF(AND(ISODD(C594),ISEVEN(F594),(AND(C594&gt;Lanes!$C$17-1,C594&lt;Lanes!$C$19)),F594-3&lt;Lanes!$C$17)=TRUE,Lanes!$C$18-1,(IF(AND(ISODD(C594),ISEVEN(F594),(AND(C594&gt;Lanes!$C$18,C594&lt;Lanes!$C$20+1)),F594-3&gt;Lanes!$C$19)=TRUE,Lanes!$C$20-1,(IF(AND(ISODD(C594),ISODD(F594),(AND(C594&gt;Lanes!$C$17-1,C594&lt;Lanes!$C$19)),F594-1&lt;Lanes!$C$17)=TRUE,Lanes!$C$18,(IF(AND(ISODD(C594),ISODD(F594),(AND(C594&gt;Lanes!$C$18,C594&lt;Lanes!$C$20+1)),F594-1&lt;Lanes!$C$19)=TRUE,Lanes!$C$20,(IF(AND(ISODD(C594),ISODD(F594))=TRUE,F594-1,(IF(AND(ISODD(C594),ISEVEN(F594))=TRUE,F594-3,(IF(AND(ISEVEN(C594),ISODD(F594))=TRUE,F594+3,F594+1)))))))))))))))))))))))</f>
        <v>14</v>
      </c>
      <c r="D601" s="70"/>
      <c r="E601" s="63" t="s">
        <v>14</v>
      </c>
      <c r="F601" s="66">
        <f>IF(F594=" "," ",(IF(AND(ISEVEN(C594),ISEVEN(C601),(AND(C594&gt;Lanes!$C$18,C594&lt;Lanes!$C$20+1)),C601+1&gt;Lanes!$C$20)=TRUE,Lanes!$C$19+1,(IF(AND(ISEVEN(C594),ISEVEN(C601),(AND(C594&gt;Lanes!$C$17-1,C594&lt;Lanes!$C$19)),C601+1&gt;Lanes!$C$18)=TRUE,Lanes!$C$17+1,(IF(AND(ISEVEN(C594),ISODD(C601),(AND(C594&gt;Lanes!$C$18,C594&lt;Lanes!$C$20+1)),C601+3&gt;Lanes!$C$20)=TRUE,Lanes!$C$19+1,(IF(AND(ISEVEN(C594),ISODD(C601),(AND(C594&gt;Lanes!$C$17-1,C601&lt;Lanes!$C$19)),C601+3&gt;Lanes!$C$18)=TRUE,Lanes!$C$17+1,(IF(AND(ISODD(C594),ISEVEN(C601),(AND(C594&gt;Lanes!$C$17-1,C594&lt;Lanes!$C$19)),C601-3&lt;Lanes!$C$17)=TRUE,Lanes!$C$18-1,(IF(AND(ISODD(C594),ISEVEN(C601),(AND(C594&gt;Lanes!$C$18,C601&lt;Lanes!$C$20+1)),C601-3&lt;Lanes!$C$19)=TRUE,Lanes!$C$20-1,(IF(AND(ISODD(C594),ISODD(C601),(AND(C594&gt;Lanes!$C$17-1,C601&lt;Lanes!$C$19)),C601-3&lt;Lanes!$C$17)=TRUE,Lanes!$C$18,(IF(AND(ISODD(C594),ISODD(C601),(AND(C594&gt;Lanes!$C$18,C601&lt;Lanes!$C$20+1)),C601-3&lt;Lanes!$C$19)=TRUE,Lanes!$C$20,(IF(AND(ISODD(C594),ISODD(C601))=TRUE,C601-1,(IF(AND(ISODD(F594),ISEVEN(C601))=TRUE,C601-3,(IF(AND(ISEVEN(C594),ISODD(C601))=TRUE,C601+3,C601+1)))))))))))))))))))))))</f>
        <v>23</v>
      </c>
      <c r="G601" s="70"/>
      <c r="H601" s="68"/>
      <c r="I601" s="3"/>
      <c r="J601" s="63" t="s">
        <v>14</v>
      </c>
      <c r="K601" s="66">
        <f>IF(K594=" "," ",(IF(AND(ISEVEN(K594),ISEVEN(N594),(AND(K594&gt;Lanes!$G$18,K594&lt;Lanes!$G$20+1)),N594+1&gt;Lanes!$G$20)=TRUE,Lanes!$G$19,(IF(AND(ISEVEN(K594),ISEVEN(N594),(AND(K594&gt;Lanes!$G$17-1,K594&lt;Lanes!$G$19)),N594+1&gt;Lanes!$G$18)=TRUE,Lanes!$G$17,(IF(AND(ISEVEN(K594),ISODD(N594),(AND(K594&gt;Lanes!$G$18,K594&lt;Lanes!$G$20+1)),N594+3&gt;Lanes!$G$20)=TRUE,Lanes!$G$19+1,(IF(AND(ISEVEN(N594),ISODD(N594),(AND(K594&gt;Lanes!$G$17-1,K594&lt;Lanes!$G$19)),N594+3&gt;Lanes!$G$18)=TRUE,Lanes!$G$17+1,(IF(AND(ISODD(K594),ISEVEN(N594),(AND(K594&gt;Lanes!$G$17-1,K594&lt;Lanes!$G$19)),N594-3&lt;Lanes!$G$17)=TRUE,Lanes!$G$18-1,(IF(AND(ISODD(K594),ISEVEN(N594),(AND(K594&gt;Lanes!$G$18,K594&lt;Lanes!$G$20+1)),N594-3&gt;Lanes!$G$19)=TRUE,Lanes!$G$20-1,(IF(AND(ISODD(K594),ISODD(N594),(AND(K594&gt;Lanes!$G$17-1,K594&lt;Lanes!$G$19)),N594-1&lt;Lanes!$G$17)=TRUE,Lanes!$G$18,(IF(AND(ISODD(K594),ISODD(N594),(AND(K594&gt;Lanes!$G$18,K594&lt;Lanes!$G$20+1)),N594-1&lt;Lanes!$G$19)=TRUE,Lanes!$G$20,(IF(AND(ISODD(K594),ISODD(N594))=TRUE,N594-1,(IF(AND(ISODD(K594),ISEVEN(N594))=TRUE,N594-3,(IF(AND(ISEVEN(K594),ISODD(N594))=TRUE,N594+3,N594+1)))))))))))))))))))))))</f>
        <v>44</v>
      </c>
      <c r="L601" s="70"/>
      <c r="M601" s="63" t="s">
        <v>14</v>
      </c>
      <c r="N601" s="66">
        <f>IF(N594=" "," ",(IF(AND(ISEVEN(K594),ISEVEN(K601),(AND(K594&gt;Lanes!$G$18,K594&lt;Lanes!$G$20+1)),K601+1&gt;Lanes!$G$20)=TRUE,Lanes!$G$19+1,(IF(AND(ISEVEN(K594),ISEVEN(K601),(AND(K594&gt;Lanes!$G$17-1,K594&lt;Lanes!$G$19)),K601+1&gt;Lanes!$G$18)=TRUE,Lanes!$G$17+1,(IF(AND(ISEVEN(K594),ISODD(K601),(AND(K594&gt;Lanes!$G$18,K594&lt;Lanes!$G$20+1)),K601+3&gt;Lanes!$G$20)=TRUE,Lanes!$G$19+1,(IF(AND(ISEVEN(K594),ISODD(K601),(AND(K594&gt;Lanes!$G$17-1,K601&lt;Lanes!$G$19)),K601+3&gt;Lanes!$G$18)=TRUE,Lanes!$G$17+1,(IF(AND(ISODD(K594),ISEVEN(K601),(AND(K594&gt;Lanes!$G$17-1,K594&lt;Lanes!$G$19)),K601-3&lt;Lanes!$G$17)=TRUE,Lanes!$G$18-1,(IF(AND(ISODD(K594),ISEVEN(K601),(AND(K594&gt;Lanes!$G$18,K601&lt;Lanes!$G$20+1)),K601-3&lt;Lanes!$G$19)=TRUE,Lanes!$G$20-1,(IF(AND(ISODD(K594),ISODD(K601),(AND(K594&gt;Lanes!$G$17-1,K601&lt;Lanes!$G$19)),K601-3&lt;Lanes!$G$17)=TRUE,Lanes!$G$18,(IF(AND(ISODD(K594),ISODD(K601),(AND(K594&gt;Lanes!$G$18,K601&lt;Lanes!$G$20+1)),K601-3&lt;Lanes!$G$19)=TRUE,Lanes!$G$20,(IF(AND(ISODD(K594),ISODD(K601))=TRUE,K601-1,(IF(AND(ISODD(N594),ISEVEN(K601))=TRUE,K601-3,(IF(AND(ISEVEN(K594),ISODD(K601))=TRUE,K601+3,K601+1)))))))))))))))))))))))</f>
        <v>53</v>
      </c>
      <c r="O601" s="70"/>
      <c r="P601" s="68"/>
    </row>
    <row r="602" spans="1:16">
      <c r="A602" s="3"/>
      <c r="B602" s="3"/>
      <c r="C602" s="3"/>
      <c r="D602" s="182"/>
      <c r="E602" s="182"/>
      <c r="F602" s="182"/>
      <c r="G602" s="182"/>
      <c r="H602" s="182"/>
      <c r="I602" s="3"/>
      <c r="J602" s="3"/>
      <c r="K602" s="3"/>
      <c r="L602" s="182"/>
      <c r="M602" s="182"/>
      <c r="N602" s="182"/>
      <c r="O602" s="182"/>
      <c r="P602" s="4"/>
    </row>
    <row r="603" spans="1:16" ht="15.75" thickBot="1">
      <c r="A603" s="3"/>
      <c r="B603" s="3"/>
      <c r="C603" s="3"/>
      <c r="D603" s="182"/>
      <c r="E603" s="182"/>
      <c r="F603" s="182"/>
      <c r="G603" s="182"/>
      <c r="H603" s="182"/>
      <c r="I603" s="3"/>
      <c r="J603" s="3"/>
      <c r="K603" s="3"/>
      <c r="L603" s="182"/>
      <c r="M603" s="182"/>
      <c r="N603" s="182"/>
      <c r="O603" s="182"/>
      <c r="P603" s="4"/>
    </row>
    <row r="604" spans="1:16" ht="15.75" thickBot="1">
      <c r="A604" s="1"/>
      <c r="B604" s="221" t="s">
        <v>33</v>
      </c>
      <c r="C604" s="222"/>
      <c r="D604" s="223"/>
      <c r="E604" s="182"/>
      <c r="F604" s="1"/>
      <c r="G604" s="1"/>
      <c r="H604" s="1"/>
      <c r="I604" s="1"/>
      <c r="J604" s="221" t="s">
        <v>33</v>
      </c>
      <c r="K604" s="222"/>
      <c r="L604" s="223"/>
      <c r="M604" s="182"/>
      <c r="N604" s="1"/>
      <c r="O604" s="1"/>
      <c r="P604" s="1"/>
    </row>
    <row r="605" spans="1:16">
      <c r="A605" s="1"/>
      <c r="B605" s="179" t="s">
        <v>15</v>
      </c>
      <c r="C605" s="180" t="s">
        <v>37</v>
      </c>
      <c r="D605" s="178" t="s">
        <v>38</v>
      </c>
      <c r="E605" s="1"/>
      <c r="F605" s="221" t="s">
        <v>34</v>
      </c>
      <c r="G605" s="223"/>
      <c r="H605" s="1"/>
      <c r="I605" s="1"/>
      <c r="J605" s="179" t="s">
        <v>15</v>
      </c>
      <c r="K605" s="180" t="s">
        <v>37</v>
      </c>
      <c r="L605" s="178" t="s">
        <v>38</v>
      </c>
      <c r="M605" s="1"/>
      <c r="N605" s="221" t="s">
        <v>34</v>
      </c>
      <c r="O605" s="223"/>
      <c r="P605" s="1"/>
    </row>
    <row r="606" spans="1:16">
      <c r="A606" s="1"/>
      <c r="B606" s="224"/>
      <c r="C606" s="226"/>
      <c r="D606" s="228"/>
      <c r="E606" s="1"/>
      <c r="F606" s="71"/>
      <c r="G606" s="72"/>
      <c r="H606" s="1"/>
      <c r="I606" s="1"/>
      <c r="J606" s="224"/>
      <c r="K606" s="226"/>
      <c r="L606" s="228"/>
      <c r="M606" s="1"/>
      <c r="N606" s="71"/>
      <c r="O606" s="72"/>
      <c r="P606" s="1"/>
    </row>
    <row r="607" spans="1:16" ht="15.75" thickBot="1">
      <c r="A607" s="1"/>
      <c r="B607" s="225"/>
      <c r="C607" s="227"/>
      <c r="D607" s="229"/>
      <c r="E607" s="1"/>
      <c r="F607" s="73"/>
      <c r="G607" s="74"/>
      <c r="H607" s="1"/>
      <c r="I607" s="1"/>
      <c r="J607" s="225"/>
      <c r="K607" s="227"/>
      <c r="L607" s="229"/>
      <c r="M607" s="1"/>
      <c r="N607" s="73"/>
      <c r="O607" s="74"/>
      <c r="P607" s="1"/>
    </row>
    <row r="608" spans="1:16" ht="15.75" thickBot="1">
      <c r="A608" s="1"/>
      <c r="B608" s="63" t="s">
        <v>14</v>
      </c>
      <c r="C608" s="66">
        <f>IF(C594=" "," ",(IF(AND(ISEVEN(C594),ISEVEN(F601),(AND(C594&gt;Lanes!$C$18,C594&lt;Lanes!$C$20+1)),F601+1&gt;Lanes!$C$20)=TRUE,Lanes!$C$19,(IF(AND(ISEVEN(C594),ISEVEN(F601),(AND(C594&gt;Lanes!$C$17-1,C594&lt;Lanes!$C$19)),F601+1&gt;Lanes!$C$18)=TRUE,Lanes!$C$17,(IF(AND(ISEVEN(C594),ISODD(F601),(AND(C594&gt;Lanes!$C$18,C594&lt;Lanes!$C$20+1)),F601+3&gt;Lanes!$C$20)=TRUE,Lanes!$C$19+1,(IF(AND(ISEVEN(C594),ISODD(F601),(AND(C594&gt;Lanes!$C$17-1,F601&lt;Lanes!$C$19)),F601+3&gt;Lanes!$C$18)=TRUE,Lanes!$C$17+1,(IF(AND(ISODD(C594),ISEVEN(F601),(AND(C594&gt;Lanes!$C$17-1,C594&lt;Lanes!$C$19)),F601-3&lt;Lanes!$C$17)=TRUE,Lanes!$C$18-1,(IF(AND(ISODD(C594),ISEVEN(F601),(AND(C594&gt;Lanes!$C$18,C594&lt;Lanes!$C$20+1)),F601-3&gt;Lanes!$C$19)=TRUE,Lanes!$C$20-1,(IF(AND(ISODD(C594),ISODD(F601),(AND(C594&gt;Lanes!$C$17-1,C594&lt;Lanes!$C$19)),F601-1&lt;Lanes!$C$17)=TRUE,Lanes!$C$18,(IF(AND(ISODD(C594),ISODD(F601),(AND(C594&gt;Lanes!$C$18,C594&lt;Lanes!$C$20+1)),F601-1&lt;Lanes!$C$19)=TRUE,Lanes!$C$20,(IF(AND(ISODD(C594),ISODD(F601))=TRUE,F601-1,(IF(AND(ISODD(C594),ISEVEN(F601))=TRUE,F601-3,(IF(AND(ISEVEN(C594),ISODD(F601))=TRUE,F601+3,F601+1)))))))))))))))))))))))</f>
        <v>22</v>
      </c>
      <c r="D608" s="70"/>
      <c r="E608" s="1"/>
      <c r="F608" s="1"/>
      <c r="G608" s="1"/>
      <c r="H608" s="1"/>
      <c r="I608" s="1"/>
      <c r="J608" s="63" t="s">
        <v>14</v>
      </c>
      <c r="K608" s="66">
        <f>IF(K594=" "," ",(IF(AND(ISEVEN(K594),ISEVEN(N601),(AND(K594&gt;Lanes!$G$18,K594&lt;Lanes!$G$20+1)),N601+1&gt;Lanes!$G$20)=TRUE,Lanes!$G$19,(IF(AND(ISEVEN(K594),ISEVEN(N601),(AND(K594&gt;Lanes!$G$17-1,K594&lt;Lanes!$G$19)),N601+1&gt;Lanes!$G$18)=TRUE,Lanes!$G$17,(IF(AND(ISEVEN(K594),ISODD(N601),(AND(K594&gt;Lanes!$G$18,K594&lt;Lanes!$G$20+1)),N601+3&gt;Lanes!$G$20)=TRUE,Lanes!$G$19+1,(IF(AND(ISEVEN(K594),ISODD(N601),(AND(K594&gt;Lanes!$G$17-1,N601&lt;Lanes!$G$19)),N601+3&gt;Lanes!$G$18)=TRUE,Lanes!$G$17+1,(IF(AND(ISODD(K594),ISEVEN(N601),(AND(K594&gt;Lanes!$G$17-1,K594&lt;Lanes!$G$19)),N601-3&lt;Lanes!$G$17)=TRUE,Lanes!$G$18-1,(IF(AND(ISODD(K594),ISEVEN(N601),(AND(K594&gt;Lanes!$G$18,K594&lt;Lanes!$G$20+1)),N601-3&gt;Lanes!$G$19)=TRUE,Lanes!$G$20-1,(IF(AND(ISODD(K594),ISODD(N601),(AND(K594&gt;Lanes!$G$17-1,K594&lt;Lanes!$G$19)),N601-1&lt;Lanes!$G$17)=TRUE,Lanes!$G$18,(IF(AND(ISODD(K594),ISODD(N601),(AND(K594&gt;Lanes!$G$18,K594&lt;Lanes!$G$20+1)),N601-1&lt;Lanes!$G$19)=TRUE,Lanes!$G$20,(IF(AND(ISODD(K594),ISODD(N601))=TRUE,N601-1,(IF(AND(ISODD(K594),ISEVEN(N601))=TRUE,N601-3,(IF(AND(ISEVEN(K594),ISODD(N601))=TRUE,N601+3,N601+1)))))))))))))))))))))))</f>
        <v>52</v>
      </c>
      <c r="L608" s="70"/>
      <c r="M608" s="1"/>
      <c r="N608" s="1"/>
      <c r="O608" s="1"/>
      <c r="P608" s="1"/>
    </row>
    <row r="609" spans="1:16">
      <c r="A609" s="1"/>
      <c r="B609" s="1"/>
      <c r="C609" s="1"/>
      <c r="D609" s="3"/>
      <c r="E609" s="3"/>
      <c r="F609" s="1"/>
      <c r="G609" s="1"/>
      <c r="H609" s="1"/>
      <c r="I609" s="1"/>
      <c r="J609" s="1"/>
      <c r="K609" s="1"/>
      <c r="L609" s="3"/>
      <c r="M609" s="3"/>
      <c r="N609" s="1"/>
      <c r="O609" s="1"/>
      <c r="P609" s="1"/>
    </row>
    <row r="610" spans="1:16">
      <c r="A610" s="1"/>
      <c r="B610" s="1"/>
      <c r="C610" s="1"/>
      <c r="D610" s="3"/>
      <c r="E610" s="3"/>
      <c r="F610" s="1"/>
      <c r="G610" s="1"/>
      <c r="H610" s="1"/>
      <c r="I610" s="1"/>
      <c r="J610" s="1"/>
      <c r="K610" s="1"/>
      <c r="L610" s="3"/>
      <c r="M610" s="3"/>
      <c r="N610" s="1"/>
      <c r="O610" s="1"/>
      <c r="P610" s="1"/>
    </row>
    <row r="611" spans="1:1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>
      <c r="A612" s="1"/>
      <c r="B612" s="220" t="s">
        <v>13</v>
      </c>
      <c r="C612" s="220"/>
      <c r="D612" s="31"/>
      <c r="E612" s="31"/>
      <c r="F612" s="31"/>
      <c r="G612" s="31"/>
      <c r="H612" s="1"/>
      <c r="I612" s="1"/>
      <c r="J612" s="220" t="s">
        <v>13</v>
      </c>
      <c r="K612" s="220"/>
      <c r="L612" s="31"/>
      <c r="M612" s="31"/>
      <c r="N612" s="31"/>
      <c r="O612" s="31"/>
      <c r="P612" s="1"/>
    </row>
    <row r="613" spans="1:16">
      <c r="A613" s="1"/>
      <c r="B613" s="239" t="s">
        <v>35</v>
      </c>
      <c r="C613" s="239"/>
      <c r="D613" s="239"/>
      <c r="E613" s="239"/>
      <c r="F613" s="239"/>
      <c r="G613" s="239"/>
      <c r="H613" s="1"/>
      <c r="I613" s="1"/>
      <c r="J613" s="240" t="s">
        <v>35</v>
      </c>
      <c r="K613" s="240"/>
      <c r="L613" s="240"/>
      <c r="M613" s="240"/>
      <c r="N613" s="240"/>
      <c r="O613" s="240"/>
      <c r="P613" s="1"/>
    </row>
    <row r="614" spans="1:16">
      <c r="A614" s="75"/>
      <c r="B614" s="239"/>
      <c r="C614" s="239"/>
      <c r="D614" s="239"/>
      <c r="E614" s="239"/>
      <c r="F614" s="239"/>
      <c r="G614" s="239"/>
      <c r="H614" s="76"/>
      <c r="I614" s="75"/>
      <c r="J614" s="240"/>
      <c r="K614" s="240"/>
      <c r="L614" s="240"/>
      <c r="M614" s="240"/>
      <c r="N614" s="240"/>
      <c r="O614" s="240"/>
      <c r="P614" s="76"/>
    </row>
    <row r="615" spans="1:16" ht="20.25">
      <c r="A615" s="75"/>
      <c r="B615" s="77"/>
      <c r="C615" s="77"/>
      <c r="D615" s="77"/>
      <c r="E615" s="77"/>
      <c r="F615" s="77"/>
      <c r="G615" s="77"/>
      <c r="H615" s="76"/>
      <c r="I615" s="75"/>
      <c r="J615" s="78"/>
      <c r="K615" s="78"/>
      <c r="L615" s="78"/>
      <c r="M615" s="78"/>
      <c r="N615" s="78"/>
      <c r="O615" s="78"/>
      <c r="P615" s="76"/>
    </row>
    <row r="616" spans="1:16" ht="20.25">
      <c r="A616" s="75"/>
      <c r="B616" s="77"/>
      <c r="C616" s="241" t="s">
        <v>36</v>
      </c>
      <c r="D616" s="241"/>
      <c r="E616" s="241"/>
      <c r="F616" s="241"/>
      <c r="G616" s="77"/>
      <c r="H616" s="76"/>
      <c r="I616" s="75"/>
      <c r="J616" s="78"/>
      <c r="K616" s="242" t="s">
        <v>36</v>
      </c>
      <c r="L616" s="242"/>
      <c r="M616" s="242"/>
      <c r="N616" s="242"/>
      <c r="O616" s="78"/>
      <c r="P616" s="76"/>
    </row>
    <row r="617" spans="1:16" ht="20.25">
      <c r="A617" s="75"/>
      <c r="B617" s="77"/>
      <c r="C617" s="77"/>
      <c r="D617" s="77"/>
      <c r="E617" s="77"/>
      <c r="F617" s="77"/>
      <c r="G617" s="77"/>
      <c r="H617" s="76"/>
      <c r="I617" s="75"/>
      <c r="J617" s="78"/>
      <c r="K617" s="78"/>
      <c r="L617" s="78"/>
      <c r="M617" s="78"/>
      <c r="N617" s="78"/>
      <c r="O617" s="78"/>
      <c r="P617" s="76"/>
    </row>
    <row r="618" spans="1:16">
      <c r="A618" s="1"/>
      <c r="B618" s="1"/>
      <c r="C618" s="1"/>
      <c r="D618" s="234">
        <f>Lanes!$D$3</f>
        <v>41658</v>
      </c>
      <c r="E618" s="234"/>
      <c r="F618" s="1"/>
      <c r="G618" s="1"/>
      <c r="H618" s="1"/>
      <c r="I618" s="1"/>
      <c r="J618" s="79"/>
      <c r="K618" s="79"/>
      <c r="L618" s="235">
        <f>Lanes!$D$3</f>
        <v>41658</v>
      </c>
      <c r="M618" s="235"/>
      <c r="N618" s="79"/>
      <c r="O618" s="79"/>
      <c r="P618" s="1"/>
    </row>
    <row r="619" spans="1:16" ht="18">
      <c r="A619" s="37"/>
      <c r="B619" s="37"/>
      <c r="C619" s="37"/>
      <c r="D619" s="37"/>
      <c r="E619" s="37"/>
      <c r="F619" s="37"/>
      <c r="G619" s="37"/>
      <c r="H619" s="37"/>
      <c r="I619" s="37"/>
      <c r="J619" s="80"/>
      <c r="K619" s="80"/>
      <c r="L619" s="80"/>
      <c r="M619" s="80"/>
      <c r="N619" s="80"/>
      <c r="O619" s="80"/>
      <c r="P619" s="37"/>
    </row>
    <row r="620" spans="1:16" ht="15.75">
      <c r="A620" s="1"/>
      <c r="B620" s="1"/>
      <c r="C620" s="236" t="s">
        <v>28</v>
      </c>
      <c r="D620" s="236"/>
      <c r="E620" s="236"/>
      <c r="F620" s="236"/>
      <c r="G620" s="1"/>
      <c r="H620" s="1"/>
      <c r="I620" s="1"/>
      <c r="J620" s="79"/>
      <c r="K620" s="237" t="s">
        <v>27</v>
      </c>
      <c r="L620" s="237"/>
      <c r="M620" s="237"/>
      <c r="N620" s="237"/>
      <c r="O620" s="79"/>
      <c r="P620" s="1"/>
    </row>
    <row r="621" spans="1:16" ht="15.75">
      <c r="A621" s="36"/>
      <c r="B621" s="3"/>
      <c r="C621" s="3"/>
      <c r="D621" s="3"/>
      <c r="E621" s="3"/>
      <c r="F621" s="1"/>
      <c r="G621" s="1"/>
      <c r="H621" s="1"/>
      <c r="I621" s="36"/>
      <c r="J621" s="3"/>
      <c r="K621" s="3"/>
      <c r="L621" s="3"/>
      <c r="M621" s="3"/>
      <c r="N621" s="1"/>
      <c r="O621" s="1"/>
      <c r="P621" s="1"/>
    </row>
    <row r="622" spans="1:16" ht="15.75">
      <c r="A622" s="36"/>
      <c r="B622" s="3"/>
      <c r="C622" s="3"/>
      <c r="D622" s="3"/>
      <c r="E622" s="3"/>
      <c r="F622" s="1"/>
      <c r="G622" s="1"/>
      <c r="H622" s="1"/>
      <c r="I622" s="36"/>
      <c r="J622" s="3"/>
      <c r="K622" s="3"/>
      <c r="L622" s="3"/>
      <c r="M622" s="3"/>
      <c r="N622" s="1"/>
      <c r="O622" s="1"/>
      <c r="P622" s="1"/>
    </row>
    <row r="623" spans="1:16" ht="16.5" thickBot="1">
      <c r="A623" s="1"/>
      <c r="B623" s="36" t="s">
        <v>3</v>
      </c>
      <c r="C623" s="238" t="str">
        <f>Input!B21</f>
        <v>Armada</v>
      </c>
      <c r="D623" s="238"/>
      <c r="E623" s="238"/>
      <c r="F623" s="238"/>
      <c r="G623" s="35"/>
      <c r="H623" s="1"/>
      <c r="I623" s="1"/>
      <c r="J623" s="81" t="s">
        <v>3</v>
      </c>
      <c r="K623" s="238" t="str">
        <f>Input!S21</f>
        <v>Armada</v>
      </c>
      <c r="L623" s="238"/>
      <c r="M623" s="238"/>
      <c r="N623" s="238"/>
      <c r="O623" s="35"/>
      <c r="P623" s="1"/>
    </row>
    <row r="624" spans="1:1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thickBot="1">
      <c r="A625" s="1"/>
      <c r="B625" s="1"/>
      <c r="C625" s="34"/>
      <c r="D625" s="33"/>
      <c r="E625" s="1"/>
      <c r="F625" s="1"/>
      <c r="G625" s="1"/>
      <c r="H625" s="1"/>
      <c r="I625" s="1"/>
      <c r="J625" s="1"/>
      <c r="K625" s="34"/>
      <c r="L625" s="33"/>
      <c r="M625" s="1"/>
      <c r="N625" s="1"/>
      <c r="O625" s="1"/>
      <c r="P625" s="1"/>
    </row>
    <row r="626" spans="1:16">
      <c r="A626" s="1"/>
      <c r="B626" s="221" t="s">
        <v>29</v>
      </c>
      <c r="C626" s="223"/>
      <c r="D626" s="67"/>
      <c r="E626" s="221" t="s">
        <v>30</v>
      </c>
      <c r="F626" s="222"/>
      <c r="G626" s="223"/>
      <c r="H626" s="1"/>
      <c r="I626" s="1"/>
      <c r="J626" s="231" t="s">
        <v>29</v>
      </c>
      <c r="K626" s="232"/>
      <c r="L626" s="67"/>
      <c r="M626" s="231" t="s">
        <v>30</v>
      </c>
      <c r="N626" s="233"/>
      <c r="O626" s="232"/>
      <c r="P626" s="1"/>
    </row>
    <row r="627" spans="1:16">
      <c r="A627" s="1"/>
      <c r="B627" s="179" t="s">
        <v>26</v>
      </c>
      <c r="C627" s="181" t="s">
        <v>25</v>
      </c>
      <c r="D627" s="182"/>
      <c r="E627" s="179" t="s">
        <v>24</v>
      </c>
      <c r="F627" s="180" t="s">
        <v>23</v>
      </c>
      <c r="G627" s="178" t="s">
        <v>22</v>
      </c>
      <c r="H627" s="1"/>
      <c r="I627" s="1"/>
      <c r="J627" s="179" t="s">
        <v>26</v>
      </c>
      <c r="K627" s="181" t="s">
        <v>25</v>
      </c>
      <c r="L627" s="182"/>
      <c r="M627" s="179" t="s">
        <v>24</v>
      </c>
      <c r="N627" s="180" t="s">
        <v>23</v>
      </c>
      <c r="O627" s="178" t="s">
        <v>22</v>
      </c>
      <c r="P627" s="1"/>
    </row>
    <row r="628" spans="1:16">
      <c r="A628" s="1"/>
      <c r="B628" s="224"/>
      <c r="C628" s="228"/>
      <c r="D628" s="230"/>
      <c r="E628" s="224"/>
      <c r="F628" s="226"/>
      <c r="G628" s="228"/>
      <c r="H628" s="1"/>
      <c r="I628" s="1"/>
      <c r="J628" s="224"/>
      <c r="K628" s="228"/>
      <c r="L628" s="230"/>
      <c r="M628" s="224"/>
      <c r="N628" s="226"/>
      <c r="O628" s="228"/>
      <c r="P628" s="1"/>
    </row>
    <row r="629" spans="1:16">
      <c r="A629" s="1"/>
      <c r="B629" s="225"/>
      <c r="C629" s="229"/>
      <c r="D629" s="230"/>
      <c r="E629" s="225"/>
      <c r="F629" s="227"/>
      <c r="G629" s="229"/>
      <c r="H629" s="1"/>
      <c r="I629" s="1"/>
      <c r="J629" s="225"/>
      <c r="K629" s="229"/>
      <c r="L629" s="230"/>
      <c r="M629" s="225"/>
      <c r="N629" s="227"/>
      <c r="O629" s="229"/>
      <c r="P629" s="1"/>
    </row>
    <row r="630" spans="1:16" ht="15.75" thickBot="1">
      <c r="A630" s="1"/>
      <c r="B630" s="63" t="s">
        <v>14</v>
      </c>
      <c r="C630" s="64">
        <f>IF(C594=" "," ",C594+1)</f>
        <v>18</v>
      </c>
      <c r="D630" s="182"/>
      <c r="E630" s="63" t="s">
        <v>14</v>
      </c>
      <c r="F630" s="66">
        <f>IF(C630=" "," ",(IF(AND(ISEVEN(C630),(AND(C630&gt;Lanes!$C$18,C630&lt;Lanes!$C$20+1)=TRUE),C630+2&gt;Lanes!$C$20)=TRUE,Lanes!$C$19+1,(IF(AND(ISEVEN(C630),(AND(C630&gt;Lanes!$C$17-1,C630&lt;Lanes!$C$19)=TRUE),C630+2&gt;Lanes!$C$18)=TRUE,Lanes!$C$17+1,(IF(AND(ISODD(C630),(AND(C630&gt;Lanes!$C$17-1,C630&lt;Lanes!$C$19)=TRUE),C630-2&lt;Lanes!$C$17)=TRUE,Lanes!$C$18-1,(IF(AND(ISODD(C630),(AND(C630&gt;Lanes!$C$18,C630&lt;Lanes!$C$20+1)=TRUE),C630-2&lt;Lanes!$C$19)=TRUE,Lanes!$C$20-1,(IF(ISEVEN(C630)=TRUE,C630+2,C630-2)))))))))))</f>
        <v>20</v>
      </c>
      <c r="G630" s="70"/>
      <c r="H630" s="1"/>
      <c r="I630" s="1"/>
      <c r="J630" s="63" t="s">
        <v>14</v>
      </c>
      <c r="K630" s="64">
        <f>IF(K594=" "," ",K594+1)</f>
        <v>48</v>
      </c>
      <c r="L630" s="182"/>
      <c r="M630" s="63" t="s">
        <v>14</v>
      </c>
      <c r="N630" s="66">
        <f>IF(K630=" "," ",(IF(AND(ISEVEN(K630),(AND(K630&gt;Lanes!$G$18,K630&lt;Lanes!$G$20+1)=TRUE),K630+2&gt;Lanes!$G$20)=TRUE,Lanes!$G$19+1,(IF(AND(ISEVEN(K630),(AND(K630&gt;Lanes!$G$17-1,K630&lt;Lanes!$G$19)=TRUE),K630+2&gt;Lanes!$G$18)=TRUE,Lanes!$G$17+1,(IF(AND(ISODD(K630),(AND(K630&gt;Lanes!$G$17-1,K630&lt;Lanes!$G$19)=TRUE),K630-2&lt;Lanes!$G$17)=TRUE,Lanes!$G$18-1,(IF(AND(ISODD(K630),(AND(K630&gt;Lanes!$G$18,K630&lt;Lanes!$G$20+1)=TRUE),K630-2&lt;Lanes!$G$19)=TRUE,Lanes!$G$20-1,(IF(ISEVEN(K630)=TRUE,K630+2,K630-2)))))))))))</f>
        <v>50</v>
      </c>
      <c r="O630" s="70"/>
      <c r="P630" s="1"/>
    </row>
    <row r="631" spans="1:16">
      <c r="A631" s="1"/>
      <c r="B631" s="177"/>
      <c r="C631" s="3"/>
      <c r="D631" s="177"/>
      <c r="E631" s="3"/>
      <c r="F631" s="177"/>
      <c r="G631" s="3"/>
      <c r="H631" s="1"/>
      <c r="I631" s="1"/>
      <c r="J631" s="177"/>
      <c r="K631" s="3"/>
      <c r="L631" s="177"/>
      <c r="M631" s="3"/>
      <c r="N631" s="177"/>
      <c r="O631" s="3"/>
      <c r="P631" s="1"/>
    </row>
    <row r="632" spans="1:16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>
      <c r="A633" s="3"/>
      <c r="B633" s="221" t="s">
        <v>31</v>
      </c>
      <c r="C633" s="222"/>
      <c r="D633" s="223"/>
      <c r="E633" s="221" t="s">
        <v>32</v>
      </c>
      <c r="F633" s="222"/>
      <c r="G633" s="223"/>
      <c r="H633" s="3"/>
      <c r="I633" s="3"/>
      <c r="J633" s="221" t="s">
        <v>31</v>
      </c>
      <c r="K633" s="222"/>
      <c r="L633" s="223"/>
      <c r="M633" s="221" t="s">
        <v>32</v>
      </c>
      <c r="N633" s="222"/>
      <c r="O633" s="223"/>
      <c r="P633" s="3"/>
    </row>
    <row r="634" spans="1:16">
      <c r="A634" s="3"/>
      <c r="B634" s="179" t="s">
        <v>21</v>
      </c>
      <c r="C634" s="180" t="s">
        <v>20</v>
      </c>
      <c r="D634" s="178" t="s">
        <v>19</v>
      </c>
      <c r="E634" s="179" t="s">
        <v>18</v>
      </c>
      <c r="F634" s="180" t="s">
        <v>17</v>
      </c>
      <c r="G634" s="178" t="s">
        <v>16</v>
      </c>
      <c r="H634" s="67"/>
      <c r="I634" s="3"/>
      <c r="J634" s="179" t="s">
        <v>21</v>
      </c>
      <c r="K634" s="180" t="s">
        <v>20</v>
      </c>
      <c r="L634" s="178" t="s">
        <v>19</v>
      </c>
      <c r="M634" s="179" t="s">
        <v>18</v>
      </c>
      <c r="N634" s="180" t="s">
        <v>17</v>
      </c>
      <c r="O634" s="178" t="s">
        <v>16</v>
      </c>
      <c r="P634" s="67"/>
    </row>
    <row r="635" spans="1:16">
      <c r="A635" s="3"/>
      <c r="B635" s="224"/>
      <c r="C635" s="226"/>
      <c r="D635" s="228"/>
      <c r="E635" s="224"/>
      <c r="F635" s="226"/>
      <c r="G635" s="228"/>
      <c r="H635" s="182"/>
      <c r="I635" s="3"/>
      <c r="J635" s="224"/>
      <c r="K635" s="226"/>
      <c r="L635" s="228"/>
      <c r="M635" s="224"/>
      <c r="N635" s="226"/>
      <c r="O635" s="228"/>
      <c r="P635" s="4"/>
    </row>
    <row r="636" spans="1:16">
      <c r="A636" s="3"/>
      <c r="B636" s="225"/>
      <c r="C636" s="227"/>
      <c r="D636" s="229"/>
      <c r="E636" s="225"/>
      <c r="F636" s="227"/>
      <c r="G636" s="229"/>
      <c r="H636" s="68"/>
      <c r="I636" s="3"/>
      <c r="J636" s="225"/>
      <c r="K636" s="227"/>
      <c r="L636" s="229"/>
      <c r="M636" s="225"/>
      <c r="N636" s="227"/>
      <c r="O636" s="229"/>
      <c r="P636" s="68"/>
    </row>
    <row r="637" spans="1:16" ht="15.75" thickBot="1">
      <c r="A637" s="3"/>
      <c r="B637" s="63" t="s">
        <v>14</v>
      </c>
      <c r="C637" s="66">
        <f>IF(C630=" "," ",(IF(AND(ISEVEN(C630),ISEVEN(F630),(AND(C630&gt;Lanes!$C$18,C630&lt;Lanes!$C$20+1)),F630+1&gt;Lanes!$C$20)=TRUE,Lanes!$C$19,(IF(AND(ISEVEN(C630),ISEVEN(F630),(AND(C630&gt;Lanes!$C$17-1,C630&lt;Lanes!$C$19)),F630+1&gt;Lanes!$C$18)=TRUE,Lanes!$C$17,(IF(AND(ISEVEN(C630),ISODD(F630),(AND(C630&gt;Lanes!$C$18,C630&lt;Lanes!$C$20+1)),F630+3&gt;Lanes!$C$20)=TRUE,Lanes!$C$19+1,(IF(AND(ISEVEN(C630),ISODD(F630),(AND(C630&gt;Lanes!$C$17-1,C630&lt;Lanes!$C$19)),F630+3&gt;Lanes!$C$18)=TRUE,Lanes!$C$17+1,(IF(AND(ISODD(C630),ISEVEN(F630),(AND(C630&gt;Lanes!$C$17-1,C630&lt;Lanes!$C$19)),F630-3&lt;Lanes!$C$17)=TRUE,Lanes!$C$18-1,(IF(AND(ISODD(C630),ISEVEN(F630),(AND(C630&gt;Lanes!$C$18,C630&lt;Lanes!$C$20+1)),F630-3&gt;Lanes!$C$19)=TRUE,Lanes!$C$20-1,(IF(AND(ISODD(C630),ISODD(F630),(AND(C630&gt;Lanes!$C$17-1,C630&lt;Lanes!$C$19)),F630-1&lt;Lanes!$C$17)=TRUE,Lanes!$C$18,(IF(AND(ISODD(C630),ISODD(F630),(AND(C630&gt;Lanes!$C$18,C630&lt;Lanes!$C$20+1)),F630-1&lt;Lanes!$C$19)=TRUE,Lanes!$C$20,(IF(AND(ISODD(C630),ISODD(F630))=TRUE,F630-1,(IF(AND(ISODD(C630),ISEVEN(F630))=TRUE,F630-3,(IF(AND(ISEVEN(C630),ISODD(F630))=TRUE,F630+3,F630+1)))))))))))))))))))))))</f>
        <v>21</v>
      </c>
      <c r="D637" s="70"/>
      <c r="E637" s="63" t="s">
        <v>14</v>
      </c>
      <c r="F637" s="66">
        <f>IF(F630=" "," ",(IF(AND(ISEVEN(C630),ISEVEN(C637),(AND(C630&gt;Lanes!$C$18,C630&lt;Lanes!$C$20+1)),C637+1&gt;Lanes!$C$20)=TRUE,Lanes!$C$19+1,(IF(AND(ISEVEN(C630),ISEVEN(C637),(AND(C630&gt;Lanes!$C$17-1,C630&lt;Lanes!$C$19)),C637+1&gt;Lanes!$C$18)=TRUE,Lanes!$C$17+1,(IF(AND(ISEVEN(C630),ISODD(C637),(AND(C630&gt;Lanes!$C$18,C630&lt;Lanes!$C$20+1)),C637+3&gt;Lanes!$C$20)=TRUE,Lanes!$C$19+1,(IF(AND(ISEVEN(C630),ISODD(C637),(AND(C630&gt;Lanes!$C$17-1,C637&lt;Lanes!$C$19)),C637+3&gt;Lanes!$C$18)=TRUE,Lanes!$C$17+1,(IF(AND(ISODD(C630),ISEVEN(C637),(AND(C630&gt;Lanes!$C$17-1,C630&lt;Lanes!$C$19)),C637-3&lt;Lanes!$C$17)=TRUE,Lanes!$C$18-1,(IF(AND(ISODD(C630),ISEVEN(C637),(AND(C630&gt;Lanes!$C$18,C637&lt;Lanes!$C$20+1)),C637-3&lt;Lanes!$C$19)=TRUE,Lanes!$C$20-1,(IF(AND(ISODD(C630),ISODD(C637),(AND(C630&gt;Lanes!$C$17-1,C637&lt;Lanes!$C$19)),C637-3&lt;Lanes!$C$17)=TRUE,Lanes!$C$18,(IF(AND(ISODD(C630),ISODD(C637),(AND(C630&gt;Lanes!$C$18,C637&lt;Lanes!$C$20+1)),C637-3&lt;Lanes!$C$19)=TRUE,Lanes!$C$20,(IF(AND(ISODD(C630),ISODD(C637))=TRUE,C637-1,(IF(AND(ISODD(F630),ISEVEN(C637))=TRUE,C637-3,(IF(AND(ISEVEN(C630),ISODD(C637))=TRUE,C637+3,C637+1)))))))))))))))))))))))</f>
        <v>24</v>
      </c>
      <c r="G637" s="70"/>
      <c r="H637" s="68"/>
      <c r="I637" s="3"/>
      <c r="J637" s="63" t="s">
        <v>14</v>
      </c>
      <c r="K637" s="66">
        <f>IF(K630=" "," ",(IF(AND(ISEVEN(K630),ISEVEN(N630),(AND(K630&gt;Lanes!$G$18,K630&lt;Lanes!$G$20+1)),N630+1&gt;Lanes!$G$20)=TRUE,Lanes!$G$19,(IF(AND(ISEVEN(K630),ISEVEN(N630),(AND(K630&gt;Lanes!$G$17-1,K630&lt;Lanes!$G$19)),N630+1&gt;Lanes!$G$18)=TRUE,Lanes!$G$17,(IF(AND(ISEVEN(K630),ISODD(N630),(AND(K630&gt;Lanes!$G$18,K630&lt;Lanes!$G$20+1)),N630+3&gt;Lanes!$G$20)=TRUE,Lanes!$G$19+1,(IF(AND(ISEVEN(N630),ISODD(N630),(AND(K630&gt;Lanes!$G$17-1,K630&lt;Lanes!$G$19)),N630+3&gt;Lanes!$G$18)=TRUE,Lanes!$G$17+1,(IF(AND(ISODD(K630),ISEVEN(N630),(AND(K630&gt;Lanes!$G$17-1,K630&lt;Lanes!$G$19)),N630-3&lt;Lanes!$G$17)=TRUE,Lanes!$G$18-1,(IF(AND(ISODD(K630),ISEVEN(N630),(AND(K630&gt;Lanes!$G$18,K630&lt;Lanes!$G$20+1)),N630-3&gt;Lanes!$G$19)=TRUE,Lanes!$G$20-1,(IF(AND(ISODD(K630),ISODD(N630),(AND(K630&gt;Lanes!$G$17-1,K630&lt;Lanes!$G$19)),N630-1&lt;Lanes!$G$17)=TRUE,Lanes!$G$18,(IF(AND(ISODD(K630),ISODD(N630),(AND(K630&gt;Lanes!$G$18,K630&lt;Lanes!$G$20+1)),N630-1&lt;Lanes!$G$19)=TRUE,Lanes!$G$20,(IF(AND(ISODD(K630),ISODD(N630))=TRUE,N630-1,(IF(AND(ISODD(K630),ISEVEN(N630))=TRUE,N630-3,(IF(AND(ISEVEN(K630),ISODD(N630))=TRUE,N630+3,N630+1)))))))))))))))))))))))</f>
        <v>51</v>
      </c>
      <c r="L637" s="70"/>
      <c r="M637" s="63" t="s">
        <v>14</v>
      </c>
      <c r="N637" s="66">
        <f>IF(N630=" "," ",(IF(AND(ISEVEN(K630),ISEVEN(K637),(AND(K630&gt;Lanes!$G$18,K630&lt;Lanes!$G$20+1)),K637+1&gt;Lanes!$G$20)=TRUE,Lanes!$G$19+1,(IF(AND(ISEVEN(K630),ISEVEN(K637),(AND(K630&gt;Lanes!$G$17-1,K630&lt;Lanes!$G$19)),K637+1&gt;Lanes!$G$18)=TRUE,Lanes!$G$17+1,(IF(AND(ISEVEN(K630),ISODD(K637),(AND(K630&gt;Lanes!$G$18,K630&lt;Lanes!$G$20+1)),K637+3&gt;Lanes!$G$20)=TRUE,Lanes!$G$19+1,(IF(AND(ISEVEN(K630),ISODD(K637),(AND(K630&gt;Lanes!$G$17-1,K637&lt;Lanes!$G$19)),K637+3&gt;Lanes!$G$18)=TRUE,Lanes!$G$17+1,(IF(AND(ISODD(K630),ISEVEN(K637),(AND(K630&gt;Lanes!$G$17-1,K630&lt;Lanes!$G$19)),K637-3&lt;Lanes!$G$17)=TRUE,Lanes!$G$18-1,(IF(AND(ISODD(K630),ISEVEN(K637),(AND(K630&gt;Lanes!$G$18,K637&lt;Lanes!$G$20+1)),K637-3&lt;Lanes!$G$19)=TRUE,Lanes!$G$20-1,(IF(AND(ISODD(K630),ISODD(K637),(AND(K630&gt;Lanes!$G$17-1,K637&lt;Lanes!$G$19)),K637-3&lt;Lanes!$G$17)=TRUE,Lanes!$G$18,(IF(AND(ISODD(K630),ISODD(K637),(AND(K630&gt;Lanes!$G$18,K637&lt;Lanes!$G$20+1)),K637-3&lt;Lanes!$G$19)=TRUE,Lanes!$G$20,(IF(AND(ISODD(K630),ISODD(K637))=TRUE,K637-1,(IF(AND(ISODD(N630),ISEVEN(K637))=TRUE,K637-3,(IF(AND(ISEVEN(K630),ISODD(K637))=TRUE,K637+3,K637+1)))))))))))))))))))))))</f>
        <v>54</v>
      </c>
      <c r="O637" s="70"/>
      <c r="P637" s="68"/>
    </row>
    <row r="638" spans="1:16">
      <c r="A638" s="3"/>
      <c r="B638" s="3"/>
      <c r="C638" s="3"/>
      <c r="D638" s="182"/>
      <c r="E638" s="182"/>
      <c r="F638" s="182"/>
      <c r="G638" s="182"/>
      <c r="H638" s="182"/>
      <c r="I638" s="3"/>
      <c r="J638" s="3"/>
      <c r="K638" s="3"/>
      <c r="L638" s="182"/>
      <c r="M638" s="182"/>
      <c r="N638" s="182"/>
      <c r="O638" s="182"/>
      <c r="P638" s="4"/>
    </row>
    <row r="639" spans="1:16" ht="15.75" thickBot="1">
      <c r="A639" s="3"/>
      <c r="B639" s="3"/>
      <c r="C639" s="3"/>
      <c r="D639" s="182"/>
      <c r="E639" s="182"/>
      <c r="F639" s="182"/>
      <c r="G639" s="182"/>
      <c r="H639" s="182"/>
      <c r="I639" s="3"/>
      <c r="J639" s="3"/>
      <c r="K639" s="3"/>
      <c r="L639" s="182"/>
      <c r="M639" s="182"/>
      <c r="N639" s="182"/>
      <c r="O639" s="182"/>
      <c r="P639" s="4"/>
    </row>
    <row r="640" spans="1:16" ht="15.75" thickBot="1">
      <c r="A640" s="1"/>
      <c r="B640" s="221" t="s">
        <v>33</v>
      </c>
      <c r="C640" s="222"/>
      <c r="D640" s="223"/>
      <c r="E640" s="182"/>
      <c r="F640" s="1"/>
      <c r="G640" s="1"/>
      <c r="H640" s="1"/>
      <c r="I640" s="1"/>
      <c r="J640" s="221" t="s">
        <v>33</v>
      </c>
      <c r="K640" s="222"/>
      <c r="L640" s="223"/>
      <c r="M640" s="182"/>
      <c r="N640" s="1"/>
      <c r="O640" s="1"/>
      <c r="P640" s="1"/>
    </row>
    <row r="641" spans="1:16">
      <c r="A641" s="1"/>
      <c r="B641" s="179" t="s">
        <v>15</v>
      </c>
      <c r="C641" s="180" t="s">
        <v>37</v>
      </c>
      <c r="D641" s="178" t="s">
        <v>38</v>
      </c>
      <c r="E641" s="1"/>
      <c r="F641" s="221" t="s">
        <v>34</v>
      </c>
      <c r="G641" s="223"/>
      <c r="H641" s="1"/>
      <c r="I641" s="1"/>
      <c r="J641" s="179" t="s">
        <v>15</v>
      </c>
      <c r="K641" s="180" t="s">
        <v>37</v>
      </c>
      <c r="L641" s="178" t="s">
        <v>38</v>
      </c>
      <c r="M641" s="1"/>
      <c r="N641" s="221" t="s">
        <v>34</v>
      </c>
      <c r="O641" s="223"/>
      <c r="P641" s="1"/>
    </row>
    <row r="642" spans="1:16">
      <c r="A642" s="1"/>
      <c r="B642" s="224"/>
      <c r="C642" s="226"/>
      <c r="D642" s="228"/>
      <c r="E642" s="1"/>
      <c r="F642" s="71"/>
      <c r="G642" s="72"/>
      <c r="H642" s="1"/>
      <c r="I642" s="1"/>
      <c r="J642" s="224"/>
      <c r="K642" s="226"/>
      <c r="L642" s="228"/>
      <c r="M642" s="1"/>
      <c r="N642" s="71"/>
      <c r="O642" s="72"/>
      <c r="P642" s="1"/>
    </row>
    <row r="643" spans="1:16" ht="15.75" thickBot="1">
      <c r="A643" s="1"/>
      <c r="B643" s="225"/>
      <c r="C643" s="227"/>
      <c r="D643" s="229"/>
      <c r="E643" s="1"/>
      <c r="F643" s="73"/>
      <c r="G643" s="74"/>
      <c r="H643" s="1"/>
      <c r="I643" s="1"/>
      <c r="J643" s="225"/>
      <c r="K643" s="227"/>
      <c r="L643" s="229"/>
      <c r="M643" s="1"/>
      <c r="N643" s="73"/>
      <c r="O643" s="74"/>
      <c r="P643" s="1"/>
    </row>
    <row r="644" spans="1:16" ht="15.75" thickBot="1">
      <c r="A644" s="1"/>
      <c r="B644" s="63" t="s">
        <v>14</v>
      </c>
      <c r="C644" s="66">
        <f>IF(C630=" "," ",(IF(AND(ISEVEN(C630),ISEVEN(F637),(AND(C630&gt;Lanes!$C$18,C630&lt;Lanes!$C$20+1)),F637+1&gt;Lanes!$C$20)=TRUE,Lanes!$C$19,(IF(AND(ISEVEN(C630),ISEVEN(F637),(AND(C630&gt;Lanes!$C$17-1,C630&lt;Lanes!$C$19)),F637+1&gt;Lanes!$C$18)=TRUE,Lanes!$C$17,(IF(AND(ISEVEN(C630),ISODD(F637),(AND(C630&gt;Lanes!$C$18,C630&lt;Lanes!$C$20+1)),F637+3&gt;Lanes!$C$20)=TRUE,Lanes!$C$19+1,(IF(AND(ISEVEN(C630),ISODD(F637),(AND(C630&gt;Lanes!$C$17-1,F637&lt;Lanes!$C$19)),F637+3&gt;Lanes!$C$18)=TRUE,Lanes!$C$17+1,(IF(AND(ISODD(C630),ISEVEN(F637),(AND(C630&gt;Lanes!$C$17-1,C630&lt;Lanes!$C$19)),F637-3&lt;Lanes!$C$17)=TRUE,Lanes!$C$18-1,(IF(AND(ISODD(C630),ISEVEN(F637),(AND(C630&gt;Lanes!$C$18,C630&lt;Lanes!$C$20+1)),F637-3&gt;Lanes!$C$19)=TRUE,Lanes!$C$20-1,(IF(AND(ISODD(C630),ISODD(F637),(AND(C630&gt;Lanes!$C$17-1,C630&lt;Lanes!$C$19)),F637-1&lt;Lanes!$C$17)=TRUE,Lanes!$C$18,(IF(AND(ISODD(C630),ISODD(F637),(AND(C630&gt;Lanes!$C$18,C630&lt;Lanes!$C$20+1)),F637-1&lt;Lanes!$C$19)=TRUE,Lanes!$C$20,(IF(AND(ISODD(C630),ISODD(F637))=TRUE,F637-1,(IF(AND(ISODD(C630),ISEVEN(F637))=TRUE,F637-3,(IF(AND(ISEVEN(C630),ISODD(F637))=TRUE,F637+3,F637+1)))))))))))))))))))))))</f>
        <v>13</v>
      </c>
      <c r="D644" s="70"/>
      <c r="E644" s="1"/>
      <c r="F644" s="1"/>
      <c r="G644" s="1"/>
      <c r="H644" s="1"/>
      <c r="I644" s="1"/>
      <c r="J644" s="63" t="s">
        <v>14</v>
      </c>
      <c r="K644" s="66">
        <f>IF(K630=" "," ",(IF(AND(ISEVEN(K630),ISEVEN(N637),(AND(K630&gt;Lanes!$G$18,K630&lt;Lanes!$G$20+1)),N637+1&gt;Lanes!$G$20)=TRUE,Lanes!$G$19,(IF(AND(ISEVEN(K630),ISEVEN(N637),(AND(K630&gt;Lanes!$G$17-1,K630&lt;Lanes!$G$19)),N637+1&gt;Lanes!$G$18)=TRUE,Lanes!$G$17,(IF(AND(ISEVEN(K630),ISODD(N637),(AND(K630&gt;Lanes!$G$18,K630&lt;Lanes!$G$20+1)),N637+3&gt;Lanes!$G$20)=TRUE,Lanes!$G$19+1,(IF(AND(ISEVEN(K630),ISODD(N637),(AND(K630&gt;Lanes!$G$17-1,N637&lt;Lanes!$G$19)),N637+3&gt;Lanes!$G$18)=TRUE,Lanes!$G$17+1,(IF(AND(ISODD(K630),ISEVEN(N637),(AND(K630&gt;Lanes!$G$17-1,K630&lt;Lanes!$G$19)),N637-3&lt;Lanes!$G$17)=TRUE,Lanes!$G$18-1,(IF(AND(ISODD(K630),ISEVEN(N637),(AND(K630&gt;Lanes!$G$18,K630&lt;Lanes!$G$20+1)),N637-3&gt;Lanes!$G$19)=TRUE,Lanes!$G$20-1,(IF(AND(ISODD(K630),ISODD(N637),(AND(K630&gt;Lanes!$G$17-1,K630&lt;Lanes!$G$19)),N637-1&lt;Lanes!$G$17)=TRUE,Lanes!$G$18,(IF(AND(ISODD(K630),ISODD(N637),(AND(K630&gt;Lanes!$G$18,K630&lt;Lanes!$G$20+1)),N637-1&lt;Lanes!$G$19)=TRUE,Lanes!$G$20,(IF(AND(ISODD(K630),ISODD(N637))=TRUE,N637-1,(IF(AND(ISODD(K630),ISEVEN(N637))=TRUE,N637-3,(IF(AND(ISEVEN(K630),ISODD(N637))=TRUE,N637+3,N637+1)))))))))))))))))))))))</f>
        <v>43</v>
      </c>
      <c r="L644" s="70"/>
      <c r="M644" s="1"/>
      <c r="N644" s="1"/>
      <c r="O644" s="1"/>
      <c r="P644" s="1"/>
    </row>
    <row r="645" spans="1:16">
      <c r="A645" s="1"/>
      <c r="B645" s="1"/>
      <c r="C645" s="1"/>
      <c r="D645" s="3"/>
      <c r="E645" s="3"/>
      <c r="F645" s="1"/>
      <c r="G645" s="1"/>
      <c r="H645" s="1"/>
      <c r="I645" s="1"/>
      <c r="J645" s="1"/>
      <c r="K645" s="1"/>
      <c r="L645" s="3"/>
      <c r="M645" s="3"/>
      <c r="N645" s="1"/>
      <c r="O645" s="1"/>
      <c r="P645" s="1"/>
    </row>
    <row r="646" spans="1:16">
      <c r="A646" s="1"/>
      <c r="B646" s="1"/>
      <c r="C646" s="1"/>
      <c r="D646" s="3"/>
      <c r="E646" s="3"/>
      <c r="F646" s="1"/>
      <c r="G646" s="1"/>
      <c r="H646" s="1"/>
      <c r="I646" s="1"/>
      <c r="J646" s="1"/>
      <c r="K646" s="1"/>
      <c r="L646" s="3"/>
      <c r="M646" s="3"/>
      <c r="N646" s="1"/>
      <c r="O646" s="1"/>
      <c r="P646" s="1"/>
    </row>
    <row r="647" spans="1:1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>
      <c r="A648" s="1"/>
      <c r="B648" s="220" t="s">
        <v>13</v>
      </c>
      <c r="C648" s="220"/>
      <c r="D648" s="31"/>
      <c r="E648" s="31"/>
      <c r="F648" s="31"/>
      <c r="G648" s="31"/>
      <c r="H648" s="1"/>
      <c r="I648" s="1"/>
      <c r="J648" s="220" t="s">
        <v>13</v>
      </c>
      <c r="K648" s="220"/>
      <c r="L648" s="31"/>
      <c r="M648" s="31"/>
      <c r="N648" s="31"/>
      <c r="O648" s="31"/>
      <c r="P648" s="1"/>
    </row>
    <row r="649" spans="1:16">
      <c r="A649" s="1"/>
      <c r="B649" s="239" t="s">
        <v>35</v>
      </c>
      <c r="C649" s="239"/>
      <c r="D649" s="239"/>
      <c r="E649" s="239"/>
      <c r="F649" s="239"/>
      <c r="G649" s="239"/>
      <c r="H649" s="1"/>
      <c r="I649" s="1"/>
      <c r="J649" s="240" t="s">
        <v>35</v>
      </c>
      <c r="K649" s="240"/>
      <c r="L649" s="240"/>
      <c r="M649" s="240"/>
      <c r="N649" s="240"/>
      <c r="O649" s="240"/>
      <c r="P649" s="1"/>
    </row>
    <row r="650" spans="1:16">
      <c r="A650" s="75"/>
      <c r="B650" s="239"/>
      <c r="C650" s="239"/>
      <c r="D650" s="239"/>
      <c r="E650" s="239"/>
      <c r="F650" s="239"/>
      <c r="G650" s="239"/>
      <c r="H650" s="76"/>
      <c r="I650" s="75"/>
      <c r="J650" s="240"/>
      <c r="K650" s="240"/>
      <c r="L650" s="240"/>
      <c r="M650" s="240"/>
      <c r="N650" s="240"/>
      <c r="O650" s="240"/>
      <c r="P650" s="76"/>
    </row>
    <row r="651" spans="1:16" ht="20.25">
      <c r="A651" s="75"/>
      <c r="B651" s="77"/>
      <c r="C651" s="77"/>
      <c r="D651" s="77"/>
      <c r="E651" s="77"/>
      <c r="F651" s="77"/>
      <c r="G651" s="77"/>
      <c r="H651" s="76"/>
      <c r="I651" s="75"/>
      <c r="J651" s="78"/>
      <c r="K651" s="78"/>
      <c r="L651" s="78"/>
      <c r="M651" s="78"/>
      <c r="N651" s="78"/>
      <c r="O651" s="78"/>
      <c r="P651" s="76"/>
    </row>
    <row r="652" spans="1:16" ht="20.25">
      <c r="A652" s="75"/>
      <c r="B652" s="77"/>
      <c r="C652" s="241" t="s">
        <v>36</v>
      </c>
      <c r="D652" s="241"/>
      <c r="E652" s="241"/>
      <c r="F652" s="241"/>
      <c r="G652" s="77"/>
      <c r="H652" s="76"/>
      <c r="I652" s="75"/>
      <c r="J652" s="78"/>
      <c r="K652" s="242" t="s">
        <v>36</v>
      </c>
      <c r="L652" s="242"/>
      <c r="M652" s="242"/>
      <c r="N652" s="242"/>
      <c r="O652" s="78"/>
      <c r="P652" s="76"/>
    </row>
    <row r="653" spans="1:16" ht="20.25">
      <c r="A653" s="75"/>
      <c r="B653" s="77"/>
      <c r="C653" s="77"/>
      <c r="D653" s="77"/>
      <c r="E653" s="77"/>
      <c r="F653" s="77"/>
      <c r="G653" s="77"/>
      <c r="H653" s="76"/>
      <c r="I653" s="75"/>
      <c r="J653" s="78"/>
      <c r="K653" s="78"/>
      <c r="L653" s="78"/>
      <c r="M653" s="78"/>
      <c r="N653" s="78"/>
      <c r="O653" s="78"/>
      <c r="P653" s="76"/>
    </row>
    <row r="654" spans="1:16">
      <c r="A654" s="1"/>
      <c r="B654" s="1"/>
      <c r="C654" s="1"/>
      <c r="D654" s="234">
        <f>Lanes!$D$3</f>
        <v>41658</v>
      </c>
      <c r="E654" s="234"/>
      <c r="F654" s="1"/>
      <c r="G654" s="1"/>
      <c r="H654" s="1"/>
      <c r="I654" s="1"/>
      <c r="J654" s="79"/>
      <c r="K654" s="79"/>
      <c r="L654" s="235">
        <f>Lanes!$D$3</f>
        <v>41658</v>
      </c>
      <c r="M654" s="235"/>
      <c r="N654" s="79"/>
      <c r="O654" s="79"/>
      <c r="P654" s="1"/>
    </row>
    <row r="655" spans="1:16" ht="18">
      <c r="A655" s="37"/>
      <c r="B655" s="37"/>
      <c r="C655" s="37"/>
      <c r="D655" s="37"/>
      <c r="E655" s="37"/>
      <c r="F655" s="37"/>
      <c r="G655" s="37"/>
      <c r="H655" s="37"/>
      <c r="I655" s="37"/>
      <c r="J655" s="80"/>
      <c r="K655" s="80"/>
      <c r="L655" s="80"/>
      <c r="M655" s="80"/>
      <c r="N655" s="80"/>
      <c r="O655" s="80"/>
      <c r="P655" s="37"/>
    </row>
    <row r="656" spans="1:16" ht="15.75">
      <c r="A656" s="1"/>
      <c r="B656" s="1"/>
      <c r="C656" s="236" t="s">
        <v>28</v>
      </c>
      <c r="D656" s="236"/>
      <c r="E656" s="236"/>
      <c r="F656" s="236"/>
      <c r="G656" s="1"/>
      <c r="H656" s="1"/>
      <c r="I656" s="1"/>
      <c r="J656" s="79"/>
      <c r="K656" s="237" t="s">
        <v>27</v>
      </c>
      <c r="L656" s="237"/>
      <c r="M656" s="237"/>
      <c r="N656" s="237"/>
      <c r="O656" s="79"/>
      <c r="P656" s="1"/>
    </row>
    <row r="657" spans="1:16" ht="15.75">
      <c r="A657" s="36"/>
      <c r="B657" s="3"/>
      <c r="C657" s="3"/>
      <c r="D657" s="3"/>
      <c r="E657" s="3"/>
      <c r="F657" s="1"/>
      <c r="G657" s="1"/>
      <c r="H657" s="1"/>
      <c r="I657" s="36"/>
      <c r="J657" s="3"/>
      <c r="K657" s="3"/>
      <c r="L657" s="3"/>
      <c r="M657" s="3"/>
      <c r="N657" s="1"/>
      <c r="O657" s="1"/>
      <c r="P657" s="1"/>
    </row>
    <row r="658" spans="1:16" ht="15.75">
      <c r="A658" s="36"/>
      <c r="B658" s="3"/>
      <c r="C658" s="3"/>
      <c r="D658" s="3"/>
      <c r="E658" s="3"/>
      <c r="F658" s="1"/>
      <c r="G658" s="1"/>
      <c r="H658" s="1"/>
      <c r="I658" s="36"/>
      <c r="J658" s="3"/>
      <c r="K658" s="3"/>
      <c r="L658" s="3"/>
      <c r="M658" s="3"/>
      <c r="N658" s="1"/>
      <c r="O658" s="1"/>
      <c r="P658" s="1"/>
    </row>
    <row r="659" spans="1:16" ht="16.5" thickBot="1">
      <c r="A659" s="1"/>
      <c r="B659" s="36" t="s">
        <v>3</v>
      </c>
      <c r="C659" s="238" t="str">
        <f>Input!B22</f>
        <v>Warren Woods Tower</v>
      </c>
      <c r="D659" s="238"/>
      <c r="E659" s="238"/>
      <c r="F659" s="238"/>
      <c r="G659" s="35"/>
      <c r="H659" s="1"/>
      <c r="I659" s="1"/>
      <c r="J659" s="81" t="s">
        <v>3</v>
      </c>
      <c r="K659" s="238" t="str">
        <f>Input!S22</f>
        <v>New Baltimore Anchor Bay</v>
      </c>
      <c r="L659" s="238"/>
      <c r="M659" s="238"/>
      <c r="N659" s="238"/>
      <c r="O659" s="35"/>
      <c r="P659" s="1"/>
    </row>
    <row r="660" spans="1:1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thickBot="1">
      <c r="A661" s="1"/>
      <c r="B661" s="1"/>
      <c r="C661" s="34"/>
      <c r="D661" s="33"/>
      <c r="E661" s="1"/>
      <c r="F661" s="1"/>
      <c r="G661" s="1"/>
      <c r="H661" s="1"/>
      <c r="I661" s="1"/>
      <c r="J661" s="1"/>
      <c r="K661" s="34"/>
      <c r="L661" s="33"/>
      <c r="M661" s="1"/>
      <c r="N661" s="1"/>
      <c r="O661" s="1"/>
      <c r="P661" s="1"/>
    </row>
    <row r="662" spans="1:16">
      <c r="A662" s="1"/>
      <c r="B662" s="221" t="s">
        <v>29</v>
      </c>
      <c r="C662" s="223"/>
      <c r="D662" s="67"/>
      <c r="E662" s="221" t="s">
        <v>30</v>
      </c>
      <c r="F662" s="222"/>
      <c r="G662" s="223"/>
      <c r="H662" s="1"/>
      <c r="I662" s="1"/>
      <c r="J662" s="231" t="s">
        <v>29</v>
      </c>
      <c r="K662" s="232"/>
      <c r="L662" s="67"/>
      <c r="M662" s="231" t="s">
        <v>30</v>
      </c>
      <c r="N662" s="233"/>
      <c r="O662" s="232"/>
      <c r="P662" s="1"/>
    </row>
    <row r="663" spans="1:16">
      <c r="A663" s="1"/>
      <c r="B663" s="179" t="s">
        <v>26</v>
      </c>
      <c r="C663" s="181" t="s">
        <v>25</v>
      </c>
      <c r="D663" s="182"/>
      <c r="E663" s="179" t="s">
        <v>24</v>
      </c>
      <c r="F663" s="180" t="s">
        <v>23</v>
      </c>
      <c r="G663" s="178" t="s">
        <v>22</v>
      </c>
      <c r="H663" s="1"/>
      <c r="I663" s="1"/>
      <c r="J663" s="179" t="s">
        <v>26</v>
      </c>
      <c r="K663" s="181" t="s">
        <v>25</v>
      </c>
      <c r="L663" s="182"/>
      <c r="M663" s="179" t="s">
        <v>24</v>
      </c>
      <c r="N663" s="180" t="s">
        <v>23</v>
      </c>
      <c r="O663" s="178" t="s">
        <v>22</v>
      </c>
      <c r="P663" s="1"/>
    </row>
    <row r="664" spans="1:16">
      <c r="A664" s="1"/>
      <c r="B664" s="224"/>
      <c r="C664" s="228"/>
      <c r="D664" s="230"/>
      <c r="E664" s="224"/>
      <c r="F664" s="226"/>
      <c r="G664" s="228"/>
      <c r="H664" s="1"/>
      <c r="I664" s="1"/>
      <c r="J664" s="224"/>
      <c r="K664" s="228"/>
      <c r="L664" s="230"/>
      <c r="M664" s="224"/>
      <c r="N664" s="226"/>
      <c r="O664" s="228"/>
      <c r="P664" s="1"/>
    </row>
    <row r="665" spans="1:16">
      <c r="A665" s="1"/>
      <c r="B665" s="225"/>
      <c r="C665" s="229"/>
      <c r="D665" s="230"/>
      <c r="E665" s="225"/>
      <c r="F665" s="227"/>
      <c r="G665" s="229"/>
      <c r="H665" s="1"/>
      <c r="I665" s="1"/>
      <c r="J665" s="225"/>
      <c r="K665" s="229"/>
      <c r="L665" s="230"/>
      <c r="M665" s="225"/>
      <c r="N665" s="227"/>
      <c r="O665" s="229"/>
      <c r="P665" s="1"/>
    </row>
    <row r="666" spans="1:16" ht="15.75" thickBot="1">
      <c r="A666" s="1"/>
      <c r="B666" s="63" t="s">
        <v>14</v>
      </c>
      <c r="C666" s="64">
        <f>IF(C630=" "," ",C630+1)</f>
        <v>19</v>
      </c>
      <c r="D666" s="182"/>
      <c r="E666" s="63" t="s">
        <v>14</v>
      </c>
      <c r="F666" s="66">
        <f>IF(C666=" "," ",(IF(AND(ISEVEN(C666),(AND(C666&gt;Lanes!$C$18,C666&lt;Lanes!$C$20+1)=TRUE),C666+2&gt;Lanes!$C$20)=TRUE,Lanes!$C$19+1,(IF(AND(ISEVEN(C666),(AND(C666&gt;Lanes!$C$17-1,C666&lt;Lanes!$C$19)=TRUE),C666+2&gt;Lanes!$C$18)=TRUE,Lanes!$C$17+1,(IF(AND(ISODD(C666),(AND(C666&gt;Lanes!$C$17-1,C666&lt;Lanes!$C$19)=TRUE),C666-2&lt;Lanes!$C$17)=TRUE,Lanes!$C$18-1,(IF(AND(ISODD(C666),(AND(C666&gt;Lanes!$C$18,C666&lt;Lanes!$C$20+1)=TRUE),C666-2&lt;Lanes!$C$19)=TRUE,Lanes!$C$20-1,(IF(ISEVEN(C666)=TRUE,C666+2,C666-2)))))))))))</f>
        <v>17</v>
      </c>
      <c r="G666" s="70"/>
      <c r="H666" s="1"/>
      <c r="I666" s="1"/>
      <c r="J666" s="63" t="s">
        <v>14</v>
      </c>
      <c r="K666" s="64">
        <f>IF(K630=" "," ",K630+1)</f>
        <v>49</v>
      </c>
      <c r="L666" s="182"/>
      <c r="M666" s="63" t="s">
        <v>14</v>
      </c>
      <c r="N666" s="66">
        <f>IF(K666=" "," ",(IF(AND(ISEVEN(K666),(AND(K666&gt;Lanes!$G$18,K666&lt;Lanes!$G$20+1)=TRUE),K666+2&gt;Lanes!$G$20)=TRUE,Lanes!$G$19+1,(IF(AND(ISEVEN(K666),(AND(K666&gt;Lanes!$G$17-1,K666&lt;Lanes!$G$19)=TRUE),K666+2&gt;Lanes!$G$18)=TRUE,Lanes!$G$17+1,(IF(AND(ISODD(K666),(AND(K666&gt;Lanes!$G$17-1,K666&lt;Lanes!$G$19)=TRUE),K666-2&lt;Lanes!$G$17)=TRUE,Lanes!$G$18-1,(IF(AND(ISODD(K666),(AND(K666&gt;Lanes!$G$18,K666&lt;Lanes!$G$20+1)=TRUE),K666-2&lt;Lanes!$G$19)=TRUE,Lanes!$G$20-1,(IF(ISEVEN(K666)=TRUE,K666+2,K666-2)))))))))))</f>
        <v>47</v>
      </c>
      <c r="O666" s="70"/>
      <c r="P666" s="1"/>
    </row>
    <row r="667" spans="1:16">
      <c r="A667" s="1"/>
      <c r="B667" s="177"/>
      <c r="C667" s="3"/>
      <c r="D667" s="177"/>
      <c r="E667" s="3"/>
      <c r="F667" s="177"/>
      <c r="G667" s="3"/>
      <c r="H667" s="1"/>
      <c r="I667" s="1"/>
      <c r="J667" s="177"/>
      <c r="K667" s="3"/>
      <c r="L667" s="177"/>
      <c r="M667" s="3"/>
      <c r="N667" s="177"/>
      <c r="O667" s="3"/>
      <c r="P667" s="1"/>
    </row>
    <row r="668" spans="1:16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>
      <c r="A669" s="3"/>
      <c r="B669" s="221" t="s">
        <v>31</v>
      </c>
      <c r="C669" s="222"/>
      <c r="D669" s="223"/>
      <c r="E669" s="221" t="s">
        <v>32</v>
      </c>
      <c r="F669" s="222"/>
      <c r="G669" s="223"/>
      <c r="H669" s="3"/>
      <c r="I669" s="3"/>
      <c r="J669" s="221" t="s">
        <v>31</v>
      </c>
      <c r="K669" s="222"/>
      <c r="L669" s="223"/>
      <c r="M669" s="221" t="s">
        <v>32</v>
      </c>
      <c r="N669" s="222"/>
      <c r="O669" s="223"/>
      <c r="P669" s="3"/>
    </row>
    <row r="670" spans="1:16">
      <c r="A670" s="3"/>
      <c r="B670" s="179" t="s">
        <v>21</v>
      </c>
      <c r="C670" s="180" t="s">
        <v>20</v>
      </c>
      <c r="D670" s="178" t="s">
        <v>19</v>
      </c>
      <c r="E670" s="179" t="s">
        <v>18</v>
      </c>
      <c r="F670" s="180" t="s">
        <v>17</v>
      </c>
      <c r="G670" s="178" t="s">
        <v>16</v>
      </c>
      <c r="H670" s="67"/>
      <c r="I670" s="3"/>
      <c r="J670" s="179" t="s">
        <v>21</v>
      </c>
      <c r="K670" s="180" t="s">
        <v>20</v>
      </c>
      <c r="L670" s="178" t="s">
        <v>19</v>
      </c>
      <c r="M670" s="179" t="s">
        <v>18</v>
      </c>
      <c r="N670" s="180" t="s">
        <v>17</v>
      </c>
      <c r="O670" s="178" t="s">
        <v>16</v>
      </c>
      <c r="P670" s="67"/>
    </row>
    <row r="671" spans="1:16">
      <c r="A671" s="3"/>
      <c r="B671" s="224"/>
      <c r="C671" s="226"/>
      <c r="D671" s="228"/>
      <c r="E671" s="224"/>
      <c r="F671" s="226"/>
      <c r="G671" s="228"/>
      <c r="H671" s="182"/>
      <c r="I671" s="3"/>
      <c r="J671" s="224"/>
      <c r="K671" s="226"/>
      <c r="L671" s="228"/>
      <c r="M671" s="224"/>
      <c r="N671" s="226"/>
      <c r="O671" s="228"/>
      <c r="P671" s="4"/>
    </row>
    <row r="672" spans="1:16">
      <c r="A672" s="3"/>
      <c r="B672" s="225"/>
      <c r="C672" s="227"/>
      <c r="D672" s="229"/>
      <c r="E672" s="225"/>
      <c r="F672" s="227"/>
      <c r="G672" s="229"/>
      <c r="H672" s="68"/>
      <c r="I672" s="3"/>
      <c r="J672" s="225"/>
      <c r="K672" s="227"/>
      <c r="L672" s="229"/>
      <c r="M672" s="225"/>
      <c r="N672" s="227"/>
      <c r="O672" s="229"/>
      <c r="P672" s="68"/>
    </row>
    <row r="673" spans="1:16" ht="15.75" thickBot="1">
      <c r="A673" s="3"/>
      <c r="B673" s="63" t="s">
        <v>14</v>
      </c>
      <c r="C673" s="66">
        <f>IF(C666=" "," ",(IF(AND(ISEVEN(C666),ISEVEN(F666),(AND(C666&gt;Lanes!$C$18,C666&lt;Lanes!$C$20+1)),F666+1&gt;Lanes!$C$20)=TRUE,Lanes!$C$19,(IF(AND(ISEVEN(C666),ISEVEN(F666),(AND(C666&gt;Lanes!$C$17-1,C666&lt;Lanes!$C$19)),F666+1&gt;Lanes!$C$18)=TRUE,Lanes!$C$17,(IF(AND(ISEVEN(C666),ISODD(F666),(AND(C666&gt;Lanes!$C$18,C666&lt;Lanes!$C$20+1)),F666+3&gt;Lanes!$C$20)=TRUE,Lanes!$C$19+1,(IF(AND(ISEVEN(C666),ISODD(F666),(AND(C666&gt;Lanes!$C$17-1,C666&lt;Lanes!$C$19)),F666+3&gt;Lanes!$C$18)=TRUE,Lanes!$C$17+1,(IF(AND(ISODD(C666),ISEVEN(F666),(AND(C666&gt;Lanes!$C$17-1,C666&lt;Lanes!$C$19)),F666-3&lt;Lanes!$C$17)=TRUE,Lanes!$C$18-1,(IF(AND(ISODD(C666),ISEVEN(F666),(AND(C666&gt;Lanes!$C$18,C666&lt;Lanes!$C$20+1)),F666-3&gt;Lanes!$C$19)=TRUE,Lanes!$C$20-1,(IF(AND(ISODD(C666),ISODD(F666),(AND(C666&gt;Lanes!$C$17-1,C666&lt;Lanes!$C$19)),F666-1&lt;Lanes!$C$17)=TRUE,Lanes!$C$18,(IF(AND(ISODD(C666),ISODD(F666),(AND(C666&gt;Lanes!$C$18,C666&lt;Lanes!$C$20+1)),F666-1&lt;Lanes!$C$19)=TRUE,Lanes!$C$20,(IF(AND(ISODD(C666),ISODD(F666))=TRUE,F666-1,(IF(AND(ISODD(C666),ISEVEN(F666))=TRUE,F666-3,(IF(AND(ISEVEN(C666),ISODD(F666))=TRUE,F666+3,F666+1)))))))))))))))))))))))</f>
        <v>16</v>
      </c>
      <c r="D673" s="70"/>
      <c r="E673" s="63" t="s">
        <v>14</v>
      </c>
      <c r="F673" s="66">
        <f>IF(F666=" "," ",(IF(AND(ISEVEN(C666),ISEVEN(C673),(AND(C666&gt;Lanes!$C$18,C666&lt;Lanes!$C$20+1)),C673+1&gt;Lanes!$C$20)=TRUE,Lanes!$C$19+1,(IF(AND(ISEVEN(C666),ISEVEN(C673),(AND(C666&gt;Lanes!$C$17-1,C666&lt;Lanes!$C$19)),C673+1&gt;Lanes!$C$18)=TRUE,Lanes!$C$17+1,(IF(AND(ISEVEN(C666),ISODD(C673),(AND(C666&gt;Lanes!$C$18,C666&lt;Lanes!$C$20+1)),C673+3&gt;Lanes!$C$20)=TRUE,Lanes!$C$19+1,(IF(AND(ISEVEN(C666),ISODD(C673),(AND(C666&gt;Lanes!$C$17-1,C673&lt;Lanes!$C$19)),C673+3&gt;Lanes!$C$18)=TRUE,Lanes!$C$17+1,(IF(AND(ISODD(C666),ISEVEN(C673),(AND(C666&gt;Lanes!$C$17-1,C666&lt;Lanes!$C$19)),C673-3&lt;Lanes!$C$17)=TRUE,Lanes!$C$18-1,(IF(AND(ISODD(C666),ISEVEN(C673),(AND(C666&gt;Lanes!$C$18,C673&lt;Lanes!$C$20+1)),C673-3&lt;Lanes!$C$19)=TRUE,Lanes!$C$20-1,(IF(AND(ISODD(C666),ISODD(C673),(AND(C666&gt;Lanes!$C$17-1,C673&lt;Lanes!$C$19)),C673-3&lt;Lanes!$C$17)=TRUE,Lanes!$C$18,(IF(AND(ISODD(C666),ISODD(C673),(AND(C666&gt;Lanes!$C$18,C673&lt;Lanes!$C$20+1)),C673-3&lt;Lanes!$C$19)=TRUE,Lanes!$C$20,(IF(AND(ISODD(C666),ISODD(C673))=TRUE,C673-1,(IF(AND(ISODD(F666),ISEVEN(C673))=TRUE,C673-3,(IF(AND(ISEVEN(C666),ISODD(C673))=TRUE,C673+3,C673+1)))))))))))))))))))))))</f>
        <v>13</v>
      </c>
      <c r="G673" s="70"/>
      <c r="H673" s="68"/>
      <c r="I673" s="3"/>
      <c r="J673" s="63" t="s">
        <v>14</v>
      </c>
      <c r="K673" s="66">
        <f>IF(K666=" "," ",(IF(AND(ISEVEN(K666),ISEVEN(N666),(AND(K666&gt;Lanes!$G$18,K666&lt;Lanes!$G$20+1)),N666+1&gt;Lanes!$G$20)=TRUE,Lanes!$G$19,(IF(AND(ISEVEN(K666),ISEVEN(N666),(AND(K666&gt;Lanes!$G$17-1,K666&lt;Lanes!$G$19)),N666+1&gt;Lanes!$G$18)=TRUE,Lanes!$G$17,(IF(AND(ISEVEN(K666),ISODD(N666),(AND(K666&gt;Lanes!$G$18,K666&lt;Lanes!$G$20+1)),N666+3&gt;Lanes!$G$20)=TRUE,Lanes!$G$19+1,(IF(AND(ISEVEN(N666),ISODD(N666),(AND(K666&gt;Lanes!$G$17-1,K666&lt;Lanes!$G$19)),N666+3&gt;Lanes!$G$18)=TRUE,Lanes!$G$17+1,(IF(AND(ISODD(K666),ISEVEN(N666),(AND(K666&gt;Lanes!$G$17-1,K666&lt;Lanes!$G$19)),N666-3&lt;Lanes!$G$17)=TRUE,Lanes!$G$18-1,(IF(AND(ISODD(K666),ISEVEN(N666),(AND(K666&gt;Lanes!$G$18,K666&lt;Lanes!$G$20+1)),N666-3&gt;Lanes!$G$19)=TRUE,Lanes!$G$20-1,(IF(AND(ISODD(K666),ISODD(N666),(AND(K666&gt;Lanes!$G$17-1,K666&lt;Lanes!$G$19)),N666-1&lt;Lanes!$G$17)=TRUE,Lanes!$G$18,(IF(AND(ISODD(K666),ISODD(N666),(AND(K666&gt;Lanes!$G$18,K666&lt;Lanes!$G$20+1)),N666-1&lt;Lanes!$G$19)=TRUE,Lanes!$G$20,(IF(AND(ISODD(K666),ISODD(N666))=TRUE,N666-1,(IF(AND(ISODD(K666),ISEVEN(N666))=TRUE,N666-3,(IF(AND(ISEVEN(K666),ISODD(N666))=TRUE,N666+3,N666+1)))))))))))))))))))))))</f>
        <v>46</v>
      </c>
      <c r="L673" s="70"/>
      <c r="M673" s="63" t="s">
        <v>14</v>
      </c>
      <c r="N673" s="66">
        <f>IF(N666=" "," ",(IF(AND(ISEVEN(K666),ISEVEN(K673),(AND(K666&gt;Lanes!$G$18,K666&lt;Lanes!$G$20+1)),K673+1&gt;Lanes!$G$20)=TRUE,Lanes!$G$19+1,(IF(AND(ISEVEN(K666),ISEVEN(K673),(AND(K666&gt;Lanes!$G$17-1,K666&lt;Lanes!$G$19)),K673+1&gt;Lanes!$G$18)=TRUE,Lanes!$G$17+1,(IF(AND(ISEVEN(K666),ISODD(K673),(AND(K666&gt;Lanes!$G$18,K666&lt;Lanes!$G$20+1)),K673+3&gt;Lanes!$G$20)=TRUE,Lanes!$G$19+1,(IF(AND(ISEVEN(K666),ISODD(K673),(AND(K666&gt;Lanes!$G$17-1,K673&lt;Lanes!$G$19)),K673+3&gt;Lanes!$G$18)=TRUE,Lanes!$G$17+1,(IF(AND(ISODD(K666),ISEVEN(K673),(AND(K666&gt;Lanes!$G$17-1,K666&lt;Lanes!$G$19)),K673-3&lt;Lanes!$G$17)=TRUE,Lanes!$G$18-1,(IF(AND(ISODD(K666),ISEVEN(K673),(AND(K666&gt;Lanes!$G$18,K673&lt;Lanes!$G$20+1)),K673-3&lt;Lanes!$G$19)=TRUE,Lanes!$G$20-1,(IF(AND(ISODD(K666),ISODD(K673),(AND(K666&gt;Lanes!$G$17-1,K673&lt;Lanes!$G$19)),K673-3&lt;Lanes!$G$17)=TRUE,Lanes!$G$18,(IF(AND(ISODD(K666),ISODD(K673),(AND(K666&gt;Lanes!$G$18,K673&lt;Lanes!$G$20+1)),K673-3&lt;Lanes!$G$19)=TRUE,Lanes!$G$20,(IF(AND(ISODD(K666),ISODD(K673))=TRUE,K673-1,(IF(AND(ISODD(N666),ISEVEN(K673))=TRUE,K673-3,(IF(AND(ISEVEN(K666),ISODD(K673))=TRUE,K673+3,K673+1)))))))))))))))))))))))</f>
        <v>43</v>
      </c>
      <c r="O673" s="70"/>
      <c r="P673" s="68"/>
    </row>
    <row r="674" spans="1:16">
      <c r="A674" s="3"/>
      <c r="B674" s="3"/>
      <c r="C674" s="3"/>
      <c r="D674" s="182"/>
      <c r="E674" s="182"/>
      <c r="F674" s="182"/>
      <c r="G674" s="182"/>
      <c r="H674" s="182"/>
      <c r="I674" s="3"/>
      <c r="J674" s="3"/>
      <c r="K674" s="3"/>
      <c r="L674" s="182"/>
      <c r="M674" s="182"/>
      <c r="N674" s="182"/>
      <c r="O674" s="182"/>
      <c r="P674" s="4"/>
    </row>
    <row r="675" spans="1:16" ht="15.75" thickBot="1">
      <c r="A675" s="3"/>
      <c r="B675" s="3"/>
      <c r="C675" s="3"/>
      <c r="D675" s="182"/>
      <c r="E675" s="182"/>
      <c r="F675" s="182"/>
      <c r="G675" s="182"/>
      <c r="H675" s="182"/>
      <c r="I675" s="3"/>
      <c r="J675" s="3"/>
      <c r="K675" s="3"/>
      <c r="L675" s="182"/>
      <c r="M675" s="182"/>
      <c r="N675" s="182"/>
      <c r="O675" s="182"/>
      <c r="P675" s="4"/>
    </row>
    <row r="676" spans="1:16" ht="15.75" thickBot="1">
      <c r="A676" s="1"/>
      <c r="B676" s="221" t="s">
        <v>33</v>
      </c>
      <c r="C676" s="222"/>
      <c r="D676" s="223"/>
      <c r="E676" s="182"/>
      <c r="F676" s="1"/>
      <c r="G676" s="1"/>
      <c r="H676" s="1"/>
      <c r="I676" s="1"/>
      <c r="J676" s="221" t="s">
        <v>33</v>
      </c>
      <c r="K676" s="222"/>
      <c r="L676" s="223"/>
      <c r="M676" s="182"/>
      <c r="N676" s="1"/>
      <c r="O676" s="1"/>
      <c r="P676" s="1"/>
    </row>
    <row r="677" spans="1:16">
      <c r="A677" s="1"/>
      <c r="B677" s="179" t="s">
        <v>15</v>
      </c>
      <c r="C677" s="180" t="s">
        <v>37</v>
      </c>
      <c r="D677" s="178" t="s">
        <v>38</v>
      </c>
      <c r="E677" s="1"/>
      <c r="F677" s="221" t="s">
        <v>34</v>
      </c>
      <c r="G677" s="223"/>
      <c r="H677" s="1"/>
      <c r="I677" s="1"/>
      <c r="J677" s="179" t="s">
        <v>15</v>
      </c>
      <c r="K677" s="180" t="s">
        <v>37</v>
      </c>
      <c r="L677" s="178" t="s">
        <v>38</v>
      </c>
      <c r="M677" s="1"/>
      <c r="N677" s="221" t="s">
        <v>34</v>
      </c>
      <c r="O677" s="223"/>
      <c r="P677" s="1"/>
    </row>
    <row r="678" spans="1:16">
      <c r="A678" s="1"/>
      <c r="B678" s="224"/>
      <c r="C678" s="226"/>
      <c r="D678" s="228"/>
      <c r="E678" s="1"/>
      <c r="F678" s="71"/>
      <c r="G678" s="72"/>
      <c r="H678" s="1"/>
      <c r="I678" s="1"/>
      <c r="J678" s="224"/>
      <c r="K678" s="226"/>
      <c r="L678" s="228"/>
      <c r="M678" s="1"/>
      <c r="N678" s="71"/>
      <c r="O678" s="72"/>
      <c r="P678" s="1"/>
    </row>
    <row r="679" spans="1:16" ht="15.75" thickBot="1">
      <c r="A679" s="1"/>
      <c r="B679" s="225"/>
      <c r="C679" s="227"/>
      <c r="D679" s="229"/>
      <c r="E679" s="1"/>
      <c r="F679" s="73"/>
      <c r="G679" s="74"/>
      <c r="H679" s="1"/>
      <c r="I679" s="1"/>
      <c r="J679" s="225"/>
      <c r="K679" s="227"/>
      <c r="L679" s="229"/>
      <c r="M679" s="1"/>
      <c r="N679" s="73"/>
      <c r="O679" s="74"/>
      <c r="P679" s="1"/>
    </row>
    <row r="680" spans="1:16" ht="15.75" thickBot="1">
      <c r="A680" s="1"/>
      <c r="B680" s="63" t="s">
        <v>14</v>
      </c>
      <c r="C680" s="66">
        <f>IF(C666=" "," ",(IF(AND(ISEVEN(C666),ISEVEN(F673),(AND(C666&gt;Lanes!$C$18,C666&lt;Lanes!$C$20+1)),F673+1&gt;Lanes!$C$20)=TRUE,Lanes!$C$19,(IF(AND(ISEVEN(C666),ISEVEN(F673),(AND(C666&gt;Lanes!$C$17-1,C666&lt;Lanes!$C$19)),F673+1&gt;Lanes!$C$18)=TRUE,Lanes!$C$17,(IF(AND(ISEVEN(C666),ISODD(F673),(AND(C666&gt;Lanes!$C$18,C666&lt;Lanes!$C$20+1)),F673+3&gt;Lanes!$C$20)=TRUE,Lanes!$C$19+1,(IF(AND(ISEVEN(C666),ISODD(F673),(AND(C666&gt;Lanes!$C$17-1,F673&lt;Lanes!$C$19)),F673+3&gt;Lanes!$C$18)=TRUE,Lanes!$C$17+1,(IF(AND(ISODD(C666),ISEVEN(F673),(AND(C666&gt;Lanes!$C$17-1,C666&lt;Lanes!$C$19)),F673-3&lt;Lanes!$C$17)=TRUE,Lanes!$C$18-1,(IF(AND(ISODD(C666),ISEVEN(F673),(AND(C666&gt;Lanes!$C$18,C666&lt;Lanes!$C$20+1)),F673-3&gt;Lanes!$C$19)=TRUE,Lanes!$C$20-1,(IF(AND(ISODD(C666),ISODD(F673),(AND(C666&gt;Lanes!$C$17-1,C666&lt;Lanes!$C$19)),F673-1&lt;Lanes!$C$17)=TRUE,Lanes!$C$18,(IF(AND(ISODD(C666),ISODD(F673),(AND(C666&gt;Lanes!$C$18,C666&lt;Lanes!$C$20+1)),F673-1&lt;Lanes!$C$19)=TRUE,Lanes!$C$20,(IF(AND(ISODD(C666),ISODD(F673))=TRUE,F673-1,(IF(AND(ISODD(C666),ISEVEN(F673))=TRUE,F673-3,(IF(AND(ISEVEN(C666),ISODD(F673))=TRUE,F673+3,F673+1)))))))))))))))))))))))</f>
        <v>24</v>
      </c>
      <c r="D680" s="70"/>
      <c r="E680" s="1"/>
      <c r="F680" s="1"/>
      <c r="G680" s="1"/>
      <c r="H680" s="1"/>
      <c r="I680" s="1"/>
      <c r="J680" s="63" t="s">
        <v>14</v>
      </c>
      <c r="K680" s="66">
        <f>IF(K666=" "," ",(IF(AND(ISEVEN(K666),ISEVEN(N673),(AND(K666&gt;Lanes!$G$18,K666&lt;Lanes!$G$20+1)),N673+1&gt;Lanes!$G$20)=TRUE,Lanes!$G$19,(IF(AND(ISEVEN(K666),ISEVEN(N673),(AND(K666&gt;Lanes!$G$17-1,K666&lt;Lanes!$G$19)),N673+1&gt;Lanes!$G$18)=TRUE,Lanes!$G$17,(IF(AND(ISEVEN(K666),ISODD(N673),(AND(K666&gt;Lanes!$G$18,K666&lt;Lanes!$G$20+1)),N673+3&gt;Lanes!$G$20)=TRUE,Lanes!$G$19+1,(IF(AND(ISEVEN(K666),ISODD(N673),(AND(K666&gt;Lanes!$G$17-1,N673&lt;Lanes!$G$19)),N673+3&gt;Lanes!$G$18)=TRUE,Lanes!$G$17+1,(IF(AND(ISODD(K666),ISEVEN(N673),(AND(K666&gt;Lanes!$G$17-1,K666&lt;Lanes!$G$19)),N673-3&lt;Lanes!$G$17)=TRUE,Lanes!$G$18-1,(IF(AND(ISODD(K666),ISEVEN(N673),(AND(K666&gt;Lanes!$G$18,K666&lt;Lanes!$G$20+1)),N673-3&gt;Lanes!$G$19)=TRUE,Lanes!$G$20-1,(IF(AND(ISODD(K666),ISODD(N673),(AND(K666&gt;Lanes!$G$17-1,K666&lt;Lanes!$G$19)),N673-1&lt;Lanes!$G$17)=TRUE,Lanes!$G$18,(IF(AND(ISODD(K666),ISODD(N673),(AND(K666&gt;Lanes!$G$18,K666&lt;Lanes!$G$20+1)),N673-1&lt;Lanes!$G$19)=TRUE,Lanes!$G$20,(IF(AND(ISODD(K666),ISODD(N673))=TRUE,N673-1,(IF(AND(ISODD(K666),ISEVEN(N673))=TRUE,N673-3,(IF(AND(ISEVEN(K666),ISODD(N673))=TRUE,N673+3,N673+1)))))))))))))))))))))))</f>
        <v>54</v>
      </c>
      <c r="L680" s="70"/>
      <c r="M680" s="1"/>
      <c r="N680" s="1"/>
      <c r="O680" s="1"/>
      <c r="P680" s="1"/>
    </row>
    <row r="681" spans="1:16">
      <c r="A681" s="1"/>
      <c r="B681" s="1"/>
      <c r="C681" s="1"/>
      <c r="D681" s="3"/>
      <c r="E681" s="3"/>
      <c r="F681" s="1"/>
      <c r="G681" s="1"/>
      <c r="H681" s="1"/>
      <c r="I681" s="1"/>
      <c r="J681" s="1"/>
      <c r="K681" s="1"/>
      <c r="L681" s="3"/>
      <c r="M681" s="3"/>
      <c r="N681" s="1"/>
      <c r="O681" s="1"/>
      <c r="P681" s="1"/>
    </row>
    <row r="682" spans="1:16">
      <c r="A682" s="1"/>
      <c r="B682" s="1"/>
      <c r="C682" s="1"/>
      <c r="D682" s="3"/>
      <c r="E682" s="3"/>
      <c r="F682" s="1"/>
      <c r="G682" s="1"/>
      <c r="H682" s="1"/>
      <c r="I682" s="1"/>
      <c r="J682" s="1"/>
      <c r="K682" s="1"/>
      <c r="L682" s="3"/>
      <c r="M682" s="3"/>
      <c r="N682" s="1"/>
      <c r="O682" s="1"/>
      <c r="P682" s="1"/>
    </row>
    <row r="683" spans="1:1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>
      <c r="A684" s="1"/>
      <c r="B684" s="220" t="s">
        <v>13</v>
      </c>
      <c r="C684" s="220"/>
      <c r="D684" s="31"/>
      <c r="E684" s="31"/>
      <c r="F684" s="31"/>
      <c r="G684" s="31"/>
      <c r="H684" s="1"/>
      <c r="I684" s="1"/>
      <c r="J684" s="220" t="s">
        <v>13</v>
      </c>
      <c r="K684" s="220"/>
      <c r="L684" s="31"/>
      <c r="M684" s="31"/>
      <c r="N684" s="31"/>
      <c r="O684" s="31"/>
      <c r="P684" s="1"/>
    </row>
    <row r="685" spans="1:16">
      <c r="A685" s="1"/>
      <c r="B685" s="239" t="s">
        <v>35</v>
      </c>
      <c r="C685" s="239"/>
      <c r="D685" s="239"/>
      <c r="E685" s="239"/>
      <c r="F685" s="239"/>
      <c r="G685" s="239"/>
      <c r="H685" s="1"/>
      <c r="I685" s="1"/>
      <c r="J685" s="240" t="s">
        <v>35</v>
      </c>
      <c r="K685" s="240"/>
      <c r="L685" s="240"/>
      <c r="M685" s="240"/>
      <c r="N685" s="240"/>
      <c r="O685" s="240"/>
      <c r="P685" s="1"/>
    </row>
    <row r="686" spans="1:16">
      <c r="A686" s="75"/>
      <c r="B686" s="239"/>
      <c r="C686" s="239"/>
      <c r="D686" s="239"/>
      <c r="E686" s="239"/>
      <c r="F686" s="239"/>
      <c r="G686" s="239"/>
      <c r="H686" s="76"/>
      <c r="I686" s="75"/>
      <c r="J686" s="240"/>
      <c r="K686" s="240"/>
      <c r="L686" s="240"/>
      <c r="M686" s="240"/>
      <c r="N686" s="240"/>
      <c r="O686" s="240"/>
      <c r="P686" s="76"/>
    </row>
    <row r="687" spans="1:16" ht="20.25">
      <c r="A687" s="75"/>
      <c r="B687" s="77"/>
      <c r="C687" s="77"/>
      <c r="D687" s="77"/>
      <c r="E687" s="77"/>
      <c r="F687" s="77"/>
      <c r="G687" s="77"/>
      <c r="H687" s="76"/>
      <c r="I687" s="75"/>
      <c r="J687" s="78"/>
      <c r="K687" s="78"/>
      <c r="L687" s="78"/>
      <c r="M687" s="78"/>
      <c r="N687" s="78"/>
      <c r="O687" s="78"/>
      <c r="P687" s="76"/>
    </row>
    <row r="688" spans="1:16" ht="20.25">
      <c r="A688" s="75"/>
      <c r="B688" s="77"/>
      <c r="C688" s="241" t="s">
        <v>36</v>
      </c>
      <c r="D688" s="241"/>
      <c r="E688" s="241"/>
      <c r="F688" s="241"/>
      <c r="G688" s="77"/>
      <c r="H688" s="76"/>
      <c r="I688" s="75"/>
      <c r="J688" s="78"/>
      <c r="K688" s="242" t="s">
        <v>36</v>
      </c>
      <c r="L688" s="242"/>
      <c r="M688" s="242"/>
      <c r="N688" s="242"/>
      <c r="O688" s="78"/>
      <c r="P688" s="76"/>
    </row>
    <row r="689" spans="1:16" ht="20.25">
      <c r="A689" s="75"/>
      <c r="B689" s="77"/>
      <c r="C689" s="77"/>
      <c r="D689" s="77"/>
      <c r="E689" s="77"/>
      <c r="F689" s="77"/>
      <c r="G689" s="77"/>
      <c r="H689" s="76"/>
      <c r="I689" s="75"/>
      <c r="J689" s="78"/>
      <c r="K689" s="78"/>
      <c r="L689" s="78"/>
      <c r="M689" s="78"/>
      <c r="N689" s="78"/>
      <c r="O689" s="78"/>
      <c r="P689" s="76"/>
    </row>
    <row r="690" spans="1:16">
      <c r="A690" s="1"/>
      <c r="B690" s="1"/>
      <c r="C690" s="1"/>
      <c r="D690" s="234">
        <f>Lanes!$D$3</f>
        <v>41658</v>
      </c>
      <c r="E690" s="234"/>
      <c r="F690" s="1"/>
      <c r="G690" s="1"/>
      <c r="H690" s="1"/>
      <c r="I690" s="1"/>
      <c r="J690" s="79"/>
      <c r="K690" s="79"/>
      <c r="L690" s="235">
        <f>Lanes!$D$3</f>
        <v>41658</v>
      </c>
      <c r="M690" s="235"/>
      <c r="N690" s="79"/>
      <c r="O690" s="79"/>
      <c r="P690" s="1"/>
    </row>
    <row r="691" spans="1:16" ht="18">
      <c r="A691" s="37"/>
      <c r="B691" s="37"/>
      <c r="C691" s="37"/>
      <c r="D691" s="37"/>
      <c r="E691" s="37"/>
      <c r="F691" s="37"/>
      <c r="G691" s="37"/>
      <c r="H691" s="37"/>
      <c r="I691" s="37"/>
      <c r="J691" s="80"/>
      <c r="K691" s="80"/>
      <c r="L691" s="80"/>
      <c r="M691" s="80"/>
      <c r="N691" s="80"/>
      <c r="O691" s="80"/>
      <c r="P691" s="37"/>
    </row>
    <row r="692" spans="1:16" ht="15.75">
      <c r="A692" s="1"/>
      <c r="B692" s="1"/>
      <c r="C692" s="236" t="s">
        <v>28</v>
      </c>
      <c r="D692" s="236"/>
      <c r="E692" s="236"/>
      <c r="F692" s="236"/>
      <c r="G692" s="1"/>
      <c r="H692" s="1"/>
      <c r="I692" s="1"/>
      <c r="J692" s="79"/>
      <c r="K692" s="237" t="s">
        <v>27</v>
      </c>
      <c r="L692" s="237"/>
      <c r="M692" s="237"/>
      <c r="N692" s="237"/>
      <c r="O692" s="79"/>
      <c r="P692" s="1"/>
    </row>
    <row r="693" spans="1:16" ht="15.75">
      <c r="A693" s="36"/>
      <c r="B693" s="3"/>
      <c r="C693" s="3"/>
      <c r="D693" s="3"/>
      <c r="E693" s="3"/>
      <c r="F693" s="1"/>
      <c r="G693" s="1"/>
      <c r="H693" s="1"/>
      <c r="I693" s="36"/>
      <c r="J693" s="3"/>
      <c r="K693" s="3"/>
      <c r="L693" s="3"/>
      <c r="M693" s="3"/>
      <c r="N693" s="1"/>
      <c r="O693" s="1"/>
      <c r="P693" s="1"/>
    </row>
    <row r="694" spans="1:16" ht="15.75">
      <c r="A694" s="36"/>
      <c r="B694" s="3"/>
      <c r="C694" s="3"/>
      <c r="D694" s="3"/>
      <c r="E694" s="3"/>
      <c r="F694" s="1"/>
      <c r="G694" s="1"/>
      <c r="H694" s="1"/>
      <c r="I694" s="36"/>
      <c r="J694" s="3"/>
      <c r="K694" s="3"/>
      <c r="L694" s="3"/>
      <c r="M694" s="3"/>
      <c r="N694" s="1"/>
      <c r="O694" s="1"/>
      <c r="P694" s="1"/>
    </row>
    <row r="695" spans="1:16" ht="16.5" thickBot="1">
      <c r="A695" s="1"/>
      <c r="B695" s="36" t="s">
        <v>3</v>
      </c>
      <c r="C695" s="238" t="str">
        <f>Input!B23</f>
        <v>Warren De La Salle</v>
      </c>
      <c r="D695" s="238"/>
      <c r="E695" s="238"/>
      <c r="F695" s="238"/>
      <c r="G695" s="35"/>
      <c r="H695" s="1"/>
      <c r="I695" s="1"/>
      <c r="J695" s="81" t="s">
        <v>3</v>
      </c>
      <c r="K695" s="238" t="str">
        <f>Input!S23</f>
        <v>Warren Lincoln</v>
      </c>
      <c r="L695" s="238"/>
      <c r="M695" s="238"/>
      <c r="N695" s="238"/>
      <c r="O695" s="35"/>
      <c r="P695" s="1"/>
    </row>
    <row r="696" spans="1:1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thickBot="1">
      <c r="A697" s="1"/>
      <c r="B697" s="1"/>
      <c r="C697" s="34"/>
      <c r="D697" s="33"/>
      <c r="E697" s="1"/>
      <c r="F697" s="1"/>
      <c r="G697" s="1"/>
      <c r="H697" s="1"/>
      <c r="I697" s="1"/>
      <c r="J697" s="1"/>
      <c r="K697" s="34"/>
      <c r="L697" s="33"/>
      <c r="M697" s="1"/>
      <c r="N697" s="1"/>
      <c r="O697" s="1"/>
      <c r="P697" s="1"/>
    </row>
    <row r="698" spans="1:16">
      <c r="A698" s="1"/>
      <c r="B698" s="221" t="s">
        <v>29</v>
      </c>
      <c r="C698" s="223"/>
      <c r="D698" s="67"/>
      <c r="E698" s="221" t="s">
        <v>30</v>
      </c>
      <c r="F698" s="222"/>
      <c r="G698" s="223"/>
      <c r="H698" s="1"/>
      <c r="I698" s="1"/>
      <c r="J698" s="231" t="s">
        <v>29</v>
      </c>
      <c r="K698" s="232"/>
      <c r="L698" s="67"/>
      <c r="M698" s="231" t="s">
        <v>30</v>
      </c>
      <c r="N698" s="233"/>
      <c r="O698" s="232"/>
      <c r="P698" s="1"/>
    </row>
    <row r="699" spans="1:16">
      <c r="A699" s="1"/>
      <c r="B699" s="179" t="s">
        <v>26</v>
      </c>
      <c r="C699" s="181" t="s">
        <v>25</v>
      </c>
      <c r="D699" s="182"/>
      <c r="E699" s="179" t="s">
        <v>24</v>
      </c>
      <c r="F699" s="180" t="s">
        <v>23</v>
      </c>
      <c r="G699" s="178" t="s">
        <v>22</v>
      </c>
      <c r="H699" s="1"/>
      <c r="I699" s="1"/>
      <c r="J699" s="179" t="s">
        <v>26</v>
      </c>
      <c r="K699" s="181" t="s">
        <v>25</v>
      </c>
      <c r="L699" s="182"/>
      <c r="M699" s="179" t="s">
        <v>24</v>
      </c>
      <c r="N699" s="180" t="s">
        <v>23</v>
      </c>
      <c r="O699" s="178" t="s">
        <v>22</v>
      </c>
      <c r="P699" s="1"/>
    </row>
    <row r="700" spans="1:16">
      <c r="A700" s="1"/>
      <c r="B700" s="224"/>
      <c r="C700" s="228"/>
      <c r="D700" s="230"/>
      <c r="E700" s="224"/>
      <c r="F700" s="226"/>
      <c r="G700" s="228"/>
      <c r="H700" s="1"/>
      <c r="I700" s="1"/>
      <c r="J700" s="224"/>
      <c r="K700" s="228"/>
      <c r="L700" s="230"/>
      <c r="M700" s="224"/>
      <c r="N700" s="226"/>
      <c r="O700" s="228"/>
      <c r="P700" s="1"/>
    </row>
    <row r="701" spans="1:16">
      <c r="A701" s="1"/>
      <c r="B701" s="225"/>
      <c r="C701" s="229"/>
      <c r="D701" s="230"/>
      <c r="E701" s="225"/>
      <c r="F701" s="227"/>
      <c r="G701" s="229"/>
      <c r="H701" s="1"/>
      <c r="I701" s="1"/>
      <c r="J701" s="225"/>
      <c r="K701" s="229"/>
      <c r="L701" s="230"/>
      <c r="M701" s="225"/>
      <c r="N701" s="227"/>
      <c r="O701" s="229"/>
      <c r="P701" s="1"/>
    </row>
    <row r="702" spans="1:16" ht="15.75" thickBot="1">
      <c r="A702" s="1"/>
      <c r="B702" s="63" t="s">
        <v>14</v>
      </c>
      <c r="C702" s="64">
        <f>IF(C666=" "," ",C666+1)</f>
        <v>20</v>
      </c>
      <c r="D702" s="182"/>
      <c r="E702" s="63" t="s">
        <v>14</v>
      </c>
      <c r="F702" s="66">
        <f>IF(C702=" "," ",(IF(AND(ISEVEN(C702),(AND(C702&gt;Lanes!$C$18,C702&lt;Lanes!$C$20+1)=TRUE),C702+2&gt;Lanes!$C$20)=TRUE,Lanes!$C$19+1,(IF(AND(ISEVEN(C702),(AND(C702&gt;Lanes!$C$17-1,C702&lt;Lanes!$C$19)=TRUE),C702+2&gt;Lanes!$C$18)=TRUE,Lanes!$C$17+1,(IF(AND(ISODD(C702),(AND(C702&gt;Lanes!$C$17-1,C702&lt;Lanes!$C$19)=TRUE),C702-2&lt;Lanes!$C$17)=TRUE,Lanes!$C$18-1,(IF(AND(ISODD(C702),(AND(C702&gt;Lanes!$C$18,C702&lt;Lanes!$C$20+1)=TRUE),C702-2&lt;Lanes!$C$19)=TRUE,Lanes!$C$20-1,(IF(ISEVEN(C702)=TRUE,C702+2,C702-2)))))))))))</f>
        <v>22</v>
      </c>
      <c r="G702" s="70"/>
      <c r="H702" s="1"/>
      <c r="I702" s="1"/>
      <c r="J702" s="63" t="s">
        <v>14</v>
      </c>
      <c r="K702" s="64">
        <f>IF(K666=" "," ",K666+1)</f>
        <v>50</v>
      </c>
      <c r="L702" s="182"/>
      <c r="M702" s="63" t="s">
        <v>14</v>
      </c>
      <c r="N702" s="66">
        <f>IF(K702=" "," ",(IF(AND(ISEVEN(K702),(AND(K702&gt;Lanes!$G$18,K702&lt;Lanes!$G$20+1)=TRUE),K702+2&gt;Lanes!$G$20)=TRUE,Lanes!$G$19+1,(IF(AND(ISEVEN(K702),(AND(K702&gt;Lanes!$G$17-1,K702&lt;Lanes!$G$19)=TRUE),K702+2&gt;Lanes!$G$18)=TRUE,Lanes!$G$17+1,(IF(AND(ISODD(K702),(AND(K702&gt;Lanes!$G$17-1,K702&lt;Lanes!$G$19)=TRUE),K702-2&lt;Lanes!$G$17)=TRUE,Lanes!$G$18-1,(IF(AND(ISODD(K702),(AND(K702&gt;Lanes!$G$18,K702&lt;Lanes!$G$20+1)=TRUE),K702-2&lt;Lanes!$G$19)=TRUE,Lanes!$G$20-1,(IF(ISEVEN(K702)=TRUE,K702+2,K702-2)))))))))))</f>
        <v>52</v>
      </c>
      <c r="O702" s="70"/>
      <c r="P702" s="1"/>
    </row>
    <row r="703" spans="1:16">
      <c r="A703" s="1"/>
      <c r="B703" s="177"/>
      <c r="C703" s="3"/>
      <c r="D703" s="177"/>
      <c r="E703" s="3"/>
      <c r="F703" s="177"/>
      <c r="G703" s="3"/>
      <c r="H703" s="1"/>
      <c r="I703" s="1"/>
      <c r="J703" s="177"/>
      <c r="K703" s="3"/>
      <c r="L703" s="177"/>
      <c r="M703" s="3"/>
      <c r="N703" s="177"/>
      <c r="O703" s="3"/>
      <c r="P703" s="1"/>
    </row>
    <row r="704" spans="1:16" ht="15.7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>
      <c r="A705" s="3"/>
      <c r="B705" s="221" t="s">
        <v>31</v>
      </c>
      <c r="C705" s="222"/>
      <c r="D705" s="223"/>
      <c r="E705" s="221" t="s">
        <v>32</v>
      </c>
      <c r="F705" s="222"/>
      <c r="G705" s="223"/>
      <c r="H705" s="3"/>
      <c r="I705" s="3"/>
      <c r="J705" s="221" t="s">
        <v>31</v>
      </c>
      <c r="K705" s="222"/>
      <c r="L705" s="223"/>
      <c r="M705" s="221" t="s">
        <v>32</v>
      </c>
      <c r="N705" s="222"/>
      <c r="O705" s="223"/>
      <c r="P705" s="3"/>
    </row>
    <row r="706" spans="1:16">
      <c r="A706" s="3"/>
      <c r="B706" s="179" t="s">
        <v>21</v>
      </c>
      <c r="C706" s="180" t="s">
        <v>20</v>
      </c>
      <c r="D706" s="178" t="s">
        <v>19</v>
      </c>
      <c r="E706" s="179" t="s">
        <v>18</v>
      </c>
      <c r="F706" s="180" t="s">
        <v>17</v>
      </c>
      <c r="G706" s="178" t="s">
        <v>16</v>
      </c>
      <c r="H706" s="67"/>
      <c r="I706" s="3"/>
      <c r="J706" s="179" t="s">
        <v>21</v>
      </c>
      <c r="K706" s="180" t="s">
        <v>20</v>
      </c>
      <c r="L706" s="178" t="s">
        <v>19</v>
      </c>
      <c r="M706" s="179" t="s">
        <v>18</v>
      </c>
      <c r="N706" s="180" t="s">
        <v>17</v>
      </c>
      <c r="O706" s="178" t="s">
        <v>16</v>
      </c>
      <c r="P706" s="67"/>
    </row>
    <row r="707" spans="1:16">
      <c r="A707" s="3"/>
      <c r="B707" s="224"/>
      <c r="C707" s="226"/>
      <c r="D707" s="228"/>
      <c r="E707" s="224"/>
      <c r="F707" s="226"/>
      <c r="G707" s="228"/>
      <c r="H707" s="182"/>
      <c r="I707" s="3"/>
      <c r="J707" s="224"/>
      <c r="K707" s="226"/>
      <c r="L707" s="228"/>
      <c r="M707" s="224"/>
      <c r="N707" s="226"/>
      <c r="O707" s="228"/>
      <c r="P707" s="4"/>
    </row>
    <row r="708" spans="1:16">
      <c r="A708" s="3"/>
      <c r="B708" s="225"/>
      <c r="C708" s="227"/>
      <c r="D708" s="229"/>
      <c r="E708" s="225"/>
      <c r="F708" s="227"/>
      <c r="G708" s="229"/>
      <c r="H708" s="68"/>
      <c r="I708" s="3"/>
      <c r="J708" s="225"/>
      <c r="K708" s="227"/>
      <c r="L708" s="229"/>
      <c r="M708" s="225"/>
      <c r="N708" s="227"/>
      <c r="O708" s="229"/>
      <c r="P708" s="68"/>
    </row>
    <row r="709" spans="1:16" ht="15.75" thickBot="1">
      <c r="A709" s="3"/>
      <c r="B709" s="63" t="s">
        <v>14</v>
      </c>
      <c r="C709" s="66">
        <f>IF(C702=" "," ",(IF(AND(ISEVEN(C702),ISEVEN(F702),(AND(C702&gt;Lanes!$C$18,C702&lt;Lanes!$C$20+1)),F702+1&gt;Lanes!$C$20)=TRUE,Lanes!$C$19,(IF(AND(ISEVEN(C702),ISEVEN(F702),(AND(C702&gt;Lanes!$C$17-1,C702&lt;Lanes!$C$19)),F702+1&gt;Lanes!$C$18)=TRUE,Lanes!$C$17,(IF(AND(ISEVEN(C702),ISODD(F702),(AND(C702&gt;Lanes!$C$18,C702&lt;Lanes!$C$20+1)),F702+3&gt;Lanes!$C$20)=TRUE,Lanes!$C$19+1,(IF(AND(ISEVEN(C702),ISODD(F702),(AND(C702&gt;Lanes!$C$17-1,C702&lt;Lanes!$C$19)),F702+3&gt;Lanes!$C$18)=TRUE,Lanes!$C$17+1,(IF(AND(ISODD(C702),ISEVEN(F702),(AND(C702&gt;Lanes!$C$17-1,C702&lt;Lanes!$C$19)),F702-3&lt;Lanes!$C$17)=TRUE,Lanes!$C$18-1,(IF(AND(ISODD(C702),ISEVEN(F702),(AND(C702&gt;Lanes!$C$18,C702&lt;Lanes!$C$20+1)),F702-3&gt;Lanes!$C$19)=TRUE,Lanes!$C$20-1,(IF(AND(ISODD(C702),ISODD(F702),(AND(C702&gt;Lanes!$C$17-1,C702&lt;Lanes!$C$19)),F702-1&lt;Lanes!$C$17)=TRUE,Lanes!$C$18,(IF(AND(ISODD(C702),ISODD(F702),(AND(C702&gt;Lanes!$C$18,C702&lt;Lanes!$C$20+1)),F702-1&lt;Lanes!$C$19)=TRUE,Lanes!$C$20,(IF(AND(ISODD(C702),ISODD(F702))=TRUE,F702-1,(IF(AND(ISODD(C702),ISEVEN(F702))=TRUE,F702-3,(IF(AND(ISEVEN(C702),ISODD(F702))=TRUE,F702+3,F702+1)))))))))))))))))))))))</f>
        <v>23</v>
      </c>
      <c r="D709" s="70"/>
      <c r="E709" s="63" t="s">
        <v>14</v>
      </c>
      <c r="F709" s="66">
        <f>IF(F702=" "," ",(IF(AND(ISEVEN(C702),ISEVEN(C709),(AND(C702&gt;Lanes!$C$18,C702&lt;Lanes!$C$20+1)),C709+1&gt;Lanes!$C$20)=TRUE,Lanes!$C$19+1,(IF(AND(ISEVEN(C702),ISEVEN(C709),(AND(C702&gt;Lanes!$C$17-1,C702&lt;Lanes!$C$19)),C709+1&gt;Lanes!$C$18)=TRUE,Lanes!$C$17+1,(IF(AND(ISEVEN(C702),ISODD(C709),(AND(C702&gt;Lanes!$C$18,C702&lt;Lanes!$C$20+1)),C709+3&gt;Lanes!$C$20)=TRUE,Lanes!$C$19+1,(IF(AND(ISEVEN(C702),ISODD(C709),(AND(C702&gt;Lanes!$C$17-1,C709&lt;Lanes!$C$19)),C709+3&gt;Lanes!$C$18)=TRUE,Lanes!$C$17+1,(IF(AND(ISODD(C702),ISEVEN(C709),(AND(C702&gt;Lanes!$C$17-1,C702&lt;Lanes!$C$19)),C709-3&lt;Lanes!$C$17)=TRUE,Lanes!$C$18-1,(IF(AND(ISODD(C702),ISEVEN(C709),(AND(C702&gt;Lanes!$C$18,C709&lt;Lanes!$C$20+1)),C709-3&lt;Lanes!$C$19)=TRUE,Lanes!$C$20-1,(IF(AND(ISODD(C702),ISODD(C709),(AND(C702&gt;Lanes!$C$17-1,C709&lt;Lanes!$C$19)),C709-3&lt;Lanes!$C$17)=TRUE,Lanes!$C$18,(IF(AND(ISODD(C702),ISODD(C709),(AND(C702&gt;Lanes!$C$18,C709&lt;Lanes!$C$20+1)),C709-3&lt;Lanes!$C$19)=TRUE,Lanes!$C$20,(IF(AND(ISODD(C702),ISODD(C709))=TRUE,C709-1,(IF(AND(ISODD(F702),ISEVEN(C709))=TRUE,C709-3,(IF(AND(ISEVEN(C702),ISODD(C709))=TRUE,C709+3,C709+1)))))))))))))))))))))))</f>
        <v>14</v>
      </c>
      <c r="G709" s="70"/>
      <c r="H709" s="68"/>
      <c r="I709" s="3"/>
      <c r="J709" s="63" t="s">
        <v>14</v>
      </c>
      <c r="K709" s="66">
        <f>IF(K702=" "," ",(IF(AND(ISEVEN(K702),ISEVEN(N702),(AND(K702&gt;Lanes!$G$18,K702&lt;Lanes!$G$20+1)),N702+1&gt;Lanes!$G$20)=TRUE,Lanes!$G$19,(IF(AND(ISEVEN(K702),ISEVEN(N702),(AND(K702&gt;Lanes!$G$17-1,K702&lt;Lanes!$G$19)),N702+1&gt;Lanes!$G$18)=TRUE,Lanes!$G$17,(IF(AND(ISEVEN(K702),ISODD(N702),(AND(K702&gt;Lanes!$G$18,K702&lt;Lanes!$G$20+1)),N702+3&gt;Lanes!$G$20)=TRUE,Lanes!$G$19+1,(IF(AND(ISEVEN(N702),ISODD(N702),(AND(K702&gt;Lanes!$G$17-1,K702&lt;Lanes!$G$19)),N702+3&gt;Lanes!$G$18)=TRUE,Lanes!$G$17+1,(IF(AND(ISODD(K702),ISEVEN(N702),(AND(K702&gt;Lanes!$G$17-1,K702&lt;Lanes!$G$19)),N702-3&lt;Lanes!$G$17)=TRUE,Lanes!$G$18-1,(IF(AND(ISODD(K702),ISEVEN(N702),(AND(K702&gt;Lanes!$G$18,K702&lt;Lanes!$G$20+1)),N702-3&gt;Lanes!$G$19)=TRUE,Lanes!$G$20-1,(IF(AND(ISODD(K702),ISODD(N702),(AND(K702&gt;Lanes!$G$17-1,K702&lt;Lanes!$G$19)),N702-1&lt;Lanes!$G$17)=TRUE,Lanes!$G$18,(IF(AND(ISODD(K702),ISODD(N702),(AND(K702&gt;Lanes!$G$18,K702&lt;Lanes!$G$20+1)),N702-1&lt;Lanes!$G$19)=TRUE,Lanes!$G$20,(IF(AND(ISODD(K702),ISODD(N702))=TRUE,N702-1,(IF(AND(ISODD(K702),ISEVEN(N702))=TRUE,N702-3,(IF(AND(ISEVEN(K702),ISODD(N702))=TRUE,N702+3,N702+1)))))))))))))))))))))))</f>
        <v>53</v>
      </c>
      <c r="L709" s="70"/>
      <c r="M709" s="63" t="s">
        <v>14</v>
      </c>
      <c r="N709" s="66">
        <f>IF(N702=" "," ",(IF(AND(ISEVEN(K702),ISEVEN(K709),(AND(K702&gt;Lanes!$G$18,K702&lt;Lanes!$G$20+1)),K709+1&gt;Lanes!$G$20)=TRUE,Lanes!$G$19+1,(IF(AND(ISEVEN(K702),ISEVEN(K709),(AND(K702&gt;Lanes!$G$17-1,K702&lt;Lanes!$G$19)),K709+1&gt;Lanes!$G$18)=TRUE,Lanes!$G$17+1,(IF(AND(ISEVEN(K702),ISODD(K709),(AND(K702&gt;Lanes!$G$18,K702&lt;Lanes!$G$20+1)),K709+3&gt;Lanes!$G$20)=TRUE,Lanes!$G$19+1,(IF(AND(ISEVEN(K702),ISODD(K709),(AND(K702&gt;Lanes!$G$17-1,K709&lt;Lanes!$G$19)),K709+3&gt;Lanes!$G$18)=TRUE,Lanes!$G$17+1,(IF(AND(ISODD(K702),ISEVEN(K709),(AND(K702&gt;Lanes!$G$17-1,K702&lt;Lanes!$G$19)),K709-3&lt;Lanes!$G$17)=TRUE,Lanes!$G$18-1,(IF(AND(ISODD(K702),ISEVEN(K709),(AND(K702&gt;Lanes!$G$18,K709&lt;Lanes!$G$20+1)),K709-3&lt;Lanes!$G$19)=TRUE,Lanes!$G$20-1,(IF(AND(ISODD(K702),ISODD(K709),(AND(K702&gt;Lanes!$G$17-1,K709&lt;Lanes!$G$19)),K709-3&lt;Lanes!$G$17)=TRUE,Lanes!$G$18,(IF(AND(ISODD(K702),ISODD(K709),(AND(K702&gt;Lanes!$G$18,K709&lt;Lanes!$G$20+1)),K709-3&lt;Lanes!$G$19)=TRUE,Lanes!$G$20,(IF(AND(ISODD(K702),ISODD(K709))=TRUE,K709-1,(IF(AND(ISODD(N702),ISEVEN(K709))=TRUE,K709-3,(IF(AND(ISEVEN(K702),ISODD(K709))=TRUE,K709+3,K709+1)))))))))))))))))))))))</f>
        <v>44</v>
      </c>
      <c r="O709" s="70"/>
      <c r="P709" s="68"/>
    </row>
    <row r="710" spans="1:16">
      <c r="A710" s="3"/>
      <c r="B710" s="3"/>
      <c r="C710" s="3"/>
      <c r="D710" s="182"/>
      <c r="E710" s="182"/>
      <c r="F710" s="182"/>
      <c r="G710" s="182"/>
      <c r="H710" s="182"/>
      <c r="I710" s="3"/>
      <c r="J710" s="3"/>
      <c r="K710" s="3"/>
      <c r="L710" s="182"/>
      <c r="M710" s="182"/>
      <c r="N710" s="182"/>
      <c r="O710" s="182"/>
      <c r="P710" s="4"/>
    </row>
    <row r="711" spans="1:16" ht="15.75" thickBot="1">
      <c r="A711" s="3"/>
      <c r="B711" s="3"/>
      <c r="C711" s="3"/>
      <c r="D711" s="182"/>
      <c r="E711" s="182"/>
      <c r="F711" s="182"/>
      <c r="G711" s="182"/>
      <c r="H711" s="182"/>
      <c r="I711" s="3"/>
      <c r="J711" s="3"/>
      <c r="K711" s="3"/>
      <c r="L711" s="182"/>
      <c r="M711" s="182"/>
      <c r="N711" s="182"/>
      <c r="O711" s="182"/>
      <c r="P711" s="4"/>
    </row>
    <row r="712" spans="1:16" ht="15.75" thickBot="1">
      <c r="A712" s="1"/>
      <c r="B712" s="221" t="s">
        <v>33</v>
      </c>
      <c r="C712" s="222"/>
      <c r="D712" s="223"/>
      <c r="E712" s="182"/>
      <c r="F712" s="1"/>
      <c r="G712" s="1"/>
      <c r="H712" s="1"/>
      <c r="I712" s="1"/>
      <c r="J712" s="221" t="s">
        <v>33</v>
      </c>
      <c r="K712" s="222"/>
      <c r="L712" s="223"/>
      <c r="M712" s="182"/>
      <c r="N712" s="1"/>
      <c r="O712" s="1"/>
      <c r="P712" s="1"/>
    </row>
    <row r="713" spans="1:16">
      <c r="A713" s="1"/>
      <c r="B713" s="179" t="s">
        <v>15</v>
      </c>
      <c r="C713" s="180" t="s">
        <v>37</v>
      </c>
      <c r="D713" s="178" t="s">
        <v>38</v>
      </c>
      <c r="E713" s="1"/>
      <c r="F713" s="221" t="s">
        <v>34</v>
      </c>
      <c r="G713" s="223"/>
      <c r="H713" s="1"/>
      <c r="I713" s="1"/>
      <c r="J713" s="179" t="s">
        <v>15</v>
      </c>
      <c r="K713" s="180" t="s">
        <v>37</v>
      </c>
      <c r="L713" s="178" t="s">
        <v>38</v>
      </c>
      <c r="M713" s="1"/>
      <c r="N713" s="221" t="s">
        <v>34</v>
      </c>
      <c r="O713" s="223"/>
      <c r="P713" s="1"/>
    </row>
    <row r="714" spans="1:16">
      <c r="A714" s="1"/>
      <c r="B714" s="224"/>
      <c r="C714" s="226"/>
      <c r="D714" s="228"/>
      <c r="E714" s="1"/>
      <c r="F714" s="71"/>
      <c r="G714" s="72"/>
      <c r="H714" s="1"/>
      <c r="I714" s="1"/>
      <c r="J714" s="224"/>
      <c r="K714" s="226"/>
      <c r="L714" s="228"/>
      <c r="M714" s="1"/>
      <c r="N714" s="71"/>
      <c r="O714" s="72"/>
      <c r="P714" s="1"/>
    </row>
    <row r="715" spans="1:16" ht="15.75" thickBot="1">
      <c r="A715" s="1"/>
      <c r="B715" s="225"/>
      <c r="C715" s="227"/>
      <c r="D715" s="229"/>
      <c r="E715" s="1"/>
      <c r="F715" s="73"/>
      <c r="G715" s="74"/>
      <c r="H715" s="1"/>
      <c r="I715" s="1"/>
      <c r="J715" s="225"/>
      <c r="K715" s="227"/>
      <c r="L715" s="229"/>
      <c r="M715" s="1"/>
      <c r="N715" s="73"/>
      <c r="O715" s="74"/>
      <c r="P715" s="1"/>
    </row>
    <row r="716" spans="1:16" ht="15.75" thickBot="1">
      <c r="A716" s="1"/>
      <c r="B716" s="63" t="s">
        <v>14</v>
      </c>
      <c r="C716" s="66">
        <f>IF(C702=" "," ",(IF(AND(ISEVEN(C702),ISEVEN(F709),(AND(C702&gt;Lanes!$C$18,C702&lt;Lanes!$C$20+1)),F709+1&gt;Lanes!$C$20)=TRUE,Lanes!$C$19,(IF(AND(ISEVEN(C702),ISEVEN(F709),(AND(C702&gt;Lanes!$C$17-1,C702&lt;Lanes!$C$19)),F709+1&gt;Lanes!$C$18)=TRUE,Lanes!$C$17,(IF(AND(ISEVEN(C702),ISODD(F709),(AND(C702&gt;Lanes!$C$18,C702&lt;Lanes!$C$20+1)),F709+3&gt;Lanes!$C$20)=TRUE,Lanes!$C$19+1,(IF(AND(ISEVEN(C702),ISODD(F709),(AND(C702&gt;Lanes!$C$17-1,F709&lt;Lanes!$C$19)),F709+3&gt;Lanes!$C$18)=TRUE,Lanes!$C$17+1,(IF(AND(ISODD(C702),ISEVEN(F709),(AND(C702&gt;Lanes!$C$17-1,C702&lt;Lanes!$C$19)),F709-3&lt;Lanes!$C$17)=TRUE,Lanes!$C$18-1,(IF(AND(ISODD(C702),ISEVEN(F709),(AND(C702&gt;Lanes!$C$18,C702&lt;Lanes!$C$20+1)),F709-3&gt;Lanes!$C$19)=TRUE,Lanes!$C$20-1,(IF(AND(ISODD(C702),ISODD(F709),(AND(C702&gt;Lanes!$C$17-1,C702&lt;Lanes!$C$19)),F709-1&lt;Lanes!$C$17)=TRUE,Lanes!$C$18,(IF(AND(ISODD(C702),ISODD(F709),(AND(C702&gt;Lanes!$C$18,C702&lt;Lanes!$C$20+1)),F709-1&lt;Lanes!$C$19)=TRUE,Lanes!$C$20,(IF(AND(ISODD(C702),ISODD(F709))=TRUE,F709-1,(IF(AND(ISODD(C702),ISEVEN(F709))=TRUE,F709-3,(IF(AND(ISEVEN(C702),ISODD(F709))=TRUE,F709+3,F709+1)))))))))))))))))))))))</f>
        <v>15</v>
      </c>
      <c r="D716" s="70"/>
      <c r="E716" s="1"/>
      <c r="F716" s="1"/>
      <c r="G716" s="1"/>
      <c r="H716" s="1"/>
      <c r="I716" s="1"/>
      <c r="J716" s="63" t="s">
        <v>14</v>
      </c>
      <c r="K716" s="66">
        <f>IF(K702=" "," ",(IF(AND(ISEVEN(K702),ISEVEN(N709),(AND(K702&gt;Lanes!$G$18,K702&lt;Lanes!$G$20+1)),N709+1&gt;Lanes!$G$20)=TRUE,Lanes!$G$19,(IF(AND(ISEVEN(K702),ISEVEN(N709),(AND(K702&gt;Lanes!$G$17-1,K702&lt;Lanes!$G$19)),N709+1&gt;Lanes!$G$18)=TRUE,Lanes!$G$17,(IF(AND(ISEVEN(K702),ISODD(N709),(AND(K702&gt;Lanes!$G$18,K702&lt;Lanes!$G$20+1)),N709+3&gt;Lanes!$G$20)=TRUE,Lanes!$G$19+1,(IF(AND(ISEVEN(K702),ISODD(N709),(AND(K702&gt;Lanes!$G$17-1,N709&lt;Lanes!$G$19)),N709+3&gt;Lanes!$G$18)=TRUE,Lanes!$G$17+1,(IF(AND(ISODD(K702),ISEVEN(N709),(AND(K702&gt;Lanes!$G$17-1,K702&lt;Lanes!$G$19)),N709-3&lt;Lanes!$G$17)=TRUE,Lanes!$G$18-1,(IF(AND(ISODD(K702),ISEVEN(N709),(AND(K702&gt;Lanes!$G$18,K702&lt;Lanes!$G$20+1)),N709-3&gt;Lanes!$G$19)=TRUE,Lanes!$G$20-1,(IF(AND(ISODD(K702),ISODD(N709),(AND(K702&gt;Lanes!$G$17-1,K702&lt;Lanes!$G$19)),N709-1&lt;Lanes!$G$17)=TRUE,Lanes!$G$18,(IF(AND(ISODD(K702),ISODD(N709),(AND(K702&gt;Lanes!$G$18,K702&lt;Lanes!$G$20+1)),N709-1&lt;Lanes!$G$19)=TRUE,Lanes!$G$20,(IF(AND(ISODD(K702),ISODD(N709))=TRUE,N709-1,(IF(AND(ISODD(K702),ISEVEN(N709))=TRUE,N709-3,(IF(AND(ISEVEN(K702),ISODD(N709))=TRUE,N709+3,N709+1)))))))))))))))))))))))</f>
        <v>45</v>
      </c>
      <c r="L716" s="70"/>
      <c r="M716" s="1"/>
      <c r="N716" s="1"/>
      <c r="O716" s="1"/>
      <c r="P716" s="1"/>
    </row>
    <row r="717" spans="1:16">
      <c r="A717" s="1"/>
      <c r="B717" s="1"/>
      <c r="C717" s="1"/>
      <c r="D717" s="3"/>
      <c r="E717" s="3"/>
      <c r="F717" s="1"/>
      <c r="G717" s="1"/>
      <c r="H717" s="1"/>
      <c r="I717" s="1"/>
      <c r="J717" s="1"/>
      <c r="K717" s="1"/>
      <c r="L717" s="3"/>
      <c r="M717" s="3"/>
      <c r="N717" s="1"/>
      <c r="O717" s="1"/>
      <c r="P717" s="1"/>
    </row>
    <row r="718" spans="1:16">
      <c r="A718" s="1"/>
      <c r="B718" s="1"/>
      <c r="C718" s="1"/>
      <c r="D718" s="3"/>
      <c r="E718" s="3"/>
      <c r="F718" s="1"/>
      <c r="G718" s="1"/>
      <c r="H718" s="1"/>
      <c r="I718" s="1"/>
      <c r="J718" s="1"/>
      <c r="K718" s="1"/>
      <c r="L718" s="3"/>
      <c r="M718" s="3"/>
      <c r="N718" s="1"/>
      <c r="O718" s="1"/>
      <c r="P718" s="1"/>
    </row>
    <row r="719" spans="1:1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>
      <c r="A720" s="1"/>
      <c r="B720" s="220" t="s">
        <v>13</v>
      </c>
      <c r="C720" s="220"/>
      <c r="D720" s="31"/>
      <c r="E720" s="31"/>
      <c r="F720" s="31"/>
      <c r="G720" s="31"/>
      <c r="H720" s="1"/>
      <c r="I720" s="1"/>
      <c r="J720" s="220" t="s">
        <v>13</v>
      </c>
      <c r="K720" s="220"/>
      <c r="L720" s="31"/>
      <c r="M720" s="31"/>
      <c r="N720" s="31"/>
      <c r="O720" s="31"/>
      <c r="P720" s="1"/>
    </row>
    <row r="721" spans="1:16">
      <c r="A721" s="1"/>
      <c r="B721" s="239" t="s">
        <v>35</v>
      </c>
      <c r="C721" s="239"/>
      <c r="D721" s="239"/>
      <c r="E721" s="239"/>
      <c r="F721" s="239"/>
      <c r="G721" s="239"/>
      <c r="H721" s="1"/>
      <c r="I721" s="1"/>
      <c r="J721" s="240" t="s">
        <v>35</v>
      </c>
      <c r="K721" s="240"/>
      <c r="L721" s="240"/>
      <c r="M721" s="240"/>
      <c r="N721" s="240"/>
      <c r="O721" s="240"/>
      <c r="P721" s="1"/>
    </row>
    <row r="722" spans="1:16">
      <c r="A722" s="75"/>
      <c r="B722" s="239"/>
      <c r="C722" s="239"/>
      <c r="D722" s="239"/>
      <c r="E722" s="239"/>
      <c r="F722" s="239"/>
      <c r="G722" s="239"/>
      <c r="H722" s="76"/>
      <c r="I722" s="75"/>
      <c r="J722" s="240"/>
      <c r="K722" s="240"/>
      <c r="L722" s="240"/>
      <c r="M722" s="240"/>
      <c r="N722" s="240"/>
      <c r="O722" s="240"/>
      <c r="P722" s="76"/>
    </row>
    <row r="723" spans="1:16" ht="20.25">
      <c r="A723" s="75"/>
      <c r="B723" s="77"/>
      <c r="C723" s="77"/>
      <c r="D723" s="77"/>
      <c r="E723" s="77"/>
      <c r="F723" s="77"/>
      <c r="G723" s="77"/>
      <c r="H723" s="76"/>
      <c r="I723" s="75"/>
      <c r="J723" s="78"/>
      <c r="K723" s="78"/>
      <c r="L723" s="78"/>
      <c r="M723" s="78"/>
      <c r="N723" s="78"/>
      <c r="O723" s="78"/>
      <c r="P723" s="76"/>
    </row>
    <row r="724" spans="1:16" ht="20.25">
      <c r="A724" s="75"/>
      <c r="B724" s="77"/>
      <c r="C724" s="241" t="s">
        <v>36</v>
      </c>
      <c r="D724" s="241"/>
      <c r="E724" s="241"/>
      <c r="F724" s="241"/>
      <c r="G724" s="77"/>
      <c r="H724" s="76"/>
      <c r="I724" s="75"/>
      <c r="J724" s="78"/>
      <c r="K724" s="242" t="s">
        <v>36</v>
      </c>
      <c r="L724" s="242"/>
      <c r="M724" s="242"/>
      <c r="N724" s="242"/>
      <c r="O724" s="78"/>
      <c r="P724" s="76"/>
    </row>
    <row r="725" spans="1:16" ht="20.25">
      <c r="A725" s="75"/>
      <c r="B725" s="77"/>
      <c r="C725" s="77"/>
      <c r="D725" s="77"/>
      <c r="E725" s="77"/>
      <c r="F725" s="77"/>
      <c r="G725" s="77"/>
      <c r="H725" s="76"/>
      <c r="I725" s="75"/>
      <c r="J725" s="78"/>
      <c r="K725" s="78"/>
      <c r="L725" s="78"/>
      <c r="M725" s="78"/>
      <c r="N725" s="78"/>
      <c r="O725" s="78"/>
      <c r="P725" s="76"/>
    </row>
    <row r="726" spans="1:16">
      <c r="A726" s="1"/>
      <c r="B726" s="1"/>
      <c r="C726" s="1"/>
      <c r="D726" s="234">
        <f>Lanes!$D$3</f>
        <v>41658</v>
      </c>
      <c r="E726" s="234"/>
      <c r="F726" s="1"/>
      <c r="G726" s="1"/>
      <c r="H726" s="1"/>
      <c r="I726" s="1"/>
      <c r="J726" s="79"/>
      <c r="K726" s="79"/>
      <c r="L726" s="235">
        <f>Lanes!$D$3</f>
        <v>41658</v>
      </c>
      <c r="M726" s="235"/>
      <c r="N726" s="79"/>
      <c r="O726" s="79"/>
      <c r="P726" s="1"/>
    </row>
    <row r="727" spans="1:16" ht="18">
      <c r="A727" s="37"/>
      <c r="B727" s="37"/>
      <c r="C727" s="37"/>
      <c r="D727" s="37"/>
      <c r="E727" s="37"/>
      <c r="F727" s="37"/>
      <c r="G727" s="37"/>
      <c r="H727" s="37"/>
      <c r="I727" s="37"/>
      <c r="J727" s="80"/>
      <c r="K727" s="80"/>
      <c r="L727" s="80"/>
      <c r="M727" s="80"/>
      <c r="N727" s="80"/>
      <c r="O727" s="80"/>
      <c r="P727" s="37"/>
    </row>
    <row r="728" spans="1:16" ht="15.75">
      <c r="A728" s="1"/>
      <c r="B728" s="1"/>
      <c r="C728" s="236" t="s">
        <v>28</v>
      </c>
      <c r="D728" s="236"/>
      <c r="E728" s="236"/>
      <c r="F728" s="236"/>
      <c r="G728" s="1"/>
      <c r="H728" s="1"/>
      <c r="I728" s="1"/>
      <c r="J728" s="79"/>
      <c r="K728" s="237" t="s">
        <v>27</v>
      </c>
      <c r="L728" s="237"/>
      <c r="M728" s="237"/>
      <c r="N728" s="237"/>
      <c r="O728" s="79"/>
      <c r="P728" s="1"/>
    </row>
    <row r="729" spans="1:16" ht="15.75">
      <c r="A729" s="36"/>
      <c r="B729" s="3"/>
      <c r="C729" s="3"/>
      <c r="D729" s="3"/>
      <c r="E729" s="3"/>
      <c r="F729" s="1"/>
      <c r="G729" s="1"/>
      <c r="H729" s="1"/>
      <c r="I729" s="36"/>
      <c r="J729" s="3"/>
      <c r="K729" s="3"/>
      <c r="L729" s="3"/>
      <c r="M729" s="3"/>
      <c r="N729" s="1"/>
      <c r="O729" s="1"/>
      <c r="P729" s="1"/>
    </row>
    <row r="730" spans="1:16" ht="15.75">
      <c r="A730" s="36"/>
      <c r="B730" s="3"/>
      <c r="C730" s="3"/>
      <c r="D730" s="3"/>
      <c r="E730" s="3"/>
      <c r="F730" s="1"/>
      <c r="G730" s="1"/>
      <c r="H730" s="1"/>
      <c r="I730" s="36"/>
      <c r="J730" s="3"/>
      <c r="K730" s="3"/>
      <c r="L730" s="3"/>
      <c r="M730" s="3"/>
      <c r="N730" s="1"/>
      <c r="O730" s="1"/>
      <c r="P730" s="1"/>
    </row>
    <row r="731" spans="1:16" ht="16.5" thickBot="1">
      <c r="A731" s="1"/>
      <c r="B731" s="36" t="s">
        <v>3</v>
      </c>
      <c r="C731" s="238" t="str">
        <f>Input!B24</f>
        <v>Warren Cousino</v>
      </c>
      <c r="D731" s="238"/>
      <c r="E731" s="238"/>
      <c r="F731" s="238"/>
      <c r="G731" s="35"/>
      <c r="H731" s="1"/>
      <c r="I731" s="1"/>
      <c r="J731" s="81" t="s">
        <v>3</v>
      </c>
      <c r="K731" s="238" t="str">
        <f>Input!S24</f>
        <v>St. Clair Shores Lakeview</v>
      </c>
      <c r="L731" s="238"/>
      <c r="M731" s="238"/>
      <c r="N731" s="238"/>
      <c r="O731" s="35"/>
      <c r="P731" s="1"/>
    </row>
    <row r="732" spans="1:1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thickBot="1">
      <c r="A733" s="1"/>
      <c r="B733" s="1"/>
      <c r="C733" s="34"/>
      <c r="D733" s="33"/>
      <c r="E733" s="1"/>
      <c r="F733" s="1"/>
      <c r="G733" s="1"/>
      <c r="H733" s="1"/>
      <c r="I733" s="1"/>
      <c r="J733" s="1"/>
      <c r="K733" s="34"/>
      <c r="L733" s="33"/>
      <c r="M733" s="1"/>
      <c r="N733" s="1"/>
      <c r="O733" s="1"/>
      <c r="P733" s="1"/>
    </row>
    <row r="734" spans="1:16">
      <c r="A734" s="1"/>
      <c r="B734" s="221" t="s">
        <v>29</v>
      </c>
      <c r="C734" s="223"/>
      <c r="D734" s="67"/>
      <c r="E734" s="221" t="s">
        <v>30</v>
      </c>
      <c r="F734" s="222"/>
      <c r="G734" s="223"/>
      <c r="H734" s="1"/>
      <c r="I734" s="1"/>
      <c r="J734" s="231" t="s">
        <v>29</v>
      </c>
      <c r="K734" s="232"/>
      <c r="L734" s="67"/>
      <c r="M734" s="231" t="s">
        <v>30</v>
      </c>
      <c r="N734" s="233"/>
      <c r="O734" s="232"/>
      <c r="P734" s="1"/>
    </row>
    <row r="735" spans="1:16">
      <c r="A735" s="1"/>
      <c r="B735" s="179" t="s">
        <v>26</v>
      </c>
      <c r="C735" s="181" t="s">
        <v>25</v>
      </c>
      <c r="D735" s="182"/>
      <c r="E735" s="179" t="s">
        <v>24</v>
      </c>
      <c r="F735" s="180" t="s">
        <v>23</v>
      </c>
      <c r="G735" s="178" t="s">
        <v>22</v>
      </c>
      <c r="H735" s="1"/>
      <c r="I735" s="1"/>
      <c r="J735" s="179" t="s">
        <v>26</v>
      </c>
      <c r="K735" s="181" t="s">
        <v>25</v>
      </c>
      <c r="L735" s="182"/>
      <c r="M735" s="179" t="s">
        <v>24</v>
      </c>
      <c r="N735" s="180" t="s">
        <v>23</v>
      </c>
      <c r="O735" s="178" t="s">
        <v>22</v>
      </c>
      <c r="P735" s="1"/>
    </row>
    <row r="736" spans="1:16">
      <c r="A736" s="1"/>
      <c r="B736" s="224"/>
      <c r="C736" s="228"/>
      <c r="D736" s="230"/>
      <c r="E736" s="224"/>
      <c r="F736" s="226"/>
      <c r="G736" s="228"/>
      <c r="H736" s="1"/>
      <c r="I736" s="1"/>
      <c r="J736" s="224"/>
      <c r="K736" s="228"/>
      <c r="L736" s="230"/>
      <c r="M736" s="224"/>
      <c r="N736" s="226"/>
      <c r="O736" s="228"/>
      <c r="P736" s="1"/>
    </row>
    <row r="737" spans="1:16">
      <c r="A737" s="1"/>
      <c r="B737" s="225"/>
      <c r="C737" s="229"/>
      <c r="D737" s="230"/>
      <c r="E737" s="225"/>
      <c r="F737" s="227"/>
      <c r="G737" s="229"/>
      <c r="H737" s="1"/>
      <c r="I737" s="1"/>
      <c r="J737" s="225"/>
      <c r="K737" s="229"/>
      <c r="L737" s="230"/>
      <c r="M737" s="225"/>
      <c r="N737" s="227"/>
      <c r="O737" s="229"/>
      <c r="P737" s="1"/>
    </row>
    <row r="738" spans="1:16" ht="15.75" thickBot="1">
      <c r="A738" s="1"/>
      <c r="B738" s="63" t="s">
        <v>14</v>
      </c>
      <c r="C738" s="64">
        <f>IF(C702=" "," ",C702+1)</f>
        <v>21</v>
      </c>
      <c r="D738" s="182"/>
      <c r="E738" s="63" t="s">
        <v>14</v>
      </c>
      <c r="F738" s="66">
        <f>IF(C738=" "," ",(IF(AND(ISEVEN(C738),(AND(C738&gt;Lanes!$C$18,C738&lt;Lanes!$C$20+1)=TRUE),C738+2&gt;Lanes!$C$20)=TRUE,Lanes!$C$19+1,(IF(AND(ISEVEN(C738),(AND(C738&gt;Lanes!$C$17-1,C738&lt;Lanes!$C$19)=TRUE),C738+2&gt;Lanes!$C$18)=TRUE,Lanes!$C$17+1,(IF(AND(ISODD(C738),(AND(C738&gt;Lanes!$C$17-1,C738&lt;Lanes!$C$19)=TRUE),C738-2&lt;Lanes!$C$17)=TRUE,Lanes!$C$18-1,(IF(AND(ISODD(C738),(AND(C738&gt;Lanes!$C$18,C738&lt;Lanes!$C$20+1)=TRUE),C738-2&lt;Lanes!$C$19)=TRUE,Lanes!$C$20-1,(IF(ISEVEN(C738)=TRUE,C738+2,C738-2)))))))))))</f>
        <v>19</v>
      </c>
      <c r="G738" s="70"/>
      <c r="H738" s="1"/>
      <c r="I738" s="1"/>
      <c r="J738" s="63" t="s">
        <v>14</v>
      </c>
      <c r="K738" s="64">
        <f>IF(K702=" "," ",K702+1)</f>
        <v>51</v>
      </c>
      <c r="L738" s="182"/>
      <c r="M738" s="63" t="s">
        <v>14</v>
      </c>
      <c r="N738" s="66">
        <f>IF(K738=" "," ",(IF(AND(ISEVEN(K738),(AND(K738&gt;Lanes!$G$18,K738&lt;Lanes!$G$20+1)=TRUE),K738+2&gt;Lanes!$G$20)=TRUE,Lanes!$G$19+1,(IF(AND(ISEVEN(K738),(AND(K738&gt;Lanes!$G$17-1,K738&lt;Lanes!$G$19)=TRUE),K738+2&gt;Lanes!$G$18)=TRUE,Lanes!$G$17+1,(IF(AND(ISODD(K738),(AND(K738&gt;Lanes!$G$17-1,K738&lt;Lanes!$G$19)=TRUE),K738-2&lt;Lanes!$G$17)=TRUE,Lanes!$G$18-1,(IF(AND(ISODD(K738),(AND(K738&gt;Lanes!$G$18,K738&lt;Lanes!$G$20+1)=TRUE),K738-2&lt;Lanes!$G$19)=TRUE,Lanes!$G$20-1,(IF(ISEVEN(K738)=TRUE,K738+2,K738-2)))))))))))</f>
        <v>49</v>
      </c>
      <c r="O738" s="70"/>
      <c r="P738" s="1"/>
    </row>
    <row r="739" spans="1:16">
      <c r="A739" s="1"/>
      <c r="B739" s="177"/>
      <c r="C739" s="3"/>
      <c r="D739" s="177"/>
      <c r="E739" s="3"/>
      <c r="F739" s="177"/>
      <c r="G739" s="3"/>
      <c r="H739" s="1"/>
      <c r="I739" s="1"/>
      <c r="J739" s="177"/>
      <c r="K739" s="3"/>
      <c r="L739" s="177"/>
      <c r="M739" s="3"/>
      <c r="N739" s="177"/>
      <c r="O739" s="3"/>
      <c r="P739" s="1"/>
    </row>
    <row r="740" spans="1:16" ht="15.7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>
      <c r="A741" s="3"/>
      <c r="B741" s="221" t="s">
        <v>31</v>
      </c>
      <c r="C741" s="222"/>
      <c r="D741" s="223"/>
      <c r="E741" s="221" t="s">
        <v>32</v>
      </c>
      <c r="F741" s="222"/>
      <c r="G741" s="223"/>
      <c r="H741" s="3"/>
      <c r="I741" s="3"/>
      <c r="J741" s="221" t="s">
        <v>31</v>
      </c>
      <c r="K741" s="222"/>
      <c r="L741" s="223"/>
      <c r="M741" s="221" t="s">
        <v>32</v>
      </c>
      <c r="N741" s="222"/>
      <c r="O741" s="223"/>
      <c r="P741" s="3"/>
    </row>
    <row r="742" spans="1:16">
      <c r="A742" s="3"/>
      <c r="B742" s="179" t="s">
        <v>21</v>
      </c>
      <c r="C742" s="180" t="s">
        <v>20</v>
      </c>
      <c r="D742" s="178" t="s">
        <v>19</v>
      </c>
      <c r="E742" s="179" t="s">
        <v>18</v>
      </c>
      <c r="F742" s="180" t="s">
        <v>17</v>
      </c>
      <c r="G742" s="178" t="s">
        <v>16</v>
      </c>
      <c r="H742" s="67"/>
      <c r="I742" s="3"/>
      <c r="J742" s="179" t="s">
        <v>21</v>
      </c>
      <c r="K742" s="180" t="s">
        <v>20</v>
      </c>
      <c r="L742" s="178" t="s">
        <v>19</v>
      </c>
      <c r="M742" s="179" t="s">
        <v>18</v>
      </c>
      <c r="N742" s="180" t="s">
        <v>17</v>
      </c>
      <c r="O742" s="178" t="s">
        <v>16</v>
      </c>
      <c r="P742" s="67"/>
    </row>
    <row r="743" spans="1:16">
      <c r="A743" s="3"/>
      <c r="B743" s="224"/>
      <c r="C743" s="226"/>
      <c r="D743" s="228"/>
      <c r="E743" s="224"/>
      <c r="F743" s="226"/>
      <c r="G743" s="228"/>
      <c r="H743" s="182"/>
      <c r="I743" s="3"/>
      <c r="J743" s="224"/>
      <c r="K743" s="226"/>
      <c r="L743" s="228"/>
      <c r="M743" s="224"/>
      <c r="N743" s="226"/>
      <c r="O743" s="228"/>
      <c r="P743" s="4"/>
    </row>
    <row r="744" spans="1:16">
      <c r="A744" s="3"/>
      <c r="B744" s="225"/>
      <c r="C744" s="227"/>
      <c r="D744" s="229"/>
      <c r="E744" s="225"/>
      <c r="F744" s="227"/>
      <c r="G744" s="229"/>
      <c r="H744" s="68"/>
      <c r="I744" s="3"/>
      <c r="J744" s="225"/>
      <c r="K744" s="227"/>
      <c r="L744" s="229"/>
      <c r="M744" s="225"/>
      <c r="N744" s="227"/>
      <c r="O744" s="229"/>
      <c r="P744" s="68"/>
    </row>
    <row r="745" spans="1:16" ht="15.75" thickBot="1">
      <c r="A745" s="3"/>
      <c r="B745" s="63" t="s">
        <v>14</v>
      </c>
      <c r="C745" s="66">
        <f>IF(C738=" "," ",(IF(AND(ISEVEN(C738),ISEVEN(F738),(AND(C738&gt;Lanes!$C$18,C738&lt;Lanes!$C$20+1)),F738+1&gt;Lanes!$C$20)=TRUE,Lanes!$C$19,(IF(AND(ISEVEN(C738),ISEVEN(F738),(AND(C738&gt;Lanes!$C$17-1,C738&lt;Lanes!$C$19)),F738+1&gt;Lanes!$C$18)=TRUE,Lanes!$C$17,(IF(AND(ISEVEN(C738),ISODD(F738),(AND(C738&gt;Lanes!$C$18,C738&lt;Lanes!$C$20+1)),F738+3&gt;Lanes!$C$20)=TRUE,Lanes!$C$19+1,(IF(AND(ISEVEN(C738),ISODD(F738),(AND(C738&gt;Lanes!$C$17-1,C738&lt;Lanes!$C$19)),F738+3&gt;Lanes!$C$18)=TRUE,Lanes!$C$17+1,(IF(AND(ISODD(C738),ISEVEN(F738),(AND(C738&gt;Lanes!$C$17-1,C738&lt;Lanes!$C$19)),F738-3&lt;Lanes!$C$17)=TRUE,Lanes!$C$18-1,(IF(AND(ISODD(C738),ISEVEN(F738),(AND(C738&gt;Lanes!$C$18,C738&lt;Lanes!$C$20+1)),F738-3&gt;Lanes!$C$19)=TRUE,Lanes!$C$20-1,(IF(AND(ISODD(C738),ISODD(F738),(AND(C738&gt;Lanes!$C$17-1,C738&lt;Lanes!$C$19)),F738-1&lt;Lanes!$C$17)=TRUE,Lanes!$C$18,(IF(AND(ISODD(C738),ISODD(F738),(AND(C738&gt;Lanes!$C$18,C738&lt;Lanes!$C$20+1)),F738-1&lt;Lanes!$C$19)=TRUE,Lanes!$C$20,(IF(AND(ISODD(C738),ISODD(F738))=TRUE,F738-1,(IF(AND(ISODD(C738),ISEVEN(F738))=TRUE,F738-3,(IF(AND(ISEVEN(C738),ISODD(F738))=TRUE,F738+3,F738+1)))))))))))))))))))))))</f>
        <v>18</v>
      </c>
      <c r="D745" s="70"/>
      <c r="E745" s="63" t="s">
        <v>14</v>
      </c>
      <c r="F745" s="66">
        <f>IF(F738=" "," ",(IF(AND(ISEVEN(C738),ISEVEN(C745),(AND(C738&gt;Lanes!$C$18,C738&lt;Lanes!$C$20+1)),C745+1&gt;Lanes!$C$20)=TRUE,Lanes!$C$19+1,(IF(AND(ISEVEN(C738),ISEVEN(C745),(AND(C738&gt;Lanes!$C$17-1,C738&lt;Lanes!$C$19)),C745+1&gt;Lanes!$C$18)=TRUE,Lanes!$C$17+1,(IF(AND(ISEVEN(C738),ISODD(C745),(AND(C738&gt;Lanes!$C$18,C738&lt;Lanes!$C$20+1)),C745+3&gt;Lanes!$C$20)=TRUE,Lanes!$C$19+1,(IF(AND(ISEVEN(C738),ISODD(C745),(AND(C738&gt;Lanes!$C$17-1,C745&lt;Lanes!$C$19)),C745+3&gt;Lanes!$C$18)=TRUE,Lanes!$C$17+1,(IF(AND(ISODD(C738),ISEVEN(C745),(AND(C738&gt;Lanes!$C$17-1,C738&lt;Lanes!$C$19)),C745-3&lt;Lanes!$C$17)=TRUE,Lanes!$C$18-1,(IF(AND(ISODD(C738),ISEVEN(C745),(AND(C738&gt;Lanes!$C$18,C745&lt;Lanes!$C$20+1)),C745-3&lt;Lanes!$C$19)=TRUE,Lanes!$C$20-1,(IF(AND(ISODD(C738),ISODD(C745),(AND(C738&gt;Lanes!$C$17-1,C745&lt;Lanes!$C$19)),C745-3&lt;Lanes!$C$17)=TRUE,Lanes!$C$18,(IF(AND(ISODD(C738),ISODD(C745),(AND(C738&gt;Lanes!$C$18,C745&lt;Lanes!$C$20+1)),C745-3&lt;Lanes!$C$19)=TRUE,Lanes!$C$20,(IF(AND(ISODD(C738),ISODD(C745))=TRUE,C745-1,(IF(AND(ISODD(F738),ISEVEN(C745))=TRUE,C745-3,(IF(AND(ISEVEN(C738),ISODD(C745))=TRUE,C745+3,C745+1)))))))))))))))))))))))</f>
        <v>15</v>
      </c>
      <c r="G745" s="70"/>
      <c r="H745" s="68"/>
      <c r="I745" s="3"/>
      <c r="J745" s="63" t="s">
        <v>14</v>
      </c>
      <c r="K745" s="66">
        <f>IF(K738=" "," ",(IF(AND(ISEVEN(K738),ISEVEN(N738),(AND(K738&gt;Lanes!$G$18,K738&lt;Lanes!$G$20+1)),N738+1&gt;Lanes!$G$20)=TRUE,Lanes!$G$19,(IF(AND(ISEVEN(K738),ISEVEN(N738),(AND(K738&gt;Lanes!$G$17-1,K738&lt;Lanes!$G$19)),N738+1&gt;Lanes!$G$18)=TRUE,Lanes!$G$17,(IF(AND(ISEVEN(K738),ISODD(N738),(AND(K738&gt;Lanes!$G$18,K738&lt;Lanes!$G$20+1)),N738+3&gt;Lanes!$G$20)=TRUE,Lanes!$G$19+1,(IF(AND(ISEVEN(N738),ISODD(N738),(AND(K738&gt;Lanes!$G$17-1,K738&lt;Lanes!$G$19)),N738+3&gt;Lanes!$G$18)=TRUE,Lanes!$G$17+1,(IF(AND(ISODD(K738),ISEVEN(N738),(AND(K738&gt;Lanes!$G$17-1,K738&lt;Lanes!$G$19)),N738-3&lt;Lanes!$G$17)=TRUE,Lanes!$G$18-1,(IF(AND(ISODD(K738),ISEVEN(N738),(AND(K738&gt;Lanes!$G$18,K738&lt;Lanes!$G$20+1)),N738-3&gt;Lanes!$G$19)=TRUE,Lanes!$G$20-1,(IF(AND(ISODD(K738),ISODD(N738),(AND(K738&gt;Lanes!$G$17-1,K738&lt;Lanes!$G$19)),N738-1&lt;Lanes!$G$17)=TRUE,Lanes!$G$18,(IF(AND(ISODD(K738),ISODD(N738),(AND(K738&gt;Lanes!$G$18,K738&lt;Lanes!$G$20+1)),N738-1&lt;Lanes!$G$19)=TRUE,Lanes!$G$20,(IF(AND(ISODD(K738),ISODD(N738))=TRUE,N738-1,(IF(AND(ISODD(K738),ISEVEN(N738))=TRUE,N738-3,(IF(AND(ISEVEN(K738),ISODD(N738))=TRUE,N738+3,N738+1)))))))))))))))))))))))</f>
        <v>48</v>
      </c>
      <c r="L745" s="70"/>
      <c r="M745" s="63" t="s">
        <v>14</v>
      </c>
      <c r="N745" s="66">
        <f>IF(N738=" "," ",(IF(AND(ISEVEN(K738),ISEVEN(K745),(AND(K738&gt;Lanes!$G$18,K738&lt;Lanes!$G$20+1)),K745+1&gt;Lanes!$G$20)=TRUE,Lanes!$G$19+1,(IF(AND(ISEVEN(K738),ISEVEN(K745),(AND(K738&gt;Lanes!$G$17-1,K738&lt;Lanes!$G$19)),K745+1&gt;Lanes!$G$18)=TRUE,Lanes!$G$17+1,(IF(AND(ISEVEN(K738),ISODD(K745),(AND(K738&gt;Lanes!$G$18,K738&lt;Lanes!$G$20+1)),K745+3&gt;Lanes!$G$20)=TRUE,Lanes!$G$19+1,(IF(AND(ISEVEN(K738),ISODD(K745),(AND(K738&gt;Lanes!$G$17-1,K745&lt;Lanes!$G$19)),K745+3&gt;Lanes!$G$18)=TRUE,Lanes!$G$17+1,(IF(AND(ISODD(K738),ISEVEN(K745),(AND(K738&gt;Lanes!$G$17-1,K738&lt;Lanes!$G$19)),K745-3&lt;Lanes!$G$17)=TRUE,Lanes!$G$18-1,(IF(AND(ISODD(K738),ISEVEN(K745),(AND(K738&gt;Lanes!$G$18,K745&lt;Lanes!$G$20+1)),K745-3&lt;Lanes!$G$19)=TRUE,Lanes!$G$20-1,(IF(AND(ISODD(K738),ISODD(K745),(AND(K738&gt;Lanes!$G$17-1,K745&lt;Lanes!$G$19)),K745-3&lt;Lanes!$G$17)=TRUE,Lanes!$G$18,(IF(AND(ISODD(K738),ISODD(K745),(AND(K738&gt;Lanes!$G$18,K745&lt;Lanes!$G$20+1)),K745-3&lt;Lanes!$G$19)=TRUE,Lanes!$G$20,(IF(AND(ISODD(K738),ISODD(K745))=TRUE,K745-1,(IF(AND(ISODD(N738),ISEVEN(K745))=TRUE,K745-3,(IF(AND(ISEVEN(K738),ISODD(K745))=TRUE,K745+3,K745+1)))))))))))))))))))))))</f>
        <v>45</v>
      </c>
      <c r="O745" s="70"/>
      <c r="P745" s="68"/>
    </row>
    <row r="746" spans="1:16">
      <c r="A746" s="3"/>
      <c r="B746" s="3"/>
      <c r="C746" s="3"/>
      <c r="D746" s="182"/>
      <c r="E746" s="182"/>
      <c r="F746" s="182"/>
      <c r="G746" s="182"/>
      <c r="H746" s="182"/>
      <c r="I746" s="3"/>
      <c r="J746" s="3"/>
      <c r="K746" s="3"/>
      <c r="L746" s="182"/>
      <c r="M746" s="182"/>
      <c r="N746" s="182"/>
      <c r="O746" s="182"/>
      <c r="P746" s="4"/>
    </row>
    <row r="747" spans="1:16" ht="15.75" thickBot="1">
      <c r="A747" s="3"/>
      <c r="B747" s="3"/>
      <c r="C747" s="3"/>
      <c r="D747" s="182"/>
      <c r="E747" s="182"/>
      <c r="F747" s="182"/>
      <c r="G747" s="182"/>
      <c r="H747" s="182"/>
      <c r="I747" s="3"/>
      <c r="J747" s="3"/>
      <c r="K747" s="3"/>
      <c r="L747" s="182"/>
      <c r="M747" s="182"/>
      <c r="N747" s="182"/>
      <c r="O747" s="182"/>
      <c r="P747" s="4"/>
    </row>
    <row r="748" spans="1:16" ht="15.75" thickBot="1">
      <c r="A748" s="1"/>
      <c r="B748" s="221" t="s">
        <v>33</v>
      </c>
      <c r="C748" s="222"/>
      <c r="D748" s="223"/>
      <c r="E748" s="182"/>
      <c r="F748" s="1"/>
      <c r="G748" s="1"/>
      <c r="H748" s="1"/>
      <c r="I748" s="1"/>
      <c r="J748" s="221" t="s">
        <v>33</v>
      </c>
      <c r="K748" s="222"/>
      <c r="L748" s="223"/>
      <c r="M748" s="182"/>
      <c r="N748" s="1"/>
      <c r="O748" s="1"/>
      <c r="P748" s="1"/>
    </row>
    <row r="749" spans="1:16">
      <c r="A749" s="1"/>
      <c r="B749" s="179" t="s">
        <v>15</v>
      </c>
      <c r="C749" s="180" t="s">
        <v>37</v>
      </c>
      <c r="D749" s="178" t="s">
        <v>38</v>
      </c>
      <c r="E749" s="1"/>
      <c r="F749" s="221" t="s">
        <v>34</v>
      </c>
      <c r="G749" s="223"/>
      <c r="H749" s="1"/>
      <c r="I749" s="1"/>
      <c r="J749" s="179" t="s">
        <v>15</v>
      </c>
      <c r="K749" s="180" t="s">
        <v>37</v>
      </c>
      <c r="L749" s="178" t="s">
        <v>38</v>
      </c>
      <c r="M749" s="1"/>
      <c r="N749" s="221" t="s">
        <v>34</v>
      </c>
      <c r="O749" s="223"/>
      <c r="P749" s="1"/>
    </row>
    <row r="750" spans="1:16">
      <c r="A750" s="1"/>
      <c r="B750" s="224"/>
      <c r="C750" s="226"/>
      <c r="D750" s="228"/>
      <c r="E750" s="1"/>
      <c r="F750" s="71"/>
      <c r="G750" s="72"/>
      <c r="H750" s="1"/>
      <c r="I750" s="1"/>
      <c r="J750" s="224"/>
      <c r="K750" s="226"/>
      <c r="L750" s="228"/>
      <c r="M750" s="1"/>
      <c r="N750" s="71"/>
      <c r="O750" s="72"/>
      <c r="P750" s="1"/>
    </row>
    <row r="751" spans="1:16" ht="15.75" thickBot="1">
      <c r="A751" s="1"/>
      <c r="B751" s="225"/>
      <c r="C751" s="227"/>
      <c r="D751" s="229"/>
      <c r="E751" s="1"/>
      <c r="F751" s="73"/>
      <c r="G751" s="74"/>
      <c r="H751" s="1"/>
      <c r="I751" s="1"/>
      <c r="J751" s="225"/>
      <c r="K751" s="227"/>
      <c r="L751" s="229"/>
      <c r="M751" s="1"/>
      <c r="N751" s="73"/>
      <c r="O751" s="74"/>
      <c r="P751" s="1"/>
    </row>
    <row r="752" spans="1:16" ht="15.75" thickBot="1">
      <c r="A752" s="1"/>
      <c r="B752" s="63" t="s">
        <v>14</v>
      </c>
      <c r="C752" s="66">
        <f>IF(C738=" "," ",(IF(AND(ISEVEN(C738),ISEVEN(F745),(AND(C738&gt;Lanes!$C$18,C738&lt;Lanes!$C$20+1)),F745+1&gt;Lanes!$C$20)=TRUE,Lanes!$C$19,(IF(AND(ISEVEN(C738),ISEVEN(F745),(AND(C738&gt;Lanes!$C$17-1,C738&lt;Lanes!$C$19)),F745+1&gt;Lanes!$C$18)=TRUE,Lanes!$C$17,(IF(AND(ISEVEN(C738),ISODD(F745),(AND(C738&gt;Lanes!$C$18,C738&lt;Lanes!$C$20+1)),F745+3&gt;Lanes!$C$20)=TRUE,Lanes!$C$19+1,(IF(AND(ISEVEN(C738),ISODD(F745),(AND(C738&gt;Lanes!$C$17-1,F745&lt;Lanes!$C$19)),F745+3&gt;Lanes!$C$18)=TRUE,Lanes!$C$17+1,(IF(AND(ISODD(C738),ISEVEN(F745),(AND(C738&gt;Lanes!$C$17-1,C738&lt;Lanes!$C$19)),F745-3&lt;Lanes!$C$17)=TRUE,Lanes!$C$18-1,(IF(AND(ISODD(C738),ISEVEN(F745),(AND(C738&gt;Lanes!$C$18,C738&lt;Lanes!$C$20+1)),F745-3&gt;Lanes!$C$19)=TRUE,Lanes!$C$20-1,(IF(AND(ISODD(C738),ISODD(F745),(AND(C738&gt;Lanes!$C$17-1,C738&lt;Lanes!$C$19)),F745-1&lt;Lanes!$C$17)=TRUE,Lanes!$C$18,(IF(AND(ISODD(C738),ISODD(F745),(AND(C738&gt;Lanes!$C$18,C738&lt;Lanes!$C$20+1)),F745-1&lt;Lanes!$C$19)=TRUE,Lanes!$C$20,(IF(AND(ISODD(C738),ISODD(F745))=TRUE,F745-1,(IF(AND(ISODD(C738),ISEVEN(F745))=TRUE,F745-3,(IF(AND(ISEVEN(C738),ISODD(F745))=TRUE,F745+3,F745+1)))))))))))))))))))))))</f>
        <v>14</v>
      </c>
      <c r="D752" s="70"/>
      <c r="E752" s="1"/>
      <c r="F752" s="1"/>
      <c r="G752" s="1"/>
      <c r="H752" s="1"/>
      <c r="I752" s="1"/>
      <c r="J752" s="63" t="s">
        <v>14</v>
      </c>
      <c r="K752" s="66">
        <f>IF(K738=" "," ",(IF(AND(ISEVEN(K738),ISEVEN(N745),(AND(K738&gt;Lanes!$G$18,K738&lt;Lanes!$G$20+1)),N745+1&gt;Lanes!$G$20)=TRUE,Lanes!$G$19,(IF(AND(ISEVEN(K738),ISEVEN(N745),(AND(K738&gt;Lanes!$G$17-1,K738&lt;Lanes!$G$19)),N745+1&gt;Lanes!$G$18)=TRUE,Lanes!$G$17,(IF(AND(ISEVEN(K738),ISODD(N745),(AND(K738&gt;Lanes!$G$18,K738&lt;Lanes!$G$20+1)),N745+3&gt;Lanes!$G$20)=TRUE,Lanes!$G$19+1,(IF(AND(ISEVEN(K738),ISODD(N745),(AND(K738&gt;Lanes!$G$17-1,N745&lt;Lanes!$G$19)),N745+3&gt;Lanes!$G$18)=TRUE,Lanes!$G$17+1,(IF(AND(ISODD(K738),ISEVEN(N745),(AND(K738&gt;Lanes!$G$17-1,K738&lt;Lanes!$G$19)),N745-3&lt;Lanes!$G$17)=TRUE,Lanes!$G$18-1,(IF(AND(ISODD(K738),ISEVEN(N745),(AND(K738&gt;Lanes!$G$18,K738&lt;Lanes!$G$20+1)),N745-3&gt;Lanes!$G$19)=TRUE,Lanes!$G$20-1,(IF(AND(ISODD(K738),ISODD(N745),(AND(K738&gt;Lanes!$G$17-1,K738&lt;Lanes!$G$19)),N745-1&lt;Lanes!$G$17)=TRUE,Lanes!$G$18,(IF(AND(ISODD(K738),ISODD(N745),(AND(K738&gt;Lanes!$G$18,K738&lt;Lanes!$G$20+1)),N745-1&lt;Lanes!$G$19)=TRUE,Lanes!$G$20,(IF(AND(ISODD(K738),ISODD(N745))=TRUE,N745-1,(IF(AND(ISODD(K738),ISEVEN(N745))=TRUE,N745-3,(IF(AND(ISEVEN(K738),ISODD(N745))=TRUE,N745+3,N745+1)))))))))))))))))))))))</f>
        <v>44</v>
      </c>
      <c r="L752" s="70"/>
      <c r="M752" s="1"/>
      <c r="N752" s="1"/>
      <c r="O752" s="1"/>
      <c r="P752" s="1"/>
    </row>
    <row r="753" spans="1:16">
      <c r="A753" s="1"/>
      <c r="B753" s="1"/>
      <c r="C753" s="1"/>
      <c r="D753" s="3"/>
      <c r="E753" s="3"/>
      <c r="F753" s="1"/>
      <c r="G753" s="1"/>
      <c r="H753" s="1"/>
      <c r="I753" s="1"/>
      <c r="J753" s="1"/>
      <c r="K753" s="1"/>
      <c r="L753" s="3"/>
      <c r="M753" s="3"/>
      <c r="N753" s="1"/>
      <c r="O753" s="1"/>
      <c r="P753" s="1"/>
    </row>
    <row r="754" spans="1:16">
      <c r="A754" s="1"/>
      <c r="B754" s="1"/>
      <c r="C754" s="1"/>
      <c r="D754" s="3"/>
      <c r="E754" s="3"/>
      <c r="F754" s="1"/>
      <c r="G754" s="1"/>
      <c r="H754" s="1"/>
      <c r="I754" s="1"/>
      <c r="J754" s="1"/>
      <c r="K754" s="1"/>
      <c r="L754" s="3"/>
      <c r="M754" s="3"/>
      <c r="N754" s="1"/>
      <c r="O754" s="1"/>
      <c r="P754" s="1"/>
    </row>
    <row r="755" spans="1:1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>
      <c r="A756" s="1"/>
      <c r="B756" s="220" t="s">
        <v>13</v>
      </c>
      <c r="C756" s="220"/>
      <c r="D756" s="31"/>
      <c r="E756" s="31"/>
      <c r="F756" s="31"/>
      <c r="G756" s="31"/>
      <c r="H756" s="1"/>
      <c r="I756" s="1"/>
      <c r="J756" s="220" t="s">
        <v>13</v>
      </c>
      <c r="K756" s="220"/>
      <c r="L756" s="31"/>
      <c r="M756" s="31"/>
      <c r="N756" s="31"/>
      <c r="O756" s="31"/>
      <c r="P756" s="1"/>
    </row>
    <row r="757" spans="1:16">
      <c r="A757" s="1"/>
      <c r="B757" s="239" t="s">
        <v>35</v>
      </c>
      <c r="C757" s="239"/>
      <c r="D757" s="239"/>
      <c r="E757" s="239"/>
      <c r="F757" s="239"/>
      <c r="G757" s="239"/>
      <c r="H757" s="1"/>
      <c r="I757" s="1"/>
      <c r="J757" s="240" t="s">
        <v>35</v>
      </c>
      <c r="K757" s="240"/>
      <c r="L757" s="240"/>
      <c r="M757" s="240"/>
      <c r="N757" s="240"/>
      <c r="O757" s="240"/>
      <c r="P757" s="1"/>
    </row>
    <row r="758" spans="1:16">
      <c r="A758" s="75"/>
      <c r="B758" s="239"/>
      <c r="C758" s="239"/>
      <c r="D758" s="239"/>
      <c r="E758" s="239"/>
      <c r="F758" s="239"/>
      <c r="G758" s="239"/>
      <c r="H758" s="76"/>
      <c r="I758" s="75"/>
      <c r="J758" s="240"/>
      <c r="K758" s="240"/>
      <c r="L758" s="240"/>
      <c r="M758" s="240"/>
      <c r="N758" s="240"/>
      <c r="O758" s="240"/>
      <c r="P758" s="76"/>
    </row>
    <row r="759" spans="1:16" ht="20.25">
      <c r="A759" s="75"/>
      <c r="B759" s="77"/>
      <c r="C759" s="77"/>
      <c r="D759" s="77"/>
      <c r="E759" s="77"/>
      <c r="F759" s="77"/>
      <c r="G759" s="77"/>
      <c r="H759" s="76"/>
      <c r="I759" s="75"/>
      <c r="J759" s="78"/>
      <c r="K759" s="78"/>
      <c r="L759" s="78"/>
      <c r="M759" s="78"/>
      <c r="N759" s="78"/>
      <c r="O759" s="78"/>
      <c r="P759" s="76"/>
    </row>
    <row r="760" spans="1:16" ht="20.25">
      <c r="A760" s="75"/>
      <c r="B760" s="77"/>
      <c r="C760" s="241" t="s">
        <v>36</v>
      </c>
      <c r="D760" s="241"/>
      <c r="E760" s="241"/>
      <c r="F760" s="241"/>
      <c r="G760" s="77"/>
      <c r="H760" s="76"/>
      <c r="I760" s="75"/>
      <c r="J760" s="78"/>
      <c r="K760" s="242" t="s">
        <v>36</v>
      </c>
      <c r="L760" s="242"/>
      <c r="M760" s="242"/>
      <c r="N760" s="242"/>
      <c r="O760" s="78"/>
      <c r="P760" s="76"/>
    </row>
    <row r="761" spans="1:16" ht="20.25">
      <c r="A761" s="75"/>
      <c r="B761" s="77"/>
      <c r="C761" s="77"/>
      <c r="D761" s="77"/>
      <c r="E761" s="77"/>
      <c r="F761" s="77"/>
      <c r="G761" s="77"/>
      <c r="H761" s="76"/>
      <c r="I761" s="75"/>
      <c r="J761" s="78"/>
      <c r="K761" s="78"/>
      <c r="L761" s="78"/>
      <c r="M761" s="78"/>
      <c r="N761" s="78"/>
      <c r="O761" s="78"/>
      <c r="P761" s="76"/>
    </row>
    <row r="762" spans="1:16">
      <c r="A762" s="1"/>
      <c r="B762" s="1"/>
      <c r="C762" s="1"/>
      <c r="D762" s="234">
        <f>Lanes!$D$3</f>
        <v>41658</v>
      </c>
      <c r="E762" s="234"/>
      <c r="F762" s="1"/>
      <c r="G762" s="1"/>
      <c r="H762" s="1"/>
      <c r="I762" s="1"/>
      <c r="J762" s="79"/>
      <c r="K762" s="79"/>
      <c r="L762" s="235">
        <f>Lanes!$D$3</f>
        <v>41658</v>
      </c>
      <c r="M762" s="235"/>
      <c r="N762" s="79"/>
      <c r="O762" s="79"/>
      <c r="P762" s="1"/>
    </row>
    <row r="763" spans="1:16" ht="18">
      <c r="A763" s="37"/>
      <c r="B763" s="37"/>
      <c r="C763" s="37"/>
      <c r="D763" s="37"/>
      <c r="E763" s="37"/>
      <c r="F763" s="37"/>
      <c r="G763" s="37"/>
      <c r="H763" s="37"/>
      <c r="I763" s="37"/>
      <c r="J763" s="80"/>
      <c r="K763" s="80"/>
      <c r="L763" s="80"/>
      <c r="M763" s="80"/>
      <c r="N763" s="80"/>
      <c r="O763" s="80"/>
      <c r="P763" s="37"/>
    </row>
    <row r="764" spans="1:16" ht="15.75">
      <c r="A764" s="1"/>
      <c r="B764" s="1"/>
      <c r="C764" s="236" t="s">
        <v>28</v>
      </c>
      <c r="D764" s="236"/>
      <c r="E764" s="236"/>
      <c r="F764" s="236"/>
      <c r="G764" s="1"/>
      <c r="H764" s="1"/>
      <c r="I764" s="1"/>
      <c r="J764" s="79"/>
      <c r="K764" s="237" t="s">
        <v>27</v>
      </c>
      <c r="L764" s="237"/>
      <c r="M764" s="237"/>
      <c r="N764" s="237"/>
      <c r="O764" s="79"/>
      <c r="P764" s="1"/>
    </row>
    <row r="765" spans="1:16" ht="15.75">
      <c r="A765" s="36"/>
      <c r="B765" s="3"/>
      <c r="C765" s="3"/>
      <c r="D765" s="3"/>
      <c r="E765" s="3"/>
      <c r="F765" s="1"/>
      <c r="G765" s="1"/>
      <c r="H765" s="1"/>
      <c r="I765" s="36"/>
      <c r="J765" s="3"/>
      <c r="K765" s="3"/>
      <c r="L765" s="3"/>
      <c r="M765" s="3"/>
      <c r="N765" s="1"/>
      <c r="O765" s="1"/>
      <c r="P765" s="1"/>
    </row>
    <row r="766" spans="1:16" ht="15.75">
      <c r="A766" s="36"/>
      <c r="B766" s="3"/>
      <c r="C766" s="3"/>
      <c r="D766" s="3"/>
      <c r="E766" s="3"/>
      <c r="F766" s="1"/>
      <c r="G766" s="1"/>
      <c r="H766" s="1"/>
      <c r="I766" s="36"/>
      <c r="J766" s="3"/>
      <c r="K766" s="3"/>
      <c r="L766" s="3"/>
      <c r="M766" s="3"/>
      <c r="N766" s="1"/>
      <c r="O766" s="1"/>
      <c r="P766" s="1"/>
    </row>
    <row r="767" spans="1:16" ht="16.5" thickBot="1">
      <c r="A767" s="1"/>
      <c r="B767" s="36" t="s">
        <v>3</v>
      </c>
      <c r="C767" s="238" t="str">
        <f>Input!B25</f>
        <v>St. Clair Shores South Lake</v>
      </c>
      <c r="D767" s="238"/>
      <c r="E767" s="238"/>
      <c r="F767" s="238"/>
      <c r="G767" s="35"/>
      <c r="H767" s="1"/>
      <c r="I767" s="1"/>
      <c r="J767" s="81" t="s">
        <v>3</v>
      </c>
      <c r="K767" s="238" t="str">
        <f>Input!S25</f>
        <v>Warren Center Line</v>
      </c>
      <c r="L767" s="238"/>
      <c r="M767" s="238"/>
      <c r="N767" s="238"/>
      <c r="O767" s="35"/>
      <c r="P767" s="1"/>
    </row>
    <row r="768" spans="1:1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thickBot="1">
      <c r="A769" s="1"/>
      <c r="B769" s="1"/>
      <c r="C769" s="34"/>
      <c r="D769" s="33"/>
      <c r="E769" s="1"/>
      <c r="F769" s="1"/>
      <c r="G769" s="1"/>
      <c r="H769" s="1"/>
      <c r="I769" s="1"/>
      <c r="J769" s="1"/>
      <c r="K769" s="34"/>
      <c r="L769" s="33"/>
      <c r="M769" s="1"/>
      <c r="N769" s="1"/>
      <c r="O769" s="1"/>
      <c r="P769" s="1"/>
    </row>
    <row r="770" spans="1:16">
      <c r="A770" s="1"/>
      <c r="B770" s="221" t="s">
        <v>29</v>
      </c>
      <c r="C770" s="223"/>
      <c r="D770" s="67"/>
      <c r="E770" s="221" t="s">
        <v>30</v>
      </c>
      <c r="F770" s="222"/>
      <c r="G770" s="223"/>
      <c r="H770" s="1"/>
      <c r="I770" s="1"/>
      <c r="J770" s="231" t="s">
        <v>29</v>
      </c>
      <c r="K770" s="232"/>
      <c r="L770" s="67"/>
      <c r="M770" s="231" t="s">
        <v>30</v>
      </c>
      <c r="N770" s="233"/>
      <c r="O770" s="232"/>
      <c r="P770" s="1"/>
    </row>
    <row r="771" spans="1:16">
      <c r="A771" s="1"/>
      <c r="B771" s="179" t="s">
        <v>26</v>
      </c>
      <c r="C771" s="181" t="s">
        <v>25</v>
      </c>
      <c r="D771" s="182"/>
      <c r="E771" s="179" t="s">
        <v>24</v>
      </c>
      <c r="F771" s="180" t="s">
        <v>23</v>
      </c>
      <c r="G771" s="178" t="s">
        <v>22</v>
      </c>
      <c r="H771" s="1"/>
      <c r="I771" s="1"/>
      <c r="J771" s="179" t="s">
        <v>26</v>
      </c>
      <c r="K771" s="181" t="s">
        <v>25</v>
      </c>
      <c r="L771" s="182"/>
      <c r="M771" s="179" t="s">
        <v>24</v>
      </c>
      <c r="N771" s="180" t="s">
        <v>23</v>
      </c>
      <c r="O771" s="178" t="s">
        <v>22</v>
      </c>
      <c r="P771" s="1"/>
    </row>
    <row r="772" spans="1:16">
      <c r="A772" s="1"/>
      <c r="B772" s="224"/>
      <c r="C772" s="228"/>
      <c r="D772" s="230"/>
      <c r="E772" s="224"/>
      <c r="F772" s="226"/>
      <c r="G772" s="228"/>
      <c r="H772" s="1"/>
      <c r="I772" s="1"/>
      <c r="J772" s="224"/>
      <c r="K772" s="228"/>
      <c r="L772" s="230"/>
      <c r="M772" s="224"/>
      <c r="N772" s="226"/>
      <c r="O772" s="228"/>
      <c r="P772" s="1"/>
    </row>
    <row r="773" spans="1:16">
      <c r="A773" s="1"/>
      <c r="B773" s="225"/>
      <c r="C773" s="229"/>
      <c r="D773" s="230"/>
      <c r="E773" s="225"/>
      <c r="F773" s="227"/>
      <c r="G773" s="229"/>
      <c r="H773" s="1"/>
      <c r="I773" s="1"/>
      <c r="J773" s="225"/>
      <c r="K773" s="229"/>
      <c r="L773" s="230"/>
      <c r="M773" s="225"/>
      <c r="N773" s="227"/>
      <c r="O773" s="229"/>
      <c r="P773" s="1"/>
    </row>
    <row r="774" spans="1:16" ht="15.75" thickBot="1">
      <c r="A774" s="1"/>
      <c r="B774" s="63" t="s">
        <v>14</v>
      </c>
      <c r="C774" s="64">
        <f>IF(C738=" "," ",C738+1)</f>
        <v>22</v>
      </c>
      <c r="D774" s="182"/>
      <c r="E774" s="63" t="s">
        <v>14</v>
      </c>
      <c r="F774" s="66">
        <f>IF(C774=" "," ",(IF(AND(ISEVEN(C774),(AND(C774&gt;Lanes!$C$18,C774&lt;Lanes!$C$20+1)=TRUE),C774+2&gt;Lanes!$C$20)=TRUE,Lanes!$C$19+1,(IF(AND(ISEVEN(C774),(AND(C774&gt;Lanes!$C$17-1,C774&lt;Lanes!$C$19)=TRUE),C774+2&gt;Lanes!$C$18)=TRUE,Lanes!$C$17+1,(IF(AND(ISODD(C774),(AND(C774&gt;Lanes!$C$17-1,C774&lt;Lanes!$C$19)=TRUE),C774-2&lt;Lanes!$C$17)=TRUE,Lanes!$C$18-1,(IF(AND(ISODD(C774),(AND(C774&gt;Lanes!$C$18,C774&lt;Lanes!$C$20+1)=TRUE),C774-2&lt;Lanes!$C$19)=TRUE,Lanes!$C$20-1,(IF(ISEVEN(C774)=TRUE,C774+2,C774-2)))))))))))</f>
        <v>24</v>
      </c>
      <c r="G774" s="70"/>
      <c r="H774" s="1"/>
      <c r="I774" s="1"/>
      <c r="J774" s="63" t="s">
        <v>14</v>
      </c>
      <c r="K774" s="64">
        <f>IF(K738=" "," ",K738+1)</f>
        <v>52</v>
      </c>
      <c r="L774" s="182"/>
      <c r="M774" s="63" t="s">
        <v>14</v>
      </c>
      <c r="N774" s="66">
        <f>IF(K774=" "," ",(IF(AND(ISEVEN(K774),(AND(K774&gt;Lanes!$G$18,K774&lt;Lanes!$G$20+1)=TRUE),K774+2&gt;Lanes!$G$20)=TRUE,Lanes!$G$19+1,(IF(AND(ISEVEN(K774),(AND(K774&gt;Lanes!$G$17-1,K774&lt;Lanes!$G$19)=TRUE),K774+2&gt;Lanes!$G$18)=TRUE,Lanes!$G$17+1,(IF(AND(ISODD(K774),(AND(K774&gt;Lanes!$G$17-1,K774&lt;Lanes!$G$19)=TRUE),K774-2&lt;Lanes!$G$17)=TRUE,Lanes!$G$18-1,(IF(AND(ISODD(K774),(AND(K774&gt;Lanes!$G$18,K774&lt;Lanes!$G$20+1)=TRUE),K774-2&lt;Lanes!$G$19)=TRUE,Lanes!$G$20-1,(IF(ISEVEN(K774)=TRUE,K774+2,K774-2)))))))))))</f>
        <v>54</v>
      </c>
      <c r="O774" s="70"/>
      <c r="P774" s="1"/>
    </row>
    <row r="775" spans="1:16">
      <c r="A775" s="1"/>
      <c r="B775" s="177"/>
      <c r="C775" s="3"/>
      <c r="D775" s="177"/>
      <c r="E775" s="3"/>
      <c r="F775" s="177"/>
      <c r="G775" s="3"/>
      <c r="H775" s="1"/>
      <c r="I775" s="1"/>
      <c r="J775" s="177"/>
      <c r="K775" s="3"/>
      <c r="L775" s="177"/>
      <c r="M775" s="3"/>
      <c r="N775" s="177"/>
      <c r="O775" s="3"/>
      <c r="P775" s="1"/>
    </row>
    <row r="776" spans="1:16" ht="15.75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>
      <c r="A777" s="3"/>
      <c r="B777" s="221" t="s">
        <v>31</v>
      </c>
      <c r="C777" s="222"/>
      <c r="D777" s="223"/>
      <c r="E777" s="221" t="s">
        <v>32</v>
      </c>
      <c r="F777" s="222"/>
      <c r="G777" s="223"/>
      <c r="H777" s="3"/>
      <c r="I777" s="3"/>
      <c r="J777" s="221" t="s">
        <v>31</v>
      </c>
      <c r="K777" s="222"/>
      <c r="L777" s="223"/>
      <c r="M777" s="221" t="s">
        <v>32</v>
      </c>
      <c r="N777" s="222"/>
      <c r="O777" s="223"/>
      <c r="P777" s="3"/>
    </row>
    <row r="778" spans="1:16">
      <c r="A778" s="3"/>
      <c r="B778" s="179" t="s">
        <v>21</v>
      </c>
      <c r="C778" s="180" t="s">
        <v>20</v>
      </c>
      <c r="D778" s="178" t="s">
        <v>19</v>
      </c>
      <c r="E778" s="179" t="s">
        <v>18</v>
      </c>
      <c r="F778" s="180" t="s">
        <v>17</v>
      </c>
      <c r="G778" s="178" t="s">
        <v>16</v>
      </c>
      <c r="H778" s="67"/>
      <c r="I778" s="3"/>
      <c r="J778" s="179" t="s">
        <v>21</v>
      </c>
      <c r="K778" s="180" t="s">
        <v>20</v>
      </c>
      <c r="L778" s="178" t="s">
        <v>19</v>
      </c>
      <c r="M778" s="179" t="s">
        <v>18</v>
      </c>
      <c r="N778" s="180" t="s">
        <v>17</v>
      </c>
      <c r="O778" s="178" t="s">
        <v>16</v>
      </c>
      <c r="P778" s="67"/>
    </row>
    <row r="779" spans="1:16">
      <c r="A779" s="3"/>
      <c r="B779" s="224"/>
      <c r="C779" s="226"/>
      <c r="D779" s="228"/>
      <c r="E779" s="224"/>
      <c r="F779" s="226"/>
      <c r="G779" s="228"/>
      <c r="H779" s="182"/>
      <c r="I779" s="3"/>
      <c r="J779" s="224"/>
      <c r="K779" s="226"/>
      <c r="L779" s="228"/>
      <c r="M779" s="224"/>
      <c r="N779" s="226"/>
      <c r="O779" s="228"/>
      <c r="P779" s="4"/>
    </row>
    <row r="780" spans="1:16">
      <c r="A780" s="3"/>
      <c r="B780" s="225"/>
      <c r="C780" s="227"/>
      <c r="D780" s="229"/>
      <c r="E780" s="225"/>
      <c r="F780" s="227"/>
      <c r="G780" s="229"/>
      <c r="H780" s="68"/>
      <c r="I780" s="3"/>
      <c r="J780" s="225"/>
      <c r="K780" s="227"/>
      <c r="L780" s="229"/>
      <c r="M780" s="225"/>
      <c r="N780" s="227"/>
      <c r="O780" s="229"/>
      <c r="P780" s="68"/>
    </row>
    <row r="781" spans="1:16" ht="15.75" thickBot="1">
      <c r="A781" s="3"/>
      <c r="B781" s="63" t="s">
        <v>14</v>
      </c>
      <c r="C781" s="66">
        <f>IF(C774=" "," ",(IF(AND(ISEVEN(C774),ISEVEN(F774),(AND(C774&gt;Lanes!$C$18,C774&lt;Lanes!$C$20+1)),F774+1&gt;Lanes!$C$20)=TRUE,Lanes!$C$19,(IF(AND(ISEVEN(C774),ISEVEN(F774),(AND(C774&gt;Lanes!$C$17-1,C774&lt;Lanes!$C$19)),F774+1&gt;Lanes!$C$18)=TRUE,Lanes!$C$17,(IF(AND(ISEVEN(C774),ISODD(F774),(AND(C774&gt;Lanes!$C$18,C774&lt;Lanes!$C$20+1)),F774+3&gt;Lanes!$C$20)=TRUE,Lanes!$C$19+1,(IF(AND(ISEVEN(C774),ISODD(F774),(AND(C774&gt;Lanes!$C$17-1,C774&lt;Lanes!$C$19)),F774+3&gt;Lanes!$C$18)=TRUE,Lanes!$C$17+1,(IF(AND(ISODD(C774),ISEVEN(F774),(AND(C774&gt;Lanes!$C$17-1,C774&lt;Lanes!$C$19)),F774-3&lt;Lanes!$C$17)=TRUE,Lanes!$C$18-1,(IF(AND(ISODD(C774),ISEVEN(F774),(AND(C774&gt;Lanes!$C$18,C774&lt;Lanes!$C$20+1)),F774-3&gt;Lanes!$C$19)=TRUE,Lanes!$C$20-1,(IF(AND(ISODD(C774),ISODD(F774),(AND(C774&gt;Lanes!$C$17-1,C774&lt;Lanes!$C$19)),F774-1&lt;Lanes!$C$17)=TRUE,Lanes!$C$18,(IF(AND(ISODD(C774),ISODD(F774),(AND(C774&gt;Lanes!$C$18,C774&lt;Lanes!$C$20+1)),F774-1&lt;Lanes!$C$19)=TRUE,Lanes!$C$20,(IF(AND(ISODD(C774),ISODD(F774))=TRUE,F774-1,(IF(AND(ISODD(C774),ISEVEN(F774))=TRUE,F774-3,(IF(AND(ISEVEN(C774),ISODD(F774))=TRUE,F774+3,F774+1)))))))))))))))))))))))</f>
        <v>13</v>
      </c>
      <c r="D781" s="70"/>
      <c r="E781" s="63" t="s">
        <v>14</v>
      </c>
      <c r="F781" s="66">
        <f>IF(F774=" "," ",(IF(AND(ISEVEN(C774),ISEVEN(C781),(AND(C774&gt;Lanes!$C$18,C774&lt;Lanes!$C$20+1)),C781+1&gt;Lanes!$C$20)=TRUE,Lanes!$C$19+1,(IF(AND(ISEVEN(C774),ISEVEN(C781),(AND(C774&gt;Lanes!$C$17-1,C774&lt;Lanes!$C$19)),C781+1&gt;Lanes!$C$18)=TRUE,Lanes!$C$17+1,(IF(AND(ISEVEN(C774),ISODD(C781),(AND(C774&gt;Lanes!$C$18,C774&lt;Lanes!$C$20+1)),C781+3&gt;Lanes!$C$20)=TRUE,Lanes!$C$19+1,(IF(AND(ISEVEN(C774),ISODD(C781),(AND(C774&gt;Lanes!$C$17-1,C781&lt;Lanes!$C$19)),C781+3&gt;Lanes!$C$18)=TRUE,Lanes!$C$17+1,(IF(AND(ISODD(C774),ISEVEN(C781),(AND(C774&gt;Lanes!$C$17-1,C774&lt;Lanes!$C$19)),C781-3&lt;Lanes!$C$17)=TRUE,Lanes!$C$18-1,(IF(AND(ISODD(C774),ISEVEN(C781),(AND(C774&gt;Lanes!$C$18,C781&lt;Lanes!$C$20+1)),C781-3&lt;Lanes!$C$19)=TRUE,Lanes!$C$20-1,(IF(AND(ISODD(C774),ISODD(C781),(AND(C774&gt;Lanes!$C$17-1,C781&lt;Lanes!$C$19)),C781-3&lt;Lanes!$C$17)=TRUE,Lanes!$C$18,(IF(AND(ISODD(C774),ISODD(C781),(AND(C774&gt;Lanes!$C$18,C781&lt;Lanes!$C$20+1)),C781-3&lt;Lanes!$C$19)=TRUE,Lanes!$C$20,(IF(AND(ISODD(C774),ISODD(C781))=TRUE,C781-1,(IF(AND(ISODD(F774),ISEVEN(C781))=TRUE,C781-3,(IF(AND(ISEVEN(C774),ISODD(C781))=TRUE,C781+3,C781+1)))))))))))))))))))))))</f>
        <v>16</v>
      </c>
      <c r="G781" s="70"/>
      <c r="H781" s="68"/>
      <c r="I781" s="3"/>
      <c r="J781" s="63" t="s">
        <v>14</v>
      </c>
      <c r="K781" s="66">
        <f>IF(K774=" "," ",(IF(AND(ISEVEN(K774),ISEVEN(N774),(AND(K774&gt;Lanes!$G$18,K774&lt;Lanes!$G$20+1)),N774+1&gt;Lanes!$G$20)=TRUE,Lanes!$G$19,(IF(AND(ISEVEN(K774),ISEVEN(N774),(AND(K774&gt;Lanes!$G$17-1,K774&lt;Lanes!$G$19)),N774+1&gt;Lanes!$G$18)=TRUE,Lanes!$G$17,(IF(AND(ISEVEN(K774),ISODD(N774),(AND(K774&gt;Lanes!$G$18,K774&lt;Lanes!$G$20+1)),N774+3&gt;Lanes!$G$20)=TRUE,Lanes!$G$19+1,(IF(AND(ISEVEN(N774),ISODD(N774),(AND(K774&gt;Lanes!$G$17-1,K774&lt;Lanes!$G$19)),N774+3&gt;Lanes!$G$18)=TRUE,Lanes!$G$17+1,(IF(AND(ISODD(K774),ISEVEN(N774),(AND(K774&gt;Lanes!$G$17-1,K774&lt;Lanes!$G$19)),N774-3&lt;Lanes!$G$17)=TRUE,Lanes!$G$18-1,(IF(AND(ISODD(K774),ISEVEN(N774),(AND(K774&gt;Lanes!$G$18,K774&lt;Lanes!$G$20+1)),N774-3&gt;Lanes!$G$19)=TRUE,Lanes!$G$20-1,(IF(AND(ISODD(K774),ISODD(N774),(AND(K774&gt;Lanes!$G$17-1,K774&lt;Lanes!$G$19)),N774-1&lt;Lanes!$G$17)=TRUE,Lanes!$G$18,(IF(AND(ISODD(K774),ISODD(N774),(AND(K774&gt;Lanes!$G$18,K774&lt;Lanes!$G$20+1)),N774-1&lt;Lanes!$G$19)=TRUE,Lanes!$G$20,(IF(AND(ISODD(K774),ISODD(N774))=TRUE,N774-1,(IF(AND(ISODD(K774),ISEVEN(N774))=TRUE,N774-3,(IF(AND(ISEVEN(K774),ISODD(N774))=TRUE,N774+3,N774+1)))))))))))))))))))))))</f>
        <v>43</v>
      </c>
      <c r="L781" s="70"/>
      <c r="M781" s="63" t="s">
        <v>14</v>
      </c>
      <c r="N781" s="66">
        <f>IF(N774=" "," ",(IF(AND(ISEVEN(K774),ISEVEN(K781),(AND(K774&gt;Lanes!$G$18,K774&lt;Lanes!$G$20+1)),K781+1&gt;Lanes!$G$20)=TRUE,Lanes!$G$19+1,(IF(AND(ISEVEN(K774),ISEVEN(K781),(AND(K774&gt;Lanes!$G$17-1,K774&lt;Lanes!$G$19)),K781+1&gt;Lanes!$G$18)=TRUE,Lanes!$G$17+1,(IF(AND(ISEVEN(K774),ISODD(K781),(AND(K774&gt;Lanes!$G$18,K774&lt;Lanes!$G$20+1)),K781+3&gt;Lanes!$G$20)=TRUE,Lanes!$G$19+1,(IF(AND(ISEVEN(K774),ISODD(K781),(AND(K774&gt;Lanes!$G$17-1,K781&lt;Lanes!$G$19)),K781+3&gt;Lanes!$G$18)=TRUE,Lanes!$G$17+1,(IF(AND(ISODD(K774),ISEVEN(K781),(AND(K774&gt;Lanes!$G$17-1,K774&lt;Lanes!$G$19)),K781-3&lt;Lanes!$G$17)=TRUE,Lanes!$G$18-1,(IF(AND(ISODD(K774),ISEVEN(K781),(AND(K774&gt;Lanes!$G$18,K781&lt;Lanes!$G$20+1)),K781-3&lt;Lanes!$G$19)=TRUE,Lanes!$G$20-1,(IF(AND(ISODD(K774),ISODD(K781),(AND(K774&gt;Lanes!$G$17-1,K781&lt;Lanes!$G$19)),K781-3&lt;Lanes!$G$17)=TRUE,Lanes!$G$18,(IF(AND(ISODD(K774),ISODD(K781),(AND(K774&gt;Lanes!$G$18,K781&lt;Lanes!$G$20+1)),K781-3&lt;Lanes!$G$19)=TRUE,Lanes!$G$20,(IF(AND(ISODD(K774),ISODD(K781))=TRUE,K781-1,(IF(AND(ISODD(N774),ISEVEN(K781))=TRUE,K781-3,(IF(AND(ISEVEN(K774),ISODD(K781))=TRUE,K781+3,K781+1)))))))))))))))))))))))</f>
        <v>46</v>
      </c>
      <c r="O781" s="70"/>
      <c r="P781" s="68"/>
    </row>
    <row r="782" spans="1:16">
      <c r="A782" s="3"/>
      <c r="B782" s="3"/>
      <c r="C782" s="3"/>
      <c r="D782" s="182"/>
      <c r="E782" s="182"/>
      <c r="F782" s="182"/>
      <c r="G782" s="182"/>
      <c r="H782" s="182"/>
      <c r="I782" s="3"/>
      <c r="J782" s="3"/>
      <c r="K782" s="3"/>
      <c r="L782" s="182"/>
      <c r="M782" s="182"/>
      <c r="N782" s="182"/>
      <c r="O782" s="182"/>
      <c r="P782" s="4"/>
    </row>
    <row r="783" spans="1:16" ht="15.75" thickBot="1">
      <c r="A783" s="3"/>
      <c r="B783" s="3"/>
      <c r="C783" s="3"/>
      <c r="D783" s="182"/>
      <c r="E783" s="182"/>
      <c r="F783" s="182"/>
      <c r="G783" s="182"/>
      <c r="H783" s="182"/>
      <c r="I783" s="3"/>
      <c r="J783" s="3"/>
      <c r="K783" s="3"/>
      <c r="L783" s="182"/>
      <c r="M783" s="182"/>
      <c r="N783" s="182"/>
      <c r="O783" s="182"/>
      <c r="P783" s="4"/>
    </row>
    <row r="784" spans="1:16" ht="15.75" thickBot="1">
      <c r="A784" s="1"/>
      <c r="B784" s="221" t="s">
        <v>33</v>
      </c>
      <c r="C784" s="222"/>
      <c r="D784" s="223"/>
      <c r="E784" s="182"/>
      <c r="F784" s="1"/>
      <c r="G784" s="1"/>
      <c r="H784" s="1"/>
      <c r="I784" s="1"/>
      <c r="J784" s="221" t="s">
        <v>33</v>
      </c>
      <c r="K784" s="222"/>
      <c r="L784" s="223"/>
      <c r="M784" s="182"/>
      <c r="N784" s="1"/>
      <c r="O784" s="1"/>
      <c r="P784" s="1"/>
    </row>
    <row r="785" spans="1:16">
      <c r="A785" s="1"/>
      <c r="B785" s="179" t="s">
        <v>15</v>
      </c>
      <c r="C785" s="180" t="s">
        <v>37</v>
      </c>
      <c r="D785" s="178" t="s">
        <v>38</v>
      </c>
      <c r="E785" s="1"/>
      <c r="F785" s="221" t="s">
        <v>34</v>
      </c>
      <c r="G785" s="223"/>
      <c r="H785" s="1"/>
      <c r="I785" s="1"/>
      <c r="J785" s="179" t="s">
        <v>15</v>
      </c>
      <c r="K785" s="180" t="s">
        <v>37</v>
      </c>
      <c r="L785" s="178" t="s">
        <v>38</v>
      </c>
      <c r="M785" s="1"/>
      <c r="N785" s="221" t="s">
        <v>34</v>
      </c>
      <c r="O785" s="223"/>
      <c r="P785" s="1"/>
    </row>
    <row r="786" spans="1:16">
      <c r="A786" s="1"/>
      <c r="B786" s="224"/>
      <c r="C786" s="226"/>
      <c r="D786" s="228"/>
      <c r="E786" s="1"/>
      <c r="F786" s="71"/>
      <c r="G786" s="72"/>
      <c r="H786" s="1"/>
      <c r="I786" s="1"/>
      <c r="J786" s="224"/>
      <c r="K786" s="226"/>
      <c r="L786" s="228"/>
      <c r="M786" s="1"/>
      <c r="N786" s="71"/>
      <c r="O786" s="72"/>
      <c r="P786" s="1"/>
    </row>
    <row r="787" spans="1:16" ht="15.75" thickBot="1">
      <c r="A787" s="1"/>
      <c r="B787" s="225"/>
      <c r="C787" s="227"/>
      <c r="D787" s="229"/>
      <c r="E787" s="1"/>
      <c r="F787" s="73"/>
      <c r="G787" s="74"/>
      <c r="H787" s="1"/>
      <c r="I787" s="1"/>
      <c r="J787" s="225"/>
      <c r="K787" s="227"/>
      <c r="L787" s="229"/>
      <c r="M787" s="1"/>
      <c r="N787" s="73"/>
      <c r="O787" s="74"/>
      <c r="P787" s="1"/>
    </row>
    <row r="788" spans="1:16" ht="15.75" thickBot="1">
      <c r="A788" s="1"/>
      <c r="B788" s="63" t="s">
        <v>14</v>
      </c>
      <c r="C788" s="66">
        <f>IF(C774=" "," ",(IF(AND(ISEVEN(C774),ISEVEN(F781),(AND(C774&gt;Lanes!$C$18,C774&lt;Lanes!$C$20+1)),F781+1&gt;Lanes!$C$20)=TRUE,Lanes!$C$19,(IF(AND(ISEVEN(C774),ISEVEN(F781),(AND(C774&gt;Lanes!$C$17-1,C774&lt;Lanes!$C$19)),F781+1&gt;Lanes!$C$18)=TRUE,Lanes!$C$17,(IF(AND(ISEVEN(C774),ISODD(F781),(AND(C774&gt;Lanes!$C$18,C774&lt;Lanes!$C$20+1)),F781+3&gt;Lanes!$C$20)=TRUE,Lanes!$C$19+1,(IF(AND(ISEVEN(C774),ISODD(F781),(AND(C774&gt;Lanes!$C$17-1,F781&lt;Lanes!$C$19)),F781+3&gt;Lanes!$C$18)=TRUE,Lanes!$C$17+1,(IF(AND(ISODD(C774),ISEVEN(F781),(AND(C774&gt;Lanes!$C$17-1,C774&lt;Lanes!$C$19)),F781-3&lt;Lanes!$C$17)=TRUE,Lanes!$C$18-1,(IF(AND(ISODD(C774),ISEVEN(F781),(AND(C774&gt;Lanes!$C$18,C774&lt;Lanes!$C$20+1)),F781-3&gt;Lanes!$C$19)=TRUE,Lanes!$C$20-1,(IF(AND(ISODD(C774),ISODD(F781),(AND(C774&gt;Lanes!$C$17-1,C774&lt;Lanes!$C$19)),F781-1&lt;Lanes!$C$17)=TRUE,Lanes!$C$18,(IF(AND(ISODD(C774),ISODD(F781),(AND(C774&gt;Lanes!$C$18,C774&lt;Lanes!$C$20+1)),F781-1&lt;Lanes!$C$19)=TRUE,Lanes!$C$20,(IF(AND(ISODD(C774),ISODD(F781))=TRUE,F781-1,(IF(AND(ISODD(C774),ISEVEN(F781))=TRUE,F781-3,(IF(AND(ISEVEN(C774),ISODD(F781))=TRUE,F781+3,F781+1)))))))))))))))))))))))</f>
        <v>17</v>
      </c>
      <c r="D788" s="70"/>
      <c r="E788" s="1"/>
      <c r="F788" s="1"/>
      <c r="G788" s="1"/>
      <c r="H788" s="1"/>
      <c r="I788" s="1"/>
      <c r="J788" s="63" t="s">
        <v>14</v>
      </c>
      <c r="K788" s="66">
        <f>IF(K774=" "," ",(IF(AND(ISEVEN(K774),ISEVEN(N781),(AND(K774&gt;Lanes!$G$18,K774&lt;Lanes!$G$20+1)),N781+1&gt;Lanes!$G$20)=TRUE,Lanes!$G$19,(IF(AND(ISEVEN(K774),ISEVEN(N781),(AND(K774&gt;Lanes!$G$17-1,K774&lt;Lanes!$G$19)),N781+1&gt;Lanes!$G$18)=TRUE,Lanes!$G$17,(IF(AND(ISEVEN(K774),ISODD(N781),(AND(K774&gt;Lanes!$G$18,K774&lt;Lanes!$G$20+1)),N781+3&gt;Lanes!$G$20)=TRUE,Lanes!$G$19+1,(IF(AND(ISEVEN(K774),ISODD(N781),(AND(K774&gt;Lanes!$G$17-1,N781&lt;Lanes!$G$19)),N781+3&gt;Lanes!$G$18)=TRUE,Lanes!$G$17+1,(IF(AND(ISODD(K774),ISEVEN(N781),(AND(K774&gt;Lanes!$G$17-1,K774&lt;Lanes!$G$19)),N781-3&lt;Lanes!$G$17)=TRUE,Lanes!$G$18-1,(IF(AND(ISODD(K774),ISEVEN(N781),(AND(K774&gt;Lanes!$G$18,K774&lt;Lanes!$G$20+1)),N781-3&gt;Lanes!$G$19)=TRUE,Lanes!$G$20-1,(IF(AND(ISODD(K774),ISODD(N781),(AND(K774&gt;Lanes!$G$17-1,K774&lt;Lanes!$G$19)),N781-1&lt;Lanes!$G$17)=TRUE,Lanes!$G$18,(IF(AND(ISODD(K774),ISODD(N781),(AND(K774&gt;Lanes!$G$18,K774&lt;Lanes!$G$20+1)),N781-1&lt;Lanes!$G$19)=TRUE,Lanes!$G$20,(IF(AND(ISODD(K774),ISODD(N781))=TRUE,N781-1,(IF(AND(ISODD(K774),ISEVEN(N781))=TRUE,N781-3,(IF(AND(ISEVEN(K774),ISODD(N781))=TRUE,N781+3,N781+1)))))))))))))))))))))))</f>
        <v>47</v>
      </c>
      <c r="L788" s="70"/>
      <c r="M788" s="1"/>
      <c r="N788" s="1"/>
      <c r="O788" s="1"/>
      <c r="P788" s="1"/>
    </row>
    <row r="789" spans="1:16">
      <c r="A789" s="1"/>
      <c r="B789" s="1"/>
      <c r="C789" s="1"/>
      <c r="D789" s="3"/>
      <c r="E789" s="3"/>
      <c r="F789" s="1"/>
      <c r="G789" s="1"/>
      <c r="H789" s="1"/>
      <c r="I789" s="1"/>
      <c r="J789" s="1"/>
      <c r="K789" s="1"/>
      <c r="L789" s="3"/>
      <c r="M789" s="3"/>
      <c r="N789" s="1"/>
      <c r="O789" s="1"/>
      <c r="P789" s="1"/>
    </row>
    <row r="790" spans="1:16">
      <c r="A790" s="1"/>
      <c r="B790" s="1"/>
      <c r="C790" s="1"/>
      <c r="D790" s="3"/>
      <c r="E790" s="3"/>
      <c r="F790" s="1"/>
      <c r="G790" s="1"/>
      <c r="H790" s="1"/>
      <c r="I790" s="1"/>
      <c r="J790" s="1"/>
      <c r="K790" s="1"/>
      <c r="L790" s="3"/>
      <c r="M790" s="3"/>
      <c r="N790" s="1"/>
      <c r="O790" s="1"/>
      <c r="P790" s="1"/>
    </row>
    <row r="791" spans="1:1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>
      <c r="A792" s="1"/>
      <c r="B792" s="220" t="s">
        <v>13</v>
      </c>
      <c r="C792" s="220"/>
      <c r="D792" s="31"/>
      <c r="E792" s="31"/>
      <c r="F792" s="31"/>
      <c r="G792" s="31"/>
      <c r="H792" s="1"/>
      <c r="I792" s="1"/>
      <c r="J792" s="220" t="s">
        <v>13</v>
      </c>
      <c r="K792" s="220"/>
      <c r="L792" s="31"/>
      <c r="M792" s="31"/>
      <c r="N792" s="31"/>
      <c r="O792" s="31"/>
      <c r="P792" s="1"/>
    </row>
    <row r="793" spans="1:16">
      <c r="A793" s="1"/>
      <c r="B793" s="239" t="s">
        <v>35</v>
      </c>
      <c r="C793" s="239"/>
      <c r="D793" s="239"/>
      <c r="E793" s="239"/>
      <c r="F793" s="239"/>
      <c r="G793" s="239"/>
      <c r="H793" s="1"/>
      <c r="I793" s="1"/>
      <c r="J793" s="240" t="s">
        <v>35</v>
      </c>
      <c r="K793" s="240"/>
      <c r="L793" s="240"/>
      <c r="M793" s="240"/>
      <c r="N793" s="240"/>
      <c r="O793" s="240"/>
      <c r="P793" s="1"/>
    </row>
    <row r="794" spans="1:16">
      <c r="A794" s="75"/>
      <c r="B794" s="239"/>
      <c r="C794" s="239"/>
      <c r="D794" s="239"/>
      <c r="E794" s="239"/>
      <c r="F794" s="239"/>
      <c r="G794" s="239"/>
      <c r="H794" s="76"/>
      <c r="I794" s="75"/>
      <c r="J794" s="240"/>
      <c r="K794" s="240"/>
      <c r="L794" s="240"/>
      <c r="M794" s="240"/>
      <c r="N794" s="240"/>
      <c r="O794" s="240"/>
      <c r="P794" s="76"/>
    </row>
    <row r="795" spans="1:16" ht="20.25">
      <c r="A795" s="75"/>
      <c r="B795" s="77"/>
      <c r="C795" s="77"/>
      <c r="D795" s="77"/>
      <c r="E795" s="77"/>
      <c r="F795" s="77"/>
      <c r="G795" s="77"/>
      <c r="H795" s="76"/>
      <c r="I795" s="75"/>
      <c r="J795" s="78"/>
      <c r="K795" s="78"/>
      <c r="L795" s="78"/>
      <c r="M795" s="78"/>
      <c r="N795" s="78"/>
      <c r="O795" s="78"/>
      <c r="P795" s="76"/>
    </row>
    <row r="796" spans="1:16" ht="20.25">
      <c r="A796" s="75"/>
      <c r="B796" s="77"/>
      <c r="C796" s="241" t="s">
        <v>36</v>
      </c>
      <c r="D796" s="241"/>
      <c r="E796" s="241"/>
      <c r="F796" s="241"/>
      <c r="G796" s="77"/>
      <c r="H796" s="76"/>
      <c r="I796" s="75"/>
      <c r="J796" s="78"/>
      <c r="K796" s="242" t="s">
        <v>36</v>
      </c>
      <c r="L796" s="242"/>
      <c r="M796" s="242"/>
      <c r="N796" s="242"/>
      <c r="O796" s="78"/>
      <c r="P796" s="76"/>
    </row>
    <row r="797" spans="1:16" ht="20.25">
      <c r="A797" s="75"/>
      <c r="B797" s="77"/>
      <c r="C797" s="77"/>
      <c r="D797" s="77"/>
      <c r="E797" s="77"/>
      <c r="F797" s="77"/>
      <c r="G797" s="77"/>
      <c r="H797" s="76"/>
      <c r="I797" s="75"/>
      <c r="J797" s="78"/>
      <c r="K797" s="78"/>
      <c r="L797" s="78"/>
      <c r="M797" s="78"/>
      <c r="N797" s="78"/>
      <c r="O797" s="78"/>
      <c r="P797" s="76"/>
    </row>
    <row r="798" spans="1:16">
      <c r="A798" s="1"/>
      <c r="B798" s="1"/>
      <c r="C798" s="1"/>
      <c r="D798" s="234">
        <f>Lanes!$D$3</f>
        <v>41658</v>
      </c>
      <c r="E798" s="234"/>
      <c r="F798" s="1"/>
      <c r="G798" s="1"/>
      <c r="H798" s="1"/>
      <c r="I798" s="1"/>
      <c r="J798" s="79"/>
      <c r="K798" s="79"/>
      <c r="L798" s="235">
        <f>Lanes!$D$3</f>
        <v>41658</v>
      </c>
      <c r="M798" s="235"/>
      <c r="N798" s="79"/>
      <c r="O798" s="79"/>
      <c r="P798" s="1"/>
    </row>
    <row r="799" spans="1:16" ht="18">
      <c r="A799" s="37"/>
      <c r="B799" s="37"/>
      <c r="C799" s="37"/>
      <c r="D799" s="37"/>
      <c r="E799" s="37"/>
      <c r="F799" s="37"/>
      <c r="G799" s="37"/>
      <c r="H799" s="37"/>
      <c r="I799" s="37"/>
      <c r="J799" s="80"/>
      <c r="K799" s="80"/>
      <c r="L799" s="80"/>
      <c r="M799" s="80"/>
      <c r="N799" s="80"/>
      <c r="O799" s="80"/>
      <c r="P799" s="37"/>
    </row>
    <row r="800" spans="1:16" ht="15.75">
      <c r="A800" s="1"/>
      <c r="B800" s="1"/>
      <c r="C800" s="236" t="s">
        <v>28</v>
      </c>
      <c r="D800" s="236"/>
      <c r="E800" s="236"/>
      <c r="F800" s="236"/>
      <c r="G800" s="1"/>
      <c r="H800" s="1"/>
      <c r="I800" s="1"/>
      <c r="J800" s="79"/>
      <c r="K800" s="237" t="s">
        <v>27</v>
      </c>
      <c r="L800" s="237"/>
      <c r="M800" s="237"/>
      <c r="N800" s="237"/>
      <c r="O800" s="79"/>
      <c r="P800" s="1"/>
    </row>
    <row r="801" spans="1:16" ht="15.75">
      <c r="A801" s="36"/>
      <c r="B801" s="3"/>
      <c r="C801" s="3"/>
      <c r="D801" s="3"/>
      <c r="E801" s="3"/>
      <c r="F801" s="1"/>
      <c r="G801" s="1"/>
      <c r="H801" s="1"/>
      <c r="I801" s="36"/>
      <c r="J801" s="3"/>
      <c r="K801" s="3"/>
      <c r="L801" s="3"/>
      <c r="M801" s="3"/>
      <c r="N801" s="1"/>
      <c r="O801" s="1"/>
      <c r="P801" s="1"/>
    </row>
    <row r="802" spans="1:16" ht="15.75">
      <c r="A802" s="36"/>
      <c r="B802" s="3"/>
      <c r="C802" s="3"/>
      <c r="D802" s="3"/>
      <c r="E802" s="3"/>
      <c r="F802" s="1"/>
      <c r="G802" s="1"/>
      <c r="H802" s="1"/>
      <c r="I802" s="36"/>
      <c r="J802" s="3"/>
      <c r="K802" s="3"/>
      <c r="L802" s="3"/>
      <c r="M802" s="3"/>
      <c r="N802" s="1"/>
      <c r="O802" s="1"/>
      <c r="P802" s="1"/>
    </row>
    <row r="803" spans="1:16" ht="16.5" thickBot="1">
      <c r="A803" s="1"/>
      <c r="B803" s="36" t="s">
        <v>3</v>
      </c>
      <c r="C803" s="238" t="str">
        <f>Input!B26</f>
        <v>Sterling Heights</v>
      </c>
      <c r="D803" s="238"/>
      <c r="E803" s="238"/>
      <c r="F803" s="238"/>
      <c r="G803" s="35"/>
      <c r="H803" s="1"/>
      <c r="I803" s="1"/>
      <c r="J803" s="81" t="s">
        <v>3</v>
      </c>
      <c r="K803" s="238" t="str">
        <f>Input!S26</f>
        <v>St. Clair Shores South Lake</v>
      </c>
      <c r="L803" s="238"/>
      <c r="M803" s="238"/>
      <c r="N803" s="238"/>
      <c r="O803" s="35"/>
      <c r="P803" s="1"/>
    </row>
    <row r="804" spans="1:1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thickBot="1">
      <c r="A805" s="1"/>
      <c r="B805" s="1"/>
      <c r="C805" s="34"/>
      <c r="D805" s="33"/>
      <c r="E805" s="1"/>
      <c r="F805" s="1"/>
      <c r="G805" s="1"/>
      <c r="H805" s="1"/>
      <c r="I805" s="1"/>
      <c r="J805" s="1"/>
      <c r="K805" s="34"/>
      <c r="L805" s="33"/>
      <c r="M805" s="1"/>
      <c r="N805" s="1"/>
      <c r="O805" s="1"/>
      <c r="P805" s="1"/>
    </row>
    <row r="806" spans="1:16">
      <c r="A806" s="1"/>
      <c r="B806" s="221" t="s">
        <v>29</v>
      </c>
      <c r="C806" s="223"/>
      <c r="D806" s="67"/>
      <c r="E806" s="221" t="s">
        <v>30</v>
      </c>
      <c r="F806" s="222"/>
      <c r="G806" s="223"/>
      <c r="H806" s="1"/>
      <c r="I806" s="1"/>
      <c r="J806" s="231" t="s">
        <v>29</v>
      </c>
      <c r="K806" s="232"/>
      <c r="L806" s="67"/>
      <c r="M806" s="231" t="s">
        <v>30</v>
      </c>
      <c r="N806" s="233"/>
      <c r="O806" s="232"/>
      <c r="P806" s="1"/>
    </row>
    <row r="807" spans="1:16">
      <c r="A807" s="1"/>
      <c r="B807" s="179" t="s">
        <v>26</v>
      </c>
      <c r="C807" s="181" t="s">
        <v>25</v>
      </c>
      <c r="D807" s="182"/>
      <c r="E807" s="179" t="s">
        <v>24</v>
      </c>
      <c r="F807" s="180" t="s">
        <v>23</v>
      </c>
      <c r="G807" s="178" t="s">
        <v>22</v>
      </c>
      <c r="H807" s="1"/>
      <c r="I807" s="1"/>
      <c r="J807" s="179" t="s">
        <v>26</v>
      </c>
      <c r="K807" s="181" t="s">
        <v>25</v>
      </c>
      <c r="L807" s="182"/>
      <c r="M807" s="179" t="s">
        <v>24</v>
      </c>
      <c r="N807" s="180" t="s">
        <v>23</v>
      </c>
      <c r="O807" s="178" t="s">
        <v>22</v>
      </c>
      <c r="P807" s="1"/>
    </row>
    <row r="808" spans="1:16">
      <c r="A808" s="1"/>
      <c r="B808" s="224"/>
      <c r="C808" s="228"/>
      <c r="D808" s="230"/>
      <c r="E808" s="224"/>
      <c r="F808" s="226"/>
      <c r="G808" s="228"/>
      <c r="H808" s="1"/>
      <c r="I808" s="1"/>
      <c r="J808" s="224"/>
      <c r="K808" s="228"/>
      <c r="L808" s="230"/>
      <c r="M808" s="224"/>
      <c r="N808" s="226"/>
      <c r="O808" s="228"/>
      <c r="P808" s="1"/>
    </row>
    <row r="809" spans="1:16">
      <c r="A809" s="1"/>
      <c r="B809" s="225"/>
      <c r="C809" s="229"/>
      <c r="D809" s="230"/>
      <c r="E809" s="225"/>
      <c r="F809" s="227"/>
      <c r="G809" s="229"/>
      <c r="H809" s="1"/>
      <c r="I809" s="1"/>
      <c r="J809" s="225"/>
      <c r="K809" s="229"/>
      <c r="L809" s="230"/>
      <c r="M809" s="225"/>
      <c r="N809" s="227"/>
      <c r="O809" s="229"/>
      <c r="P809" s="1"/>
    </row>
    <row r="810" spans="1:16" ht="15.75" thickBot="1">
      <c r="A810" s="1"/>
      <c r="B810" s="63" t="s">
        <v>14</v>
      </c>
      <c r="C810" s="64">
        <f>IF(C774=" "," ",C774+1)</f>
        <v>23</v>
      </c>
      <c r="D810" s="182"/>
      <c r="E810" s="63" t="s">
        <v>14</v>
      </c>
      <c r="F810" s="66">
        <f>IF(C810=" "," ",(IF(AND(ISEVEN(C810),(AND(C810&gt;Lanes!$C$18,C810&lt;Lanes!$C$20+1)=TRUE),C810+2&gt;Lanes!$C$20)=TRUE,Lanes!$C$19+1,(IF(AND(ISEVEN(C810),(AND(C810&gt;Lanes!$C$17-1,C810&lt;Lanes!$C$19)=TRUE),C810+2&gt;Lanes!$C$18)=TRUE,Lanes!$C$17+1,(IF(AND(ISODD(C810),(AND(C810&gt;Lanes!$C$17-1,C810&lt;Lanes!$C$19)=TRUE),C810-2&lt;Lanes!$C$17)=TRUE,Lanes!$C$18-1,(IF(AND(ISODD(C810),(AND(C810&gt;Lanes!$C$18,C810&lt;Lanes!$C$20+1)=TRUE),C810-2&lt;Lanes!$C$19)=TRUE,Lanes!$C$20-1,(IF(ISEVEN(C810)=TRUE,C810+2,C810-2)))))))))))</f>
        <v>21</v>
      </c>
      <c r="G810" s="70"/>
      <c r="H810" s="1"/>
      <c r="I810" s="1"/>
      <c r="J810" s="63" t="s">
        <v>14</v>
      </c>
      <c r="K810" s="64">
        <f>IF(K774=" "," ",K774+1)</f>
        <v>53</v>
      </c>
      <c r="L810" s="182"/>
      <c r="M810" s="63" t="s">
        <v>14</v>
      </c>
      <c r="N810" s="66">
        <f>IF(K810=" "," ",(IF(AND(ISEVEN(K810),(AND(K810&gt;Lanes!$G$18,K810&lt;Lanes!$G$20+1)=TRUE),K810+2&gt;Lanes!$G$20)=TRUE,Lanes!$G$19+1,(IF(AND(ISEVEN(K810),(AND(K810&gt;Lanes!$G$17-1,K810&lt;Lanes!$G$19)=TRUE),K810+2&gt;Lanes!$G$18)=TRUE,Lanes!$G$17+1,(IF(AND(ISODD(K810),(AND(K810&gt;Lanes!$G$17-1,K810&lt;Lanes!$G$19)=TRUE),K810-2&lt;Lanes!$G$17)=TRUE,Lanes!$G$18-1,(IF(AND(ISODD(K810),(AND(K810&gt;Lanes!$G$18,K810&lt;Lanes!$G$20+1)=TRUE),K810-2&lt;Lanes!$G$19)=TRUE,Lanes!$G$20-1,(IF(ISEVEN(K810)=TRUE,K810+2,K810-2)))))))))))</f>
        <v>51</v>
      </c>
      <c r="O810" s="70"/>
      <c r="P810" s="1"/>
    </row>
    <row r="811" spans="1:16">
      <c r="A811" s="1"/>
      <c r="B811" s="177"/>
      <c r="C811" s="3"/>
      <c r="D811" s="177"/>
      <c r="E811" s="3"/>
      <c r="F811" s="177"/>
      <c r="G811" s="3"/>
      <c r="H811" s="1"/>
      <c r="I811" s="1"/>
      <c r="J811" s="177"/>
      <c r="K811" s="3"/>
      <c r="L811" s="177"/>
      <c r="M811" s="3"/>
      <c r="N811" s="177"/>
      <c r="O811" s="3"/>
      <c r="P811" s="1"/>
    </row>
    <row r="812" spans="1:16" ht="15.75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>
      <c r="A813" s="3"/>
      <c r="B813" s="221" t="s">
        <v>31</v>
      </c>
      <c r="C813" s="222"/>
      <c r="D813" s="223"/>
      <c r="E813" s="221" t="s">
        <v>32</v>
      </c>
      <c r="F813" s="222"/>
      <c r="G813" s="223"/>
      <c r="H813" s="3"/>
      <c r="I813" s="3"/>
      <c r="J813" s="221" t="s">
        <v>31</v>
      </c>
      <c r="K813" s="222"/>
      <c r="L813" s="223"/>
      <c r="M813" s="221" t="s">
        <v>32</v>
      </c>
      <c r="N813" s="222"/>
      <c r="O813" s="223"/>
      <c r="P813" s="3"/>
    </row>
    <row r="814" spans="1:16">
      <c r="A814" s="3"/>
      <c r="B814" s="179" t="s">
        <v>21</v>
      </c>
      <c r="C814" s="180" t="s">
        <v>20</v>
      </c>
      <c r="D814" s="178" t="s">
        <v>19</v>
      </c>
      <c r="E814" s="179" t="s">
        <v>18</v>
      </c>
      <c r="F814" s="180" t="s">
        <v>17</v>
      </c>
      <c r="G814" s="178" t="s">
        <v>16</v>
      </c>
      <c r="H814" s="67"/>
      <c r="I814" s="3"/>
      <c r="J814" s="179" t="s">
        <v>21</v>
      </c>
      <c r="K814" s="180" t="s">
        <v>20</v>
      </c>
      <c r="L814" s="178" t="s">
        <v>19</v>
      </c>
      <c r="M814" s="179" t="s">
        <v>18</v>
      </c>
      <c r="N814" s="180" t="s">
        <v>17</v>
      </c>
      <c r="O814" s="178" t="s">
        <v>16</v>
      </c>
      <c r="P814" s="67"/>
    </row>
    <row r="815" spans="1:16">
      <c r="A815" s="3"/>
      <c r="B815" s="224"/>
      <c r="C815" s="226"/>
      <c r="D815" s="228"/>
      <c r="E815" s="224"/>
      <c r="F815" s="226"/>
      <c r="G815" s="228"/>
      <c r="H815" s="182"/>
      <c r="I815" s="3"/>
      <c r="J815" s="224"/>
      <c r="K815" s="226"/>
      <c r="L815" s="228"/>
      <c r="M815" s="224"/>
      <c r="N815" s="226"/>
      <c r="O815" s="228"/>
      <c r="P815" s="4"/>
    </row>
    <row r="816" spans="1:16">
      <c r="A816" s="3"/>
      <c r="B816" s="225"/>
      <c r="C816" s="227"/>
      <c r="D816" s="229"/>
      <c r="E816" s="225"/>
      <c r="F816" s="227"/>
      <c r="G816" s="229"/>
      <c r="H816" s="68"/>
      <c r="I816" s="3"/>
      <c r="J816" s="225"/>
      <c r="K816" s="227"/>
      <c r="L816" s="229"/>
      <c r="M816" s="225"/>
      <c r="N816" s="227"/>
      <c r="O816" s="229"/>
      <c r="P816" s="68"/>
    </row>
    <row r="817" spans="1:16" ht="15.75" thickBot="1">
      <c r="A817" s="3"/>
      <c r="B817" s="63" t="s">
        <v>14</v>
      </c>
      <c r="C817" s="66">
        <f>IF(C810=" "," ",(IF(AND(ISEVEN(C810),ISEVEN(F810),(AND(C810&gt;Lanes!$C$18,C810&lt;Lanes!$C$20+1)),F810+1&gt;Lanes!$C$20)=TRUE,Lanes!$C$19,(IF(AND(ISEVEN(C810),ISEVEN(F810),(AND(C810&gt;Lanes!$C$17-1,C810&lt;Lanes!$C$19)),F810+1&gt;Lanes!$C$18)=TRUE,Lanes!$C$17,(IF(AND(ISEVEN(C810),ISODD(F810),(AND(C810&gt;Lanes!$C$18,C810&lt;Lanes!$C$20+1)),F810+3&gt;Lanes!$C$20)=TRUE,Lanes!$C$19+1,(IF(AND(ISEVEN(C810),ISODD(F810),(AND(C810&gt;Lanes!$C$17-1,C810&lt;Lanes!$C$19)),F810+3&gt;Lanes!$C$18)=TRUE,Lanes!$C$17+1,(IF(AND(ISODD(C810),ISEVEN(F810),(AND(C810&gt;Lanes!$C$17-1,C810&lt;Lanes!$C$19)),F810-3&lt;Lanes!$C$17)=TRUE,Lanes!$C$18-1,(IF(AND(ISODD(C810),ISEVEN(F810),(AND(C810&gt;Lanes!$C$18,C810&lt;Lanes!$C$20+1)),F810-3&gt;Lanes!$C$19)=TRUE,Lanes!$C$20-1,(IF(AND(ISODD(C810),ISODD(F810),(AND(C810&gt;Lanes!$C$17-1,C810&lt;Lanes!$C$19)),F810-1&lt;Lanes!$C$17)=TRUE,Lanes!$C$18,(IF(AND(ISODD(C810),ISODD(F810),(AND(C810&gt;Lanes!$C$18,C810&lt;Lanes!$C$20+1)),F810-1&lt;Lanes!$C$19)=TRUE,Lanes!$C$20,(IF(AND(ISODD(C810),ISODD(F810))=TRUE,F810-1,(IF(AND(ISODD(C810),ISEVEN(F810))=TRUE,F810-3,(IF(AND(ISEVEN(C810),ISODD(F810))=TRUE,F810+3,F810+1)))))))))))))))))))))))</f>
        <v>20</v>
      </c>
      <c r="D817" s="70"/>
      <c r="E817" s="63" t="s">
        <v>14</v>
      </c>
      <c r="F817" s="66">
        <f>IF(F810=" "," ",(IF(AND(ISEVEN(C810),ISEVEN(C817),(AND(C810&gt;Lanes!$C$18,C810&lt;Lanes!$C$20+1)),C817+1&gt;Lanes!$C$20)=TRUE,Lanes!$C$19+1,(IF(AND(ISEVEN(C810),ISEVEN(C817),(AND(C810&gt;Lanes!$C$17-1,C810&lt;Lanes!$C$19)),C817+1&gt;Lanes!$C$18)=TRUE,Lanes!$C$17+1,(IF(AND(ISEVEN(C810),ISODD(C817),(AND(C810&gt;Lanes!$C$18,C810&lt;Lanes!$C$20+1)),C817+3&gt;Lanes!$C$20)=TRUE,Lanes!$C$19+1,(IF(AND(ISEVEN(C810),ISODD(C817),(AND(C810&gt;Lanes!$C$17-1,C817&lt;Lanes!$C$19)),C817+3&gt;Lanes!$C$18)=TRUE,Lanes!$C$17+1,(IF(AND(ISODD(C810),ISEVEN(C817),(AND(C810&gt;Lanes!$C$17-1,C810&lt;Lanes!$C$19)),C817-3&lt;Lanes!$C$17)=TRUE,Lanes!$C$18-1,(IF(AND(ISODD(C810),ISEVEN(C817),(AND(C810&gt;Lanes!$C$18,C817&lt;Lanes!$C$20+1)),C817-3&lt;Lanes!$C$19)=TRUE,Lanes!$C$20-1,(IF(AND(ISODD(C810),ISODD(C817),(AND(C810&gt;Lanes!$C$17-1,C817&lt;Lanes!$C$19)),C817-3&lt;Lanes!$C$17)=TRUE,Lanes!$C$18,(IF(AND(ISODD(C810),ISODD(C817),(AND(C810&gt;Lanes!$C$18,C817&lt;Lanes!$C$20+1)),C817-3&lt;Lanes!$C$19)=TRUE,Lanes!$C$20,(IF(AND(ISODD(C810),ISODD(C817))=TRUE,C817-1,(IF(AND(ISODD(F810),ISEVEN(C817))=TRUE,C817-3,(IF(AND(ISEVEN(C810),ISODD(C817))=TRUE,C817+3,C817+1)))))))))))))))))))))))</f>
        <v>17</v>
      </c>
      <c r="G817" s="70"/>
      <c r="H817" s="68"/>
      <c r="I817" s="3"/>
      <c r="J817" s="63" t="s">
        <v>14</v>
      </c>
      <c r="K817" s="66">
        <f>IF(K810=" "," ",(IF(AND(ISEVEN(K810),ISEVEN(N810),(AND(K810&gt;Lanes!$G$18,K810&lt;Lanes!$G$20+1)),N810+1&gt;Lanes!$G$20)=TRUE,Lanes!$G$19,(IF(AND(ISEVEN(K810),ISEVEN(N810),(AND(K810&gt;Lanes!$G$17-1,K810&lt;Lanes!$G$19)),N810+1&gt;Lanes!$G$18)=TRUE,Lanes!$G$17,(IF(AND(ISEVEN(K810),ISODD(N810),(AND(K810&gt;Lanes!$G$18,K810&lt;Lanes!$G$20+1)),N810+3&gt;Lanes!$G$20)=TRUE,Lanes!$G$19+1,(IF(AND(ISEVEN(N810),ISODD(N810),(AND(K810&gt;Lanes!$G$17-1,K810&lt;Lanes!$G$19)),N810+3&gt;Lanes!$G$18)=TRUE,Lanes!$G$17+1,(IF(AND(ISODD(K810),ISEVEN(N810),(AND(K810&gt;Lanes!$G$17-1,K810&lt;Lanes!$G$19)),N810-3&lt;Lanes!$G$17)=TRUE,Lanes!$G$18-1,(IF(AND(ISODD(K810),ISEVEN(N810),(AND(K810&gt;Lanes!$G$18,K810&lt;Lanes!$G$20+1)),N810-3&gt;Lanes!$G$19)=TRUE,Lanes!$G$20-1,(IF(AND(ISODD(K810),ISODD(N810),(AND(K810&gt;Lanes!$G$17-1,K810&lt;Lanes!$G$19)),N810-1&lt;Lanes!$G$17)=TRUE,Lanes!$G$18,(IF(AND(ISODD(K810),ISODD(N810),(AND(K810&gt;Lanes!$G$18,K810&lt;Lanes!$G$20+1)),N810-1&lt;Lanes!$G$19)=TRUE,Lanes!$G$20,(IF(AND(ISODD(K810),ISODD(N810))=TRUE,N810-1,(IF(AND(ISODD(K810),ISEVEN(N810))=TRUE,N810-3,(IF(AND(ISEVEN(K810),ISODD(N810))=TRUE,N810+3,N810+1)))))))))))))))))))))))</f>
        <v>50</v>
      </c>
      <c r="L817" s="70"/>
      <c r="M817" s="63" t="s">
        <v>14</v>
      </c>
      <c r="N817" s="66">
        <f>IF(N810=" "," ",(IF(AND(ISEVEN(K810),ISEVEN(K817),(AND(K810&gt;Lanes!$G$18,K810&lt;Lanes!$G$20+1)),K817+1&gt;Lanes!$G$20)=TRUE,Lanes!$G$19+1,(IF(AND(ISEVEN(K810),ISEVEN(K817),(AND(K810&gt;Lanes!$G$17-1,K810&lt;Lanes!$G$19)),K817+1&gt;Lanes!$G$18)=TRUE,Lanes!$G$17+1,(IF(AND(ISEVEN(K810),ISODD(K817),(AND(K810&gt;Lanes!$G$18,K810&lt;Lanes!$G$20+1)),K817+3&gt;Lanes!$G$20)=TRUE,Lanes!$G$19+1,(IF(AND(ISEVEN(K810),ISODD(K817),(AND(K810&gt;Lanes!$G$17-1,K817&lt;Lanes!$G$19)),K817+3&gt;Lanes!$G$18)=TRUE,Lanes!$G$17+1,(IF(AND(ISODD(K810),ISEVEN(K817),(AND(K810&gt;Lanes!$G$17-1,K810&lt;Lanes!$G$19)),K817-3&lt;Lanes!$G$17)=TRUE,Lanes!$G$18-1,(IF(AND(ISODD(K810),ISEVEN(K817),(AND(K810&gt;Lanes!$G$18,K817&lt;Lanes!$G$20+1)),K817-3&lt;Lanes!$G$19)=TRUE,Lanes!$G$20-1,(IF(AND(ISODD(K810),ISODD(K817),(AND(K810&gt;Lanes!$G$17-1,K817&lt;Lanes!$G$19)),K817-3&lt;Lanes!$G$17)=TRUE,Lanes!$G$18,(IF(AND(ISODD(K810),ISODD(K817),(AND(K810&gt;Lanes!$G$18,K817&lt;Lanes!$G$20+1)),K817-3&lt;Lanes!$G$19)=TRUE,Lanes!$G$20,(IF(AND(ISODD(K810),ISODD(K817))=TRUE,K817-1,(IF(AND(ISODD(N810),ISEVEN(K817))=TRUE,K817-3,(IF(AND(ISEVEN(K810),ISODD(K817))=TRUE,K817+3,K817+1)))))))))))))))))))))))</f>
        <v>47</v>
      </c>
      <c r="O817" s="70"/>
      <c r="P817" s="68"/>
    </row>
    <row r="818" spans="1:16">
      <c r="A818" s="3"/>
      <c r="B818" s="3"/>
      <c r="C818" s="3"/>
      <c r="D818" s="182"/>
      <c r="E818" s="182"/>
      <c r="F818" s="182"/>
      <c r="G818" s="182"/>
      <c r="H818" s="182"/>
      <c r="I818" s="3"/>
      <c r="J818" s="3"/>
      <c r="K818" s="3"/>
      <c r="L818" s="182"/>
      <c r="M818" s="182"/>
      <c r="N818" s="182"/>
      <c r="O818" s="182"/>
      <c r="P818" s="4"/>
    </row>
    <row r="819" spans="1:16" ht="15.75" thickBot="1">
      <c r="A819" s="3"/>
      <c r="B819" s="3"/>
      <c r="C819" s="3"/>
      <c r="D819" s="182"/>
      <c r="E819" s="182"/>
      <c r="F819" s="182"/>
      <c r="G819" s="182"/>
      <c r="H819" s="182"/>
      <c r="I819" s="3"/>
      <c r="J819" s="3"/>
      <c r="K819" s="3"/>
      <c r="L819" s="182"/>
      <c r="M819" s="182"/>
      <c r="N819" s="182"/>
      <c r="O819" s="182"/>
      <c r="P819" s="4"/>
    </row>
    <row r="820" spans="1:16" ht="15.75" thickBot="1">
      <c r="A820" s="1"/>
      <c r="B820" s="221" t="s">
        <v>33</v>
      </c>
      <c r="C820" s="222"/>
      <c r="D820" s="223"/>
      <c r="E820" s="182"/>
      <c r="F820" s="1"/>
      <c r="G820" s="1"/>
      <c r="H820" s="1"/>
      <c r="I820" s="1"/>
      <c r="J820" s="221" t="s">
        <v>33</v>
      </c>
      <c r="K820" s="222"/>
      <c r="L820" s="223"/>
      <c r="M820" s="182"/>
      <c r="N820" s="1"/>
      <c r="O820" s="1"/>
      <c r="P820" s="1"/>
    </row>
    <row r="821" spans="1:16">
      <c r="A821" s="1"/>
      <c r="B821" s="179" t="s">
        <v>15</v>
      </c>
      <c r="C821" s="180" t="s">
        <v>37</v>
      </c>
      <c r="D821" s="178" t="s">
        <v>38</v>
      </c>
      <c r="E821" s="1"/>
      <c r="F821" s="221" t="s">
        <v>34</v>
      </c>
      <c r="G821" s="223"/>
      <c r="H821" s="1"/>
      <c r="I821" s="1"/>
      <c r="J821" s="179" t="s">
        <v>15</v>
      </c>
      <c r="K821" s="180" t="s">
        <v>37</v>
      </c>
      <c r="L821" s="178" t="s">
        <v>38</v>
      </c>
      <c r="M821" s="1"/>
      <c r="N821" s="221" t="s">
        <v>34</v>
      </c>
      <c r="O821" s="223"/>
      <c r="P821" s="1"/>
    </row>
    <row r="822" spans="1:16">
      <c r="A822" s="1"/>
      <c r="B822" s="224"/>
      <c r="C822" s="226"/>
      <c r="D822" s="228"/>
      <c r="E822" s="1"/>
      <c r="F822" s="71"/>
      <c r="G822" s="72"/>
      <c r="H822" s="1"/>
      <c r="I822" s="1"/>
      <c r="J822" s="224"/>
      <c r="K822" s="226"/>
      <c r="L822" s="228"/>
      <c r="M822" s="1"/>
      <c r="N822" s="71"/>
      <c r="O822" s="72"/>
      <c r="P822" s="1"/>
    </row>
    <row r="823" spans="1:16" ht="15.75" thickBot="1">
      <c r="A823" s="1"/>
      <c r="B823" s="225"/>
      <c r="C823" s="227"/>
      <c r="D823" s="229"/>
      <c r="E823" s="1"/>
      <c r="F823" s="73"/>
      <c r="G823" s="74"/>
      <c r="H823" s="1"/>
      <c r="I823" s="1"/>
      <c r="J823" s="225"/>
      <c r="K823" s="227"/>
      <c r="L823" s="229"/>
      <c r="M823" s="1"/>
      <c r="N823" s="73"/>
      <c r="O823" s="74"/>
      <c r="P823" s="1"/>
    </row>
    <row r="824" spans="1:16" ht="15.75" thickBot="1">
      <c r="A824" s="1"/>
      <c r="B824" s="63" t="s">
        <v>14</v>
      </c>
      <c r="C824" s="66">
        <f>IF(C810=" "," ",(IF(AND(ISEVEN(C810),ISEVEN(F817),(AND(C810&gt;Lanes!$C$18,C810&lt;Lanes!$C$20+1)),F817+1&gt;Lanes!$C$20)=TRUE,Lanes!$C$19,(IF(AND(ISEVEN(C810),ISEVEN(F817),(AND(C810&gt;Lanes!$C$17-1,C810&lt;Lanes!$C$19)),F817+1&gt;Lanes!$C$18)=TRUE,Lanes!$C$17,(IF(AND(ISEVEN(C810),ISODD(F817),(AND(C810&gt;Lanes!$C$18,C810&lt;Lanes!$C$20+1)),F817+3&gt;Lanes!$C$20)=TRUE,Lanes!$C$19+1,(IF(AND(ISEVEN(C810),ISODD(F817),(AND(C810&gt;Lanes!$C$17-1,F817&lt;Lanes!$C$19)),F817+3&gt;Lanes!$C$18)=TRUE,Lanes!$C$17+1,(IF(AND(ISODD(C810),ISEVEN(F817),(AND(C810&gt;Lanes!$C$17-1,C810&lt;Lanes!$C$19)),F817-3&lt;Lanes!$C$17)=TRUE,Lanes!$C$18-1,(IF(AND(ISODD(C810),ISEVEN(F817),(AND(C810&gt;Lanes!$C$18,C810&lt;Lanes!$C$20+1)),F817-3&gt;Lanes!$C$19)=TRUE,Lanes!$C$20-1,(IF(AND(ISODD(C810),ISODD(F817),(AND(C810&gt;Lanes!$C$17-1,C810&lt;Lanes!$C$19)),F817-1&lt;Lanes!$C$17)=TRUE,Lanes!$C$18,(IF(AND(ISODD(C810),ISODD(F817),(AND(C810&gt;Lanes!$C$18,C810&lt;Lanes!$C$20+1)),F817-1&lt;Lanes!$C$19)=TRUE,Lanes!$C$20,(IF(AND(ISODD(C810),ISODD(F817))=TRUE,F817-1,(IF(AND(ISODD(C810),ISEVEN(F817))=TRUE,F817-3,(IF(AND(ISEVEN(C810),ISODD(F817))=TRUE,F817+3,F817+1)))))))))))))))))))))))</f>
        <v>16</v>
      </c>
      <c r="D824" s="70"/>
      <c r="E824" s="1"/>
      <c r="F824" s="1"/>
      <c r="G824" s="1"/>
      <c r="H824" s="1"/>
      <c r="I824" s="1"/>
      <c r="J824" s="63" t="s">
        <v>14</v>
      </c>
      <c r="K824" s="66">
        <f>IF(K810=" "," ",(IF(AND(ISEVEN(K810),ISEVEN(N817),(AND(K810&gt;Lanes!$G$18,K810&lt;Lanes!$G$20+1)),N817+1&gt;Lanes!$G$20)=TRUE,Lanes!$G$19,(IF(AND(ISEVEN(K810),ISEVEN(N817),(AND(K810&gt;Lanes!$G$17-1,K810&lt;Lanes!$G$19)),N817+1&gt;Lanes!$G$18)=TRUE,Lanes!$G$17,(IF(AND(ISEVEN(K810),ISODD(N817),(AND(K810&gt;Lanes!$G$18,K810&lt;Lanes!$G$20+1)),N817+3&gt;Lanes!$G$20)=TRUE,Lanes!$G$19+1,(IF(AND(ISEVEN(K810),ISODD(N817),(AND(K810&gt;Lanes!$G$17-1,N817&lt;Lanes!$G$19)),N817+3&gt;Lanes!$G$18)=TRUE,Lanes!$G$17+1,(IF(AND(ISODD(K810),ISEVEN(N817),(AND(K810&gt;Lanes!$G$17-1,K810&lt;Lanes!$G$19)),N817-3&lt;Lanes!$G$17)=TRUE,Lanes!$G$18-1,(IF(AND(ISODD(K810),ISEVEN(N817),(AND(K810&gt;Lanes!$G$18,K810&lt;Lanes!$G$20+1)),N817-3&gt;Lanes!$G$19)=TRUE,Lanes!$G$20-1,(IF(AND(ISODD(K810),ISODD(N817),(AND(K810&gt;Lanes!$G$17-1,K810&lt;Lanes!$G$19)),N817-1&lt;Lanes!$G$17)=TRUE,Lanes!$G$18,(IF(AND(ISODD(K810),ISODD(N817),(AND(K810&gt;Lanes!$G$18,K810&lt;Lanes!$G$20+1)),N817-1&lt;Lanes!$G$19)=TRUE,Lanes!$G$20,(IF(AND(ISODD(K810),ISODD(N817))=TRUE,N817-1,(IF(AND(ISODD(K810),ISEVEN(N817))=TRUE,N817-3,(IF(AND(ISEVEN(K810),ISODD(N817))=TRUE,N817+3,N817+1)))))))))))))))))))))))</f>
        <v>46</v>
      </c>
      <c r="L824" s="70"/>
      <c r="M824" s="1"/>
      <c r="N824" s="1"/>
      <c r="O824" s="1"/>
      <c r="P824" s="1"/>
    </row>
    <row r="825" spans="1:16">
      <c r="A825" s="1"/>
      <c r="B825" s="1"/>
      <c r="C825" s="1"/>
      <c r="D825" s="3"/>
      <c r="E825" s="3"/>
      <c r="F825" s="1"/>
      <c r="G825" s="1"/>
      <c r="H825" s="1"/>
      <c r="I825" s="1"/>
      <c r="J825" s="1"/>
      <c r="K825" s="1"/>
      <c r="L825" s="3"/>
      <c r="M825" s="3"/>
      <c r="N825" s="1"/>
      <c r="O825" s="1"/>
      <c r="P825" s="1"/>
    </row>
    <row r="826" spans="1:16">
      <c r="A826" s="1"/>
      <c r="B826" s="1"/>
      <c r="C826" s="1"/>
      <c r="D826" s="3"/>
      <c r="E826" s="3"/>
      <c r="F826" s="1"/>
      <c r="G826" s="1"/>
      <c r="H826" s="1"/>
      <c r="I826" s="1"/>
      <c r="J826" s="1"/>
      <c r="K826" s="1"/>
      <c r="L826" s="3"/>
      <c r="M826" s="3"/>
      <c r="N826" s="1"/>
      <c r="O826" s="1"/>
      <c r="P826" s="1"/>
    </row>
    <row r="827" spans="1:1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>
      <c r="A828" s="1"/>
      <c r="B828" s="220" t="s">
        <v>13</v>
      </c>
      <c r="C828" s="220"/>
      <c r="D828" s="31"/>
      <c r="E828" s="31"/>
      <c r="F828" s="31"/>
      <c r="G828" s="31"/>
      <c r="H828" s="1"/>
      <c r="I828" s="1"/>
      <c r="J828" s="220" t="s">
        <v>13</v>
      </c>
      <c r="K828" s="220"/>
      <c r="L828" s="31"/>
      <c r="M828" s="31"/>
      <c r="N828" s="31"/>
      <c r="O828" s="31"/>
      <c r="P828" s="1"/>
    </row>
    <row r="829" spans="1:16">
      <c r="A829" s="1"/>
      <c r="B829" s="239" t="s">
        <v>35</v>
      </c>
      <c r="C829" s="239"/>
      <c r="D829" s="239"/>
      <c r="E829" s="239"/>
      <c r="F829" s="239"/>
      <c r="G829" s="239"/>
      <c r="H829" s="1"/>
      <c r="I829" s="1"/>
      <c r="J829" s="240" t="s">
        <v>35</v>
      </c>
      <c r="K829" s="240"/>
      <c r="L829" s="240"/>
      <c r="M829" s="240"/>
      <c r="N829" s="240"/>
      <c r="O829" s="240"/>
      <c r="P829" s="1"/>
    </row>
    <row r="830" spans="1:16">
      <c r="A830" s="75"/>
      <c r="B830" s="239"/>
      <c r="C830" s="239"/>
      <c r="D830" s="239"/>
      <c r="E830" s="239"/>
      <c r="F830" s="239"/>
      <c r="G830" s="239"/>
      <c r="H830" s="76"/>
      <c r="I830" s="75"/>
      <c r="J830" s="240"/>
      <c r="K830" s="240"/>
      <c r="L830" s="240"/>
      <c r="M830" s="240"/>
      <c r="N830" s="240"/>
      <c r="O830" s="240"/>
      <c r="P830" s="76"/>
    </row>
    <row r="831" spans="1:16" ht="20.25">
      <c r="A831" s="75"/>
      <c r="B831" s="77"/>
      <c r="C831" s="77"/>
      <c r="D831" s="77"/>
      <c r="E831" s="77"/>
      <c r="F831" s="77"/>
      <c r="G831" s="77"/>
      <c r="H831" s="76"/>
      <c r="I831" s="75"/>
      <c r="J831" s="78"/>
      <c r="K831" s="78"/>
      <c r="L831" s="78"/>
      <c r="M831" s="78"/>
      <c r="N831" s="78"/>
      <c r="O831" s="78"/>
      <c r="P831" s="76"/>
    </row>
    <row r="832" spans="1:16" ht="20.25">
      <c r="A832" s="75"/>
      <c r="B832" s="77"/>
      <c r="C832" s="241" t="s">
        <v>36</v>
      </c>
      <c r="D832" s="241"/>
      <c r="E832" s="241"/>
      <c r="F832" s="241"/>
      <c r="G832" s="77"/>
      <c r="H832" s="76"/>
      <c r="I832" s="75"/>
      <c r="J832" s="78"/>
      <c r="K832" s="242" t="s">
        <v>36</v>
      </c>
      <c r="L832" s="242"/>
      <c r="M832" s="242"/>
      <c r="N832" s="242"/>
      <c r="O832" s="78"/>
      <c r="P832" s="76"/>
    </row>
    <row r="833" spans="1:16" ht="20.25">
      <c r="A833" s="75"/>
      <c r="B833" s="77"/>
      <c r="C833" s="77"/>
      <c r="D833" s="77"/>
      <c r="E833" s="77"/>
      <c r="F833" s="77"/>
      <c r="G833" s="77"/>
      <c r="H833" s="76"/>
      <c r="I833" s="75"/>
      <c r="J833" s="78"/>
      <c r="K833" s="78"/>
      <c r="L833" s="78"/>
      <c r="M833" s="78"/>
      <c r="N833" s="78"/>
      <c r="O833" s="78"/>
      <c r="P833" s="76"/>
    </row>
    <row r="834" spans="1:16">
      <c r="A834" s="1"/>
      <c r="B834" s="1"/>
      <c r="C834" s="1"/>
      <c r="D834" s="234">
        <f>Lanes!$D$3</f>
        <v>41658</v>
      </c>
      <c r="E834" s="234"/>
      <c r="F834" s="1"/>
      <c r="G834" s="1"/>
      <c r="H834" s="1"/>
      <c r="I834" s="1"/>
      <c r="J834" s="79"/>
      <c r="K834" s="79"/>
      <c r="L834" s="235">
        <f>Lanes!$D$3</f>
        <v>41658</v>
      </c>
      <c r="M834" s="235"/>
      <c r="N834" s="79"/>
      <c r="O834" s="79"/>
      <c r="P834" s="1"/>
    </row>
    <row r="835" spans="1:16" ht="18">
      <c r="A835" s="37"/>
      <c r="B835" s="37"/>
      <c r="C835" s="37"/>
      <c r="D835" s="37"/>
      <c r="E835" s="37"/>
      <c r="F835" s="37"/>
      <c r="G835" s="37"/>
      <c r="H835" s="37"/>
      <c r="I835" s="37"/>
      <c r="J835" s="80"/>
      <c r="K835" s="80"/>
      <c r="L835" s="80"/>
      <c r="M835" s="80"/>
      <c r="N835" s="80"/>
      <c r="O835" s="80"/>
      <c r="P835" s="37"/>
    </row>
    <row r="836" spans="1:16" ht="15.75">
      <c r="A836" s="1"/>
      <c r="B836" s="1"/>
      <c r="C836" s="236" t="s">
        <v>28</v>
      </c>
      <c r="D836" s="236"/>
      <c r="E836" s="236"/>
      <c r="F836" s="236"/>
      <c r="G836" s="1"/>
      <c r="H836" s="1"/>
      <c r="I836" s="1"/>
      <c r="J836" s="79"/>
      <c r="K836" s="237" t="s">
        <v>27</v>
      </c>
      <c r="L836" s="237"/>
      <c r="M836" s="237"/>
      <c r="N836" s="237"/>
      <c r="O836" s="79"/>
      <c r="P836" s="1"/>
    </row>
    <row r="837" spans="1:16" ht="15.75">
      <c r="A837" s="36"/>
      <c r="B837" s="3"/>
      <c r="C837" s="3"/>
      <c r="D837" s="3"/>
      <c r="E837" s="3"/>
      <c r="F837" s="1"/>
      <c r="G837" s="1"/>
      <c r="H837" s="1"/>
      <c r="I837" s="36"/>
      <c r="J837" s="3"/>
      <c r="K837" s="3"/>
      <c r="L837" s="3"/>
      <c r="M837" s="3"/>
      <c r="N837" s="1"/>
      <c r="O837" s="1"/>
      <c r="P837" s="1"/>
    </row>
    <row r="838" spans="1:16" ht="15.75">
      <c r="A838" s="36"/>
      <c r="B838" s="3"/>
      <c r="C838" s="3"/>
      <c r="D838" s="3"/>
      <c r="E838" s="3"/>
      <c r="F838" s="1"/>
      <c r="G838" s="1"/>
      <c r="H838" s="1"/>
      <c r="I838" s="36"/>
      <c r="J838" s="3"/>
      <c r="K838" s="3"/>
      <c r="L838" s="3"/>
      <c r="M838" s="3"/>
      <c r="N838" s="1"/>
      <c r="O838" s="1"/>
      <c r="P838" s="1"/>
    </row>
    <row r="839" spans="1:16" ht="16.5" thickBot="1">
      <c r="A839" s="1"/>
      <c r="B839" s="36" t="s">
        <v>3</v>
      </c>
      <c r="C839" s="238" t="str">
        <f>Input!B27</f>
        <v>Warren Center Line</v>
      </c>
      <c r="D839" s="238"/>
      <c r="E839" s="238"/>
      <c r="F839" s="238"/>
      <c r="G839" s="35"/>
      <c r="H839" s="1"/>
      <c r="I839" s="1"/>
      <c r="J839" s="81" t="s">
        <v>3</v>
      </c>
      <c r="K839" s="238">
        <f>Input!S27</f>
        <v>0</v>
      </c>
      <c r="L839" s="238"/>
      <c r="M839" s="238"/>
      <c r="N839" s="238"/>
      <c r="O839" s="35"/>
      <c r="P839" s="1"/>
    </row>
    <row r="840" spans="1:1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thickBot="1">
      <c r="A841" s="1"/>
      <c r="B841" s="1"/>
      <c r="C841" s="34"/>
      <c r="D841" s="33"/>
      <c r="E841" s="1"/>
      <c r="F841" s="1"/>
      <c r="G841" s="1"/>
      <c r="H841" s="1"/>
      <c r="I841" s="1"/>
      <c r="J841" s="1"/>
      <c r="K841" s="34"/>
      <c r="L841" s="33"/>
      <c r="M841" s="1"/>
      <c r="N841" s="1"/>
      <c r="O841" s="1"/>
      <c r="P841" s="1"/>
    </row>
    <row r="842" spans="1:16">
      <c r="A842" s="1"/>
      <c r="B842" s="221" t="s">
        <v>29</v>
      </c>
      <c r="C842" s="223"/>
      <c r="D842" s="67"/>
      <c r="E842" s="221" t="s">
        <v>30</v>
      </c>
      <c r="F842" s="222"/>
      <c r="G842" s="223"/>
      <c r="H842" s="1"/>
      <c r="I842" s="1"/>
      <c r="J842" s="231" t="s">
        <v>29</v>
      </c>
      <c r="K842" s="232"/>
      <c r="L842" s="67"/>
      <c r="M842" s="231" t="s">
        <v>30</v>
      </c>
      <c r="N842" s="233"/>
      <c r="O842" s="232"/>
      <c r="P842" s="1"/>
    </row>
    <row r="843" spans="1:16">
      <c r="A843" s="1"/>
      <c r="B843" s="179" t="s">
        <v>26</v>
      </c>
      <c r="C843" s="181" t="s">
        <v>25</v>
      </c>
      <c r="D843" s="182"/>
      <c r="E843" s="179" t="s">
        <v>24</v>
      </c>
      <c r="F843" s="180" t="s">
        <v>23</v>
      </c>
      <c r="G843" s="178" t="s">
        <v>22</v>
      </c>
      <c r="H843" s="1"/>
      <c r="I843" s="1"/>
      <c r="J843" s="179" t="s">
        <v>26</v>
      </c>
      <c r="K843" s="181" t="s">
        <v>25</v>
      </c>
      <c r="L843" s="182"/>
      <c r="M843" s="179" t="s">
        <v>24</v>
      </c>
      <c r="N843" s="180" t="s">
        <v>23</v>
      </c>
      <c r="O843" s="178" t="s">
        <v>22</v>
      </c>
      <c r="P843" s="1"/>
    </row>
    <row r="844" spans="1:16">
      <c r="A844" s="1"/>
      <c r="B844" s="224"/>
      <c r="C844" s="228"/>
      <c r="D844" s="230"/>
      <c r="E844" s="224"/>
      <c r="F844" s="226"/>
      <c r="G844" s="228"/>
      <c r="H844" s="1"/>
      <c r="I844" s="1"/>
      <c r="J844" s="224"/>
      <c r="K844" s="228"/>
      <c r="L844" s="230"/>
      <c r="M844" s="224"/>
      <c r="N844" s="226"/>
      <c r="O844" s="228"/>
      <c r="P844" s="1"/>
    </row>
    <row r="845" spans="1:16">
      <c r="A845" s="1"/>
      <c r="B845" s="225"/>
      <c r="C845" s="229"/>
      <c r="D845" s="230"/>
      <c r="E845" s="225"/>
      <c r="F845" s="227"/>
      <c r="G845" s="229"/>
      <c r="H845" s="1"/>
      <c r="I845" s="1"/>
      <c r="J845" s="225"/>
      <c r="K845" s="229"/>
      <c r="L845" s="230"/>
      <c r="M845" s="225"/>
      <c r="N845" s="227"/>
      <c r="O845" s="229"/>
      <c r="P845" s="1"/>
    </row>
    <row r="846" spans="1:16" ht="15.75" thickBot="1">
      <c r="A846" s="1"/>
      <c r="B846" s="63" t="s">
        <v>14</v>
      </c>
      <c r="C846" s="64">
        <f>IF(C810=" "," ",C810+1)</f>
        <v>24</v>
      </c>
      <c r="D846" s="182"/>
      <c r="E846" s="63" t="s">
        <v>14</v>
      </c>
      <c r="F846" s="66">
        <f>IF(C846=" "," ",(IF(AND(ISEVEN(C846),(AND(C846&gt;Lanes!$C$18,C846&lt;Lanes!$C$20+1)=TRUE),C846+2&gt;Lanes!$C$20)=TRUE,Lanes!$C$19+1,(IF(AND(ISEVEN(C846),(AND(C846&gt;Lanes!$C$17-1,C846&lt;Lanes!$C$19)=TRUE),C846+2&gt;Lanes!$C$18)=TRUE,Lanes!$C$17+1,(IF(AND(ISODD(C846),(AND(C846&gt;Lanes!$C$17-1,C846&lt;Lanes!$C$19)=TRUE),C846-2&lt;Lanes!$C$17)=TRUE,Lanes!$C$18-1,(IF(AND(ISODD(C846),(AND(C846&gt;Lanes!$C$18,C846&lt;Lanes!$C$20+1)=TRUE),C846-2&lt;Lanes!$C$19)=TRUE,Lanes!$C$20-1,(IF(ISEVEN(C846)=TRUE,C846+2,C846-2)))))))))))</f>
        <v>14</v>
      </c>
      <c r="G846" s="70"/>
      <c r="H846" s="1"/>
      <c r="I846" s="1"/>
      <c r="J846" s="63" t="s">
        <v>14</v>
      </c>
      <c r="K846" s="64">
        <f>IF(K810=" "," ",K810+1)</f>
        <v>54</v>
      </c>
      <c r="L846" s="182"/>
      <c r="M846" s="63" t="s">
        <v>14</v>
      </c>
      <c r="N846" s="66">
        <f>IF(K846=" "," ",(IF(AND(ISEVEN(K846),(AND(K846&gt;Lanes!$G$18,K846&lt;Lanes!$G$20+1)=TRUE),K846+2&gt;Lanes!$G$20)=TRUE,Lanes!$G$19+1,(IF(AND(ISEVEN(K846),(AND(K846&gt;Lanes!$G$17-1,K846&lt;Lanes!$G$19)=TRUE),K846+2&gt;Lanes!$G$18)=TRUE,Lanes!$G$17+1,(IF(AND(ISODD(K846),(AND(K846&gt;Lanes!$G$17-1,K846&lt;Lanes!$G$19)=TRUE),K846-2&lt;Lanes!$G$17)=TRUE,Lanes!$G$18-1,(IF(AND(ISODD(K846),(AND(K846&gt;Lanes!$G$18,K846&lt;Lanes!$G$20+1)=TRUE),K846-2&lt;Lanes!$G$19)=TRUE,Lanes!$G$20-1,(IF(ISEVEN(K846)=TRUE,K846+2,K846-2)))))))))))</f>
        <v>44</v>
      </c>
      <c r="O846" s="70"/>
      <c r="P846" s="1"/>
    </row>
    <row r="847" spans="1:16">
      <c r="A847" s="1"/>
      <c r="B847" s="177"/>
      <c r="C847" s="3"/>
      <c r="D847" s="177"/>
      <c r="E847" s="3"/>
      <c r="F847" s="177"/>
      <c r="G847" s="3"/>
      <c r="H847" s="1"/>
      <c r="I847" s="1"/>
      <c r="J847" s="177"/>
      <c r="K847" s="3"/>
      <c r="L847" s="177"/>
      <c r="M847" s="3"/>
      <c r="N847" s="177"/>
      <c r="O847" s="3"/>
      <c r="P847" s="1"/>
    </row>
    <row r="848" spans="1:16" ht="15.75" thickBo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>
      <c r="A849" s="3"/>
      <c r="B849" s="221" t="s">
        <v>31</v>
      </c>
      <c r="C849" s="222"/>
      <c r="D849" s="223"/>
      <c r="E849" s="221" t="s">
        <v>32</v>
      </c>
      <c r="F849" s="222"/>
      <c r="G849" s="223"/>
      <c r="H849" s="3"/>
      <c r="I849" s="3"/>
      <c r="J849" s="221" t="s">
        <v>31</v>
      </c>
      <c r="K849" s="222"/>
      <c r="L849" s="223"/>
      <c r="M849" s="221" t="s">
        <v>32</v>
      </c>
      <c r="N849" s="222"/>
      <c r="O849" s="223"/>
      <c r="P849" s="3"/>
    </row>
    <row r="850" spans="1:16">
      <c r="A850" s="3"/>
      <c r="B850" s="179" t="s">
        <v>21</v>
      </c>
      <c r="C850" s="180" t="s">
        <v>20</v>
      </c>
      <c r="D850" s="178" t="s">
        <v>19</v>
      </c>
      <c r="E850" s="179" t="s">
        <v>18</v>
      </c>
      <c r="F850" s="180" t="s">
        <v>17</v>
      </c>
      <c r="G850" s="178" t="s">
        <v>16</v>
      </c>
      <c r="H850" s="67"/>
      <c r="I850" s="3"/>
      <c r="J850" s="179" t="s">
        <v>21</v>
      </c>
      <c r="K850" s="180" t="s">
        <v>20</v>
      </c>
      <c r="L850" s="178" t="s">
        <v>19</v>
      </c>
      <c r="M850" s="179" t="s">
        <v>18</v>
      </c>
      <c r="N850" s="180" t="s">
        <v>17</v>
      </c>
      <c r="O850" s="178" t="s">
        <v>16</v>
      </c>
      <c r="P850" s="67"/>
    </row>
    <row r="851" spans="1:16">
      <c r="A851" s="3"/>
      <c r="B851" s="224"/>
      <c r="C851" s="226"/>
      <c r="D851" s="228"/>
      <c r="E851" s="224"/>
      <c r="F851" s="226"/>
      <c r="G851" s="228"/>
      <c r="H851" s="182"/>
      <c r="I851" s="3"/>
      <c r="J851" s="224"/>
      <c r="K851" s="226"/>
      <c r="L851" s="228"/>
      <c r="M851" s="224"/>
      <c r="N851" s="226"/>
      <c r="O851" s="228"/>
      <c r="P851" s="4"/>
    </row>
    <row r="852" spans="1:16">
      <c r="A852" s="3"/>
      <c r="B852" s="225"/>
      <c r="C852" s="227"/>
      <c r="D852" s="229"/>
      <c r="E852" s="225"/>
      <c r="F852" s="227"/>
      <c r="G852" s="229"/>
      <c r="H852" s="68"/>
      <c r="I852" s="3"/>
      <c r="J852" s="225"/>
      <c r="K852" s="227"/>
      <c r="L852" s="229"/>
      <c r="M852" s="225"/>
      <c r="N852" s="227"/>
      <c r="O852" s="229"/>
      <c r="P852" s="68"/>
    </row>
    <row r="853" spans="1:16" ht="15.75" thickBot="1">
      <c r="A853" s="3"/>
      <c r="B853" s="63" t="s">
        <v>14</v>
      </c>
      <c r="C853" s="66">
        <f>IF(C846=" "," ",(IF(AND(ISEVEN(C846),ISEVEN(F846),(AND(C846&gt;Lanes!$C$18,C846&lt;Lanes!$C$20+1)),F846+1&gt;Lanes!$C$20)=TRUE,Lanes!$C$19,(IF(AND(ISEVEN(C846),ISEVEN(F846),(AND(C846&gt;Lanes!$C$17-1,C846&lt;Lanes!$C$19)),F846+1&gt;Lanes!$C$18)=TRUE,Lanes!$C$17,(IF(AND(ISEVEN(C846),ISODD(F846),(AND(C846&gt;Lanes!$C$18,C846&lt;Lanes!$C$20+1)),F846+3&gt;Lanes!$C$20)=TRUE,Lanes!$C$19+1,(IF(AND(ISEVEN(C846),ISODD(F846),(AND(C846&gt;Lanes!$C$17-1,C846&lt;Lanes!$C$19)),F846+3&gt;Lanes!$C$18)=TRUE,Lanes!$C$17+1,(IF(AND(ISODD(C846),ISEVEN(F846),(AND(C846&gt;Lanes!$C$17-1,C846&lt;Lanes!$C$19)),F846-3&lt;Lanes!$C$17)=TRUE,Lanes!$C$18-1,(IF(AND(ISODD(C846),ISEVEN(F846),(AND(C846&gt;Lanes!$C$18,C846&lt;Lanes!$C$20+1)),F846-3&gt;Lanes!$C$19)=TRUE,Lanes!$C$20-1,(IF(AND(ISODD(C846),ISODD(F846),(AND(C846&gt;Lanes!$C$17-1,C846&lt;Lanes!$C$19)),F846-1&lt;Lanes!$C$17)=TRUE,Lanes!$C$18,(IF(AND(ISODD(C846),ISODD(F846),(AND(C846&gt;Lanes!$C$18,C846&lt;Lanes!$C$20+1)),F846-1&lt;Lanes!$C$19)=TRUE,Lanes!$C$20,(IF(AND(ISODD(C846),ISODD(F846))=TRUE,F846-1,(IF(AND(ISODD(C846),ISEVEN(F846))=TRUE,F846-3,(IF(AND(ISEVEN(C846),ISODD(F846))=TRUE,F846+3,F846+1)))))))))))))))))))))))</f>
        <v>15</v>
      </c>
      <c r="D853" s="70"/>
      <c r="E853" s="63" t="s">
        <v>14</v>
      </c>
      <c r="F853" s="66">
        <f>IF(F846=" "," ",(IF(AND(ISEVEN(C846),ISEVEN(C853),(AND(C846&gt;Lanes!$C$18,C846&lt;Lanes!$C$20+1)),C853+1&gt;Lanes!$C$20)=TRUE,Lanes!$C$19+1,(IF(AND(ISEVEN(C846),ISEVEN(C853),(AND(C846&gt;Lanes!$C$17-1,C846&lt;Lanes!$C$19)),C853+1&gt;Lanes!$C$18)=TRUE,Lanes!$C$17+1,(IF(AND(ISEVEN(C846),ISODD(C853),(AND(C846&gt;Lanes!$C$18,C846&lt;Lanes!$C$20+1)),C853+3&gt;Lanes!$C$20)=TRUE,Lanes!$C$19+1,(IF(AND(ISEVEN(C846),ISODD(C853),(AND(C846&gt;Lanes!$C$17-1,C853&lt;Lanes!$C$19)),C853+3&gt;Lanes!$C$18)=TRUE,Lanes!$C$17+1,(IF(AND(ISODD(C846),ISEVEN(C853),(AND(C846&gt;Lanes!$C$17-1,C846&lt;Lanes!$C$19)),C853-3&lt;Lanes!$C$17)=TRUE,Lanes!$C$18-1,(IF(AND(ISODD(C846),ISEVEN(C853),(AND(C846&gt;Lanes!$C$18,C853&lt;Lanes!$C$20+1)),C853-3&lt;Lanes!$C$19)=TRUE,Lanes!$C$20-1,(IF(AND(ISODD(C846),ISODD(C853),(AND(C846&gt;Lanes!$C$17-1,C853&lt;Lanes!$C$19)),C853-3&lt;Lanes!$C$17)=TRUE,Lanes!$C$18,(IF(AND(ISODD(C846),ISODD(C853),(AND(C846&gt;Lanes!$C$18,C853&lt;Lanes!$C$20+1)),C853-3&lt;Lanes!$C$19)=TRUE,Lanes!$C$20,(IF(AND(ISODD(C846),ISODD(C853))=TRUE,C853-1,(IF(AND(ISODD(F846),ISEVEN(C853))=TRUE,C853-3,(IF(AND(ISEVEN(C846),ISODD(C853))=TRUE,C853+3,C853+1)))))))))))))))))))))))</f>
        <v>18</v>
      </c>
      <c r="G853" s="70"/>
      <c r="H853" s="68"/>
      <c r="I853" s="3"/>
      <c r="J853" s="63" t="s">
        <v>14</v>
      </c>
      <c r="K853" s="66">
        <f>IF(K846=" "," ",(IF(AND(ISEVEN(K846),ISEVEN(N846),(AND(K846&gt;Lanes!$G$18,K846&lt;Lanes!$G$20+1)),N846+1&gt;Lanes!$G$20)=TRUE,Lanes!$G$19,(IF(AND(ISEVEN(K846),ISEVEN(N846),(AND(K846&gt;Lanes!$G$17-1,K846&lt;Lanes!$G$19)),N846+1&gt;Lanes!$G$18)=TRUE,Lanes!$G$17,(IF(AND(ISEVEN(K846),ISODD(N846),(AND(K846&gt;Lanes!$G$18,K846&lt;Lanes!$G$20+1)),N846+3&gt;Lanes!$G$20)=TRUE,Lanes!$G$19+1,(IF(AND(ISEVEN(N846),ISODD(N846),(AND(K846&gt;Lanes!$G$17-1,K846&lt;Lanes!$G$19)),N846+3&gt;Lanes!$G$18)=TRUE,Lanes!$G$17+1,(IF(AND(ISODD(K846),ISEVEN(N846),(AND(K846&gt;Lanes!$G$17-1,K846&lt;Lanes!$G$19)),N846-3&lt;Lanes!$G$17)=TRUE,Lanes!$G$18-1,(IF(AND(ISODD(K846),ISEVEN(N846),(AND(K846&gt;Lanes!$G$18,K846&lt;Lanes!$G$20+1)),N846-3&gt;Lanes!$G$19)=TRUE,Lanes!$G$20-1,(IF(AND(ISODD(K846),ISODD(N846),(AND(K846&gt;Lanes!$G$17-1,K846&lt;Lanes!$G$19)),N846-1&lt;Lanes!$G$17)=TRUE,Lanes!$G$18,(IF(AND(ISODD(K846),ISODD(N846),(AND(K846&gt;Lanes!$G$18,K846&lt;Lanes!$G$20+1)),N846-1&lt;Lanes!$G$19)=TRUE,Lanes!$G$20,(IF(AND(ISODD(K846),ISODD(N846))=TRUE,N846-1,(IF(AND(ISODD(K846),ISEVEN(N846))=TRUE,N846-3,(IF(AND(ISEVEN(K846),ISODD(N846))=TRUE,N846+3,N846+1)))))))))))))))))))))))</f>
        <v>45</v>
      </c>
      <c r="L853" s="70"/>
      <c r="M853" s="63" t="s">
        <v>14</v>
      </c>
      <c r="N853" s="66">
        <f>IF(N846=" "," ",(IF(AND(ISEVEN(K846),ISEVEN(K853),(AND(K846&gt;Lanes!$G$18,K846&lt;Lanes!$G$20+1)),K853+1&gt;Lanes!$G$20)=TRUE,Lanes!$G$19+1,(IF(AND(ISEVEN(K846),ISEVEN(K853),(AND(K846&gt;Lanes!$G$17-1,K846&lt;Lanes!$G$19)),K853+1&gt;Lanes!$G$18)=TRUE,Lanes!$G$17+1,(IF(AND(ISEVEN(K846),ISODD(K853),(AND(K846&gt;Lanes!$G$18,K846&lt;Lanes!$G$20+1)),K853+3&gt;Lanes!$G$20)=TRUE,Lanes!$G$19+1,(IF(AND(ISEVEN(K846),ISODD(K853),(AND(K846&gt;Lanes!$G$17-1,K853&lt;Lanes!$G$19)),K853+3&gt;Lanes!$G$18)=TRUE,Lanes!$G$17+1,(IF(AND(ISODD(K846),ISEVEN(K853),(AND(K846&gt;Lanes!$G$17-1,K846&lt;Lanes!$G$19)),K853-3&lt;Lanes!$G$17)=TRUE,Lanes!$G$18-1,(IF(AND(ISODD(K846),ISEVEN(K853),(AND(K846&gt;Lanes!$G$18,K853&lt;Lanes!$G$20+1)),K853-3&lt;Lanes!$G$19)=TRUE,Lanes!$G$20-1,(IF(AND(ISODD(K846),ISODD(K853),(AND(K846&gt;Lanes!$G$17-1,K853&lt;Lanes!$G$19)),K853-3&lt;Lanes!$G$17)=TRUE,Lanes!$G$18,(IF(AND(ISODD(K846),ISODD(K853),(AND(K846&gt;Lanes!$G$18,K853&lt;Lanes!$G$20+1)),K853-3&lt;Lanes!$G$19)=TRUE,Lanes!$G$20,(IF(AND(ISODD(K846),ISODD(K853))=TRUE,K853-1,(IF(AND(ISODD(N846),ISEVEN(K853))=TRUE,K853-3,(IF(AND(ISEVEN(K846),ISODD(K853))=TRUE,K853+3,K853+1)))))))))))))))))))))))</f>
        <v>48</v>
      </c>
      <c r="O853" s="70"/>
      <c r="P853" s="68"/>
    </row>
    <row r="854" spans="1:16">
      <c r="A854" s="3"/>
      <c r="B854" s="3"/>
      <c r="C854" s="3"/>
      <c r="D854" s="182"/>
      <c r="E854" s="182"/>
      <c r="F854" s="182"/>
      <c r="G854" s="182"/>
      <c r="H854" s="182"/>
      <c r="I854" s="3"/>
      <c r="J854" s="3"/>
      <c r="K854" s="3"/>
      <c r="L854" s="182"/>
      <c r="M854" s="182"/>
      <c r="N854" s="182"/>
      <c r="O854" s="182"/>
      <c r="P854" s="4"/>
    </row>
    <row r="855" spans="1:16" ht="15.75" thickBot="1">
      <c r="A855" s="3"/>
      <c r="B855" s="3"/>
      <c r="C855" s="3"/>
      <c r="D855" s="182"/>
      <c r="E855" s="182"/>
      <c r="F855" s="182"/>
      <c r="G855" s="182"/>
      <c r="H855" s="182"/>
      <c r="I855" s="3"/>
      <c r="J855" s="3"/>
      <c r="K855" s="3"/>
      <c r="L855" s="182"/>
      <c r="M855" s="182"/>
      <c r="N855" s="182"/>
      <c r="O855" s="182"/>
      <c r="P855" s="4"/>
    </row>
    <row r="856" spans="1:16" ht="15.75" thickBot="1">
      <c r="A856" s="1"/>
      <c r="B856" s="221" t="s">
        <v>33</v>
      </c>
      <c r="C856" s="222"/>
      <c r="D856" s="223"/>
      <c r="E856" s="182"/>
      <c r="F856" s="1"/>
      <c r="G856" s="1"/>
      <c r="H856" s="1"/>
      <c r="I856" s="1"/>
      <c r="J856" s="221" t="s">
        <v>33</v>
      </c>
      <c r="K856" s="222"/>
      <c r="L856" s="223"/>
      <c r="M856" s="182"/>
      <c r="N856" s="1"/>
      <c r="O856" s="1"/>
      <c r="P856" s="1"/>
    </row>
    <row r="857" spans="1:16">
      <c r="A857" s="1"/>
      <c r="B857" s="179" t="s">
        <v>15</v>
      </c>
      <c r="C857" s="180" t="s">
        <v>37</v>
      </c>
      <c r="D857" s="178" t="s">
        <v>38</v>
      </c>
      <c r="E857" s="1"/>
      <c r="F857" s="221" t="s">
        <v>34</v>
      </c>
      <c r="G857" s="223"/>
      <c r="H857" s="1"/>
      <c r="I857" s="1"/>
      <c r="J857" s="179" t="s">
        <v>15</v>
      </c>
      <c r="K857" s="180" t="s">
        <v>37</v>
      </c>
      <c r="L857" s="178" t="s">
        <v>38</v>
      </c>
      <c r="M857" s="1"/>
      <c r="N857" s="221" t="s">
        <v>34</v>
      </c>
      <c r="O857" s="223"/>
      <c r="P857" s="1"/>
    </row>
    <row r="858" spans="1:16">
      <c r="A858" s="1"/>
      <c r="B858" s="224"/>
      <c r="C858" s="226"/>
      <c r="D858" s="228"/>
      <c r="E858" s="1"/>
      <c r="F858" s="71"/>
      <c r="G858" s="72"/>
      <c r="H858" s="1"/>
      <c r="I858" s="1"/>
      <c r="J858" s="224"/>
      <c r="K858" s="226"/>
      <c r="L858" s="228"/>
      <c r="M858" s="1"/>
      <c r="N858" s="71"/>
      <c r="O858" s="72"/>
      <c r="P858" s="1"/>
    </row>
    <row r="859" spans="1:16" ht="15.75" thickBot="1">
      <c r="A859" s="1"/>
      <c r="B859" s="225"/>
      <c r="C859" s="227"/>
      <c r="D859" s="229"/>
      <c r="E859" s="1"/>
      <c r="F859" s="73"/>
      <c r="G859" s="74"/>
      <c r="H859" s="1"/>
      <c r="I859" s="1"/>
      <c r="J859" s="225"/>
      <c r="K859" s="227"/>
      <c r="L859" s="229"/>
      <c r="M859" s="1"/>
      <c r="N859" s="73"/>
      <c r="O859" s="74"/>
      <c r="P859" s="1"/>
    </row>
    <row r="860" spans="1:16" ht="15.75" thickBot="1">
      <c r="A860" s="1"/>
      <c r="B860" s="63" t="s">
        <v>14</v>
      </c>
      <c r="C860" s="66">
        <f>IF(C846=" "," ",(IF(AND(ISEVEN(C846),ISEVEN(F853),(AND(C846&gt;Lanes!$C$18,C846&lt;Lanes!$C$20+1)),F853+1&gt;Lanes!$C$20)=TRUE,Lanes!$C$19,(IF(AND(ISEVEN(C846),ISEVEN(F853),(AND(C846&gt;Lanes!$C$17-1,C846&lt;Lanes!$C$19)),F853+1&gt;Lanes!$C$18)=TRUE,Lanes!$C$17,(IF(AND(ISEVEN(C846),ISODD(F853),(AND(C846&gt;Lanes!$C$18,C846&lt;Lanes!$C$20+1)),F853+3&gt;Lanes!$C$20)=TRUE,Lanes!$C$19+1,(IF(AND(ISEVEN(C846),ISODD(F853),(AND(C846&gt;Lanes!$C$17-1,F853&lt;Lanes!$C$19)),F853+3&gt;Lanes!$C$18)=TRUE,Lanes!$C$17+1,(IF(AND(ISODD(C846),ISEVEN(F853),(AND(C846&gt;Lanes!$C$17-1,C846&lt;Lanes!$C$19)),F853-3&lt;Lanes!$C$17)=TRUE,Lanes!$C$18-1,(IF(AND(ISODD(C846),ISEVEN(F853),(AND(C846&gt;Lanes!$C$18,C846&lt;Lanes!$C$20+1)),F853-3&gt;Lanes!$C$19)=TRUE,Lanes!$C$20-1,(IF(AND(ISODD(C846),ISODD(F853),(AND(C846&gt;Lanes!$C$17-1,C846&lt;Lanes!$C$19)),F853-1&lt;Lanes!$C$17)=TRUE,Lanes!$C$18,(IF(AND(ISODD(C846),ISODD(F853),(AND(C846&gt;Lanes!$C$18,C846&lt;Lanes!$C$20+1)),F853-1&lt;Lanes!$C$19)=TRUE,Lanes!$C$20,(IF(AND(ISODD(C846),ISODD(F853))=TRUE,F853-1,(IF(AND(ISODD(C846),ISEVEN(F853))=TRUE,F853-3,(IF(AND(ISEVEN(C846),ISODD(F853))=TRUE,F853+3,F853+1)))))))))))))))))))))))</f>
        <v>19</v>
      </c>
      <c r="D860" s="70"/>
      <c r="E860" s="1"/>
      <c r="F860" s="1"/>
      <c r="G860" s="1"/>
      <c r="H860" s="1"/>
      <c r="I860" s="1"/>
      <c r="J860" s="63" t="s">
        <v>14</v>
      </c>
      <c r="K860" s="66">
        <f>IF(K846=" "," ",(IF(AND(ISEVEN(K846),ISEVEN(N853),(AND(K846&gt;Lanes!$G$18,K846&lt;Lanes!$G$20+1)),N853+1&gt;Lanes!$G$20)=TRUE,Lanes!$G$19,(IF(AND(ISEVEN(K846),ISEVEN(N853),(AND(K846&gt;Lanes!$G$17-1,K846&lt;Lanes!$G$19)),N853+1&gt;Lanes!$G$18)=TRUE,Lanes!$G$17,(IF(AND(ISEVEN(K846),ISODD(N853),(AND(K846&gt;Lanes!$G$18,K846&lt;Lanes!$G$20+1)),N853+3&gt;Lanes!$G$20)=TRUE,Lanes!$G$19+1,(IF(AND(ISEVEN(K846),ISODD(N853),(AND(K846&gt;Lanes!$G$17-1,N853&lt;Lanes!$G$19)),N853+3&gt;Lanes!$G$18)=TRUE,Lanes!$G$17+1,(IF(AND(ISODD(K846),ISEVEN(N853),(AND(K846&gt;Lanes!$G$17-1,K846&lt;Lanes!$G$19)),N853-3&lt;Lanes!$G$17)=TRUE,Lanes!$G$18-1,(IF(AND(ISODD(K846),ISEVEN(N853),(AND(K846&gt;Lanes!$G$18,K846&lt;Lanes!$G$20+1)),N853-3&gt;Lanes!$G$19)=TRUE,Lanes!$G$20-1,(IF(AND(ISODD(K846),ISODD(N853),(AND(K846&gt;Lanes!$G$17-1,K846&lt;Lanes!$G$19)),N853-1&lt;Lanes!$G$17)=TRUE,Lanes!$G$18,(IF(AND(ISODD(K846),ISODD(N853),(AND(K846&gt;Lanes!$G$18,K846&lt;Lanes!$G$20+1)),N853-1&lt;Lanes!$G$19)=TRUE,Lanes!$G$20,(IF(AND(ISODD(K846),ISODD(N853))=TRUE,N853-1,(IF(AND(ISODD(K846),ISEVEN(N853))=TRUE,N853-3,(IF(AND(ISEVEN(K846),ISODD(N853))=TRUE,N853+3,N853+1)))))))))))))))))))))))</f>
        <v>49</v>
      </c>
      <c r="L860" s="70"/>
      <c r="M860" s="1"/>
      <c r="N860" s="1"/>
      <c r="O860" s="1"/>
      <c r="P860" s="1"/>
    </row>
    <row r="861" spans="1:16">
      <c r="A861" s="1"/>
      <c r="B861" s="1"/>
      <c r="C861" s="1"/>
      <c r="D861" s="3"/>
      <c r="E861" s="3"/>
      <c r="F861" s="1"/>
      <c r="G861" s="1"/>
      <c r="H861" s="1"/>
      <c r="I861" s="1"/>
      <c r="J861" s="1"/>
      <c r="K861" s="1"/>
      <c r="L861" s="3"/>
      <c r="M861" s="3"/>
      <c r="N861" s="1"/>
      <c r="O861" s="1"/>
      <c r="P861" s="1"/>
    </row>
    <row r="862" spans="1:16">
      <c r="A862" s="1"/>
      <c r="B862" s="1"/>
      <c r="C862" s="1"/>
      <c r="D862" s="3"/>
      <c r="E862" s="3"/>
      <c r="F862" s="1"/>
      <c r="G862" s="1"/>
      <c r="H862" s="1"/>
      <c r="I862" s="1"/>
      <c r="J862" s="1"/>
      <c r="K862" s="1"/>
      <c r="L862" s="3"/>
      <c r="M862" s="3"/>
      <c r="N862" s="1"/>
      <c r="O862" s="1"/>
      <c r="P862" s="1"/>
    </row>
    <row r="863" spans="1:1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>
      <c r="A864" s="1"/>
      <c r="B864" s="220" t="s">
        <v>13</v>
      </c>
      <c r="C864" s="220"/>
      <c r="D864" s="31"/>
      <c r="E864" s="31"/>
      <c r="F864" s="31"/>
      <c r="G864" s="31"/>
      <c r="H864" s="1"/>
      <c r="I864" s="1"/>
      <c r="J864" s="220" t="s">
        <v>13</v>
      </c>
      <c r="K864" s="220"/>
      <c r="L864" s="31"/>
      <c r="M864" s="31"/>
      <c r="N864" s="31"/>
      <c r="O864" s="31"/>
      <c r="P864" s="1"/>
    </row>
    <row r="865" spans="1:16">
      <c r="A865" s="1"/>
      <c r="B865" s="239" t="s">
        <v>35</v>
      </c>
      <c r="C865" s="239"/>
      <c r="D865" s="239"/>
      <c r="E865" s="239"/>
      <c r="F865" s="239"/>
      <c r="G865" s="239"/>
      <c r="H865" s="1"/>
      <c r="I865" s="1"/>
      <c r="J865" s="240" t="s">
        <v>35</v>
      </c>
      <c r="K865" s="240"/>
      <c r="L865" s="240"/>
      <c r="M865" s="240"/>
      <c r="N865" s="240"/>
      <c r="O865" s="240"/>
      <c r="P865" s="1"/>
    </row>
    <row r="866" spans="1:16">
      <c r="A866" s="75"/>
      <c r="B866" s="239"/>
      <c r="C866" s="239"/>
      <c r="D866" s="239"/>
      <c r="E866" s="239"/>
      <c r="F866" s="239"/>
      <c r="G866" s="239"/>
      <c r="H866" s="76"/>
      <c r="I866" s="75"/>
      <c r="J866" s="240"/>
      <c r="K866" s="240"/>
      <c r="L866" s="240"/>
      <c r="M866" s="240"/>
      <c r="N866" s="240"/>
      <c r="O866" s="240"/>
      <c r="P866" s="76"/>
    </row>
    <row r="867" spans="1:16" ht="20.25">
      <c r="A867" s="75"/>
      <c r="B867" s="77"/>
      <c r="C867" s="77"/>
      <c r="D867" s="77"/>
      <c r="E867" s="77"/>
      <c r="F867" s="77"/>
      <c r="G867" s="77"/>
      <c r="H867" s="76"/>
      <c r="I867" s="75"/>
      <c r="J867" s="78"/>
      <c r="K867" s="78"/>
      <c r="L867" s="78"/>
      <c r="M867" s="78"/>
      <c r="N867" s="78"/>
      <c r="O867" s="78"/>
      <c r="P867" s="76"/>
    </row>
    <row r="868" spans="1:16" ht="20.25">
      <c r="A868" s="75"/>
      <c r="B868" s="77"/>
      <c r="C868" s="241" t="s">
        <v>36</v>
      </c>
      <c r="D868" s="241"/>
      <c r="E868" s="241"/>
      <c r="F868" s="241"/>
      <c r="G868" s="77"/>
      <c r="H868" s="76"/>
      <c r="I868" s="75"/>
      <c r="J868" s="78"/>
      <c r="K868" s="242" t="s">
        <v>36</v>
      </c>
      <c r="L868" s="242"/>
      <c r="M868" s="242"/>
      <c r="N868" s="242"/>
      <c r="O868" s="78"/>
      <c r="P868" s="76"/>
    </row>
    <row r="869" spans="1:16" ht="20.25">
      <c r="A869" s="75"/>
      <c r="B869" s="77"/>
      <c r="C869" s="77"/>
      <c r="D869" s="77"/>
      <c r="E869" s="77"/>
      <c r="F869" s="77"/>
      <c r="G869" s="77"/>
      <c r="H869" s="76"/>
      <c r="I869" s="75"/>
      <c r="J869" s="78"/>
      <c r="K869" s="78"/>
      <c r="L869" s="78"/>
      <c r="M869" s="78"/>
      <c r="N869" s="78"/>
      <c r="O869" s="78"/>
      <c r="P869" s="76"/>
    </row>
    <row r="870" spans="1:16">
      <c r="A870" s="1"/>
      <c r="B870" s="1"/>
      <c r="C870" s="1"/>
      <c r="D870" s="234">
        <f>Lanes!$D$3</f>
        <v>41658</v>
      </c>
      <c r="E870" s="234"/>
      <c r="F870" s="1"/>
      <c r="G870" s="1"/>
      <c r="H870" s="1"/>
      <c r="I870" s="1"/>
      <c r="J870" s="79"/>
      <c r="K870" s="79"/>
      <c r="L870" s="235">
        <f>Lanes!$D$3</f>
        <v>41658</v>
      </c>
      <c r="M870" s="235"/>
      <c r="N870" s="79"/>
      <c r="O870" s="79"/>
      <c r="P870" s="1"/>
    </row>
    <row r="871" spans="1:16" ht="18">
      <c r="A871" s="37"/>
      <c r="B871" s="37"/>
      <c r="C871" s="37"/>
      <c r="D871" s="37"/>
      <c r="E871" s="37"/>
      <c r="F871" s="37"/>
      <c r="G871" s="37"/>
      <c r="H871" s="37"/>
      <c r="I871" s="37"/>
      <c r="J871" s="80"/>
      <c r="K871" s="80"/>
      <c r="L871" s="80"/>
      <c r="M871" s="80"/>
      <c r="N871" s="80"/>
      <c r="O871" s="80"/>
      <c r="P871" s="37"/>
    </row>
    <row r="872" spans="1:16" ht="15.75">
      <c r="A872" s="1"/>
      <c r="B872" s="1"/>
      <c r="C872" s="236" t="s">
        <v>28</v>
      </c>
      <c r="D872" s="236"/>
      <c r="E872" s="236"/>
      <c r="F872" s="236"/>
      <c r="G872" s="1"/>
      <c r="H872" s="1"/>
      <c r="I872" s="1"/>
      <c r="J872" s="79"/>
      <c r="K872" s="237" t="s">
        <v>27</v>
      </c>
      <c r="L872" s="237"/>
      <c r="M872" s="237"/>
      <c r="N872" s="237"/>
      <c r="O872" s="79"/>
      <c r="P872" s="1"/>
    </row>
    <row r="873" spans="1:16" ht="15.75">
      <c r="A873" s="36"/>
      <c r="B873" s="3"/>
      <c r="C873" s="3"/>
      <c r="D873" s="3"/>
      <c r="E873" s="3"/>
      <c r="F873" s="1"/>
      <c r="G873" s="1"/>
      <c r="H873" s="1"/>
      <c r="I873" s="36"/>
      <c r="J873" s="3"/>
      <c r="K873" s="3"/>
      <c r="L873" s="3"/>
      <c r="M873" s="3"/>
      <c r="N873" s="1"/>
      <c r="O873" s="1"/>
      <c r="P873" s="1"/>
    </row>
    <row r="874" spans="1:16" ht="15.75">
      <c r="A874" s="36"/>
      <c r="B874" s="3"/>
      <c r="C874" s="3"/>
      <c r="D874" s="3"/>
      <c r="E874" s="3"/>
      <c r="F874" s="1"/>
      <c r="G874" s="1"/>
      <c r="H874" s="1"/>
      <c r="I874" s="36"/>
      <c r="J874" s="3"/>
      <c r="K874" s="3"/>
      <c r="L874" s="3"/>
      <c r="M874" s="3"/>
      <c r="N874" s="1"/>
      <c r="O874" s="1"/>
      <c r="P874" s="1"/>
    </row>
    <row r="875" spans="1:16" ht="16.5" thickBot="1">
      <c r="A875" s="1"/>
      <c r="B875" s="36" t="s">
        <v>3</v>
      </c>
      <c r="C875" s="238">
        <f>Input!B28</f>
        <v>0</v>
      </c>
      <c r="D875" s="238"/>
      <c r="E875" s="238"/>
      <c r="F875" s="238"/>
      <c r="G875" s="35"/>
      <c r="H875" s="1"/>
      <c r="I875" s="1"/>
      <c r="J875" s="81" t="s">
        <v>3</v>
      </c>
      <c r="K875" s="238">
        <f>Input!S28</f>
        <v>0</v>
      </c>
      <c r="L875" s="238"/>
      <c r="M875" s="238"/>
      <c r="N875" s="238"/>
      <c r="O875" s="35"/>
      <c r="P875" s="1"/>
    </row>
    <row r="876" spans="1:1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thickBot="1">
      <c r="A877" s="1"/>
      <c r="B877" s="1"/>
      <c r="C877" s="34"/>
      <c r="D877" s="33"/>
      <c r="E877" s="1"/>
      <c r="F877" s="1"/>
      <c r="G877" s="1"/>
      <c r="H877" s="1"/>
      <c r="I877" s="1"/>
      <c r="J877" s="1"/>
      <c r="K877" s="34"/>
      <c r="L877" s="33"/>
      <c r="M877" s="1"/>
      <c r="N877" s="1"/>
      <c r="O877" s="1"/>
      <c r="P877" s="1"/>
    </row>
    <row r="878" spans="1:16">
      <c r="A878" s="1"/>
      <c r="B878" s="221" t="s">
        <v>29</v>
      </c>
      <c r="C878" s="223"/>
      <c r="D878" s="67"/>
      <c r="E878" s="221" t="s">
        <v>30</v>
      </c>
      <c r="F878" s="222"/>
      <c r="G878" s="223"/>
      <c r="H878" s="1"/>
      <c r="I878" s="1"/>
      <c r="J878" s="231" t="s">
        <v>29</v>
      </c>
      <c r="K878" s="232"/>
      <c r="L878" s="67"/>
      <c r="M878" s="231" t="s">
        <v>30</v>
      </c>
      <c r="N878" s="233"/>
      <c r="O878" s="232"/>
      <c r="P878" s="1"/>
    </row>
    <row r="879" spans="1:16">
      <c r="A879" s="1"/>
      <c r="B879" s="179" t="s">
        <v>26</v>
      </c>
      <c r="C879" s="181" t="s">
        <v>25</v>
      </c>
      <c r="D879" s="182"/>
      <c r="E879" s="179" t="s">
        <v>24</v>
      </c>
      <c r="F879" s="180" t="s">
        <v>23</v>
      </c>
      <c r="G879" s="178" t="s">
        <v>22</v>
      </c>
      <c r="H879" s="1"/>
      <c r="I879" s="1"/>
      <c r="J879" s="179" t="s">
        <v>26</v>
      </c>
      <c r="K879" s="181" t="s">
        <v>25</v>
      </c>
      <c r="L879" s="182"/>
      <c r="M879" s="179" t="s">
        <v>24</v>
      </c>
      <c r="N879" s="180" t="s">
        <v>23</v>
      </c>
      <c r="O879" s="178" t="s">
        <v>22</v>
      </c>
      <c r="P879" s="1"/>
    </row>
    <row r="880" spans="1:16">
      <c r="A880" s="1"/>
      <c r="B880" s="224"/>
      <c r="C880" s="228"/>
      <c r="D880" s="230"/>
      <c r="E880" s="224"/>
      <c r="F880" s="226"/>
      <c r="G880" s="228"/>
      <c r="H880" s="1"/>
      <c r="I880" s="1"/>
      <c r="J880" s="224"/>
      <c r="K880" s="228"/>
      <c r="L880" s="230"/>
      <c r="M880" s="224"/>
      <c r="N880" s="226"/>
      <c r="O880" s="228"/>
      <c r="P880" s="1"/>
    </row>
    <row r="881" spans="1:16">
      <c r="A881" s="1"/>
      <c r="B881" s="225"/>
      <c r="C881" s="229"/>
      <c r="D881" s="230"/>
      <c r="E881" s="225"/>
      <c r="F881" s="227"/>
      <c r="G881" s="229"/>
      <c r="H881" s="1"/>
      <c r="I881" s="1"/>
      <c r="J881" s="225"/>
      <c r="K881" s="229"/>
      <c r="L881" s="230"/>
      <c r="M881" s="225"/>
      <c r="N881" s="227"/>
      <c r="O881" s="229"/>
      <c r="P881" s="1"/>
    </row>
    <row r="882" spans="1:16" ht="15.75" thickBot="1">
      <c r="A882" s="1"/>
      <c r="B882" s="63" t="s">
        <v>14</v>
      </c>
      <c r="C882" s="64">
        <f>IF(C846=" "," ",C846+1)</f>
        <v>25</v>
      </c>
      <c r="D882" s="182"/>
      <c r="E882" s="63" t="s">
        <v>14</v>
      </c>
      <c r="F882" s="66">
        <f>IF(C882=" "," ",(IF(AND(ISEVEN(C882),(AND(C882&gt;Lanes!$C$18,C882&lt;Lanes!$C$20+1)=TRUE),C882+2&gt;Lanes!$C$20)=TRUE,Lanes!$C$19+1,(IF(AND(ISEVEN(C882),(AND(C882&gt;Lanes!$C$17-1,C882&lt;Lanes!$C$19)=TRUE),C882+2&gt;Lanes!$C$18)=TRUE,Lanes!$C$17+1,(IF(AND(ISODD(C882),(AND(C882&gt;Lanes!$C$17-1,C882&lt;Lanes!$C$19)=TRUE),C882-2&lt;Lanes!$C$17)=TRUE,Lanes!$C$18-1,(IF(AND(ISODD(C882),(AND(C882&gt;Lanes!$C$18,C882&lt;Lanes!$C$20+1)=TRUE),C882-2&lt;Lanes!$C$19)=TRUE,Lanes!$C$20-1,(IF(ISEVEN(C882)=TRUE,C882+2,C882-2)))))))))))</f>
        <v>23</v>
      </c>
      <c r="G882" s="70"/>
      <c r="H882" s="1"/>
      <c r="I882" s="1"/>
      <c r="J882" s="63" t="s">
        <v>14</v>
      </c>
      <c r="K882" s="64">
        <f>IF(K846=" "," ",K846+1)</f>
        <v>55</v>
      </c>
      <c r="L882" s="182"/>
      <c r="M882" s="63" t="s">
        <v>14</v>
      </c>
      <c r="N882" s="66">
        <f>IF(K882=" "," ",(IF(AND(ISEVEN(K882),(AND(K882&gt;Lanes!$G$18,K882&lt;Lanes!$G$20+1)=TRUE),K882+2&gt;Lanes!$G$20)=TRUE,Lanes!$G$19+1,(IF(AND(ISEVEN(K882),(AND(K882&gt;Lanes!$G$17-1,K882&lt;Lanes!$G$19)=TRUE),K882+2&gt;Lanes!$G$18)=TRUE,Lanes!$G$17+1,(IF(AND(ISODD(K882),(AND(K882&gt;Lanes!$G$17-1,K882&lt;Lanes!$G$19)=TRUE),K882-2&lt;Lanes!$G$17)=TRUE,Lanes!$G$18-1,(IF(AND(ISODD(K882),(AND(K882&gt;Lanes!$G$18,K882&lt;Lanes!$G$20+1)=TRUE),K882-2&lt;Lanes!$G$19)=TRUE,Lanes!$G$20-1,(IF(ISEVEN(K882)=TRUE,K882+2,K882-2)))))))))))</f>
        <v>53</v>
      </c>
      <c r="O882" s="70"/>
      <c r="P882" s="1"/>
    </row>
    <row r="883" spans="1:16">
      <c r="A883" s="1"/>
      <c r="B883" s="177"/>
      <c r="C883" s="3"/>
      <c r="D883" s="177"/>
      <c r="E883" s="3"/>
      <c r="F883" s="177"/>
      <c r="G883" s="3"/>
      <c r="H883" s="1"/>
      <c r="I883" s="1"/>
      <c r="J883" s="177"/>
      <c r="K883" s="3"/>
      <c r="L883" s="177"/>
      <c r="M883" s="3"/>
      <c r="N883" s="177"/>
      <c r="O883" s="3"/>
      <c r="P883" s="1"/>
    </row>
    <row r="884" spans="1:16" ht="15.75" thickBo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>
      <c r="A885" s="3"/>
      <c r="B885" s="221" t="s">
        <v>31</v>
      </c>
      <c r="C885" s="222"/>
      <c r="D885" s="223"/>
      <c r="E885" s="221" t="s">
        <v>32</v>
      </c>
      <c r="F885" s="222"/>
      <c r="G885" s="223"/>
      <c r="H885" s="3"/>
      <c r="I885" s="3"/>
      <c r="J885" s="221" t="s">
        <v>31</v>
      </c>
      <c r="K885" s="222"/>
      <c r="L885" s="223"/>
      <c r="M885" s="221" t="s">
        <v>32</v>
      </c>
      <c r="N885" s="222"/>
      <c r="O885" s="223"/>
      <c r="P885" s="3"/>
    </row>
    <row r="886" spans="1:16">
      <c r="A886" s="3"/>
      <c r="B886" s="179" t="s">
        <v>21</v>
      </c>
      <c r="C886" s="180" t="s">
        <v>20</v>
      </c>
      <c r="D886" s="178" t="s">
        <v>19</v>
      </c>
      <c r="E886" s="179" t="s">
        <v>18</v>
      </c>
      <c r="F886" s="180" t="s">
        <v>17</v>
      </c>
      <c r="G886" s="178" t="s">
        <v>16</v>
      </c>
      <c r="H886" s="67"/>
      <c r="I886" s="3"/>
      <c r="J886" s="179" t="s">
        <v>21</v>
      </c>
      <c r="K886" s="180" t="s">
        <v>20</v>
      </c>
      <c r="L886" s="178" t="s">
        <v>19</v>
      </c>
      <c r="M886" s="179" t="s">
        <v>18</v>
      </c>
      <c r="N886" s="180" t="s">
        <v>17</v>
      </c>
      <c r="O886" s="178" t="s">
        <v>16</v>
      </c>
      <c r="P886" s="67"/>
    </row>
    <row r="887" spans="1:16">
      <c r="A887" s="3"/>
      <c r="B887" s="224"/>
      <c r="C887" s="226"/>
      <c r="D887" s="228"/>
      <c r="E887" s="224"/>
      <c r="F887" s="226"/>
      <c r="G887" s="228"/>
      <c r="H887" s="182"/>
      <c r="I887" s="3"/>
      <c r="J887" s="224"/>
      <c r="K887" s="226"/>
      <c r="L887" s="228"/>
      <c r="M887" s="224"/>
      <c r="N887" s="226"/>
      <c r="O887" s="228"/>
      <c r="P887" s="4"/>
    </row>
    <row r="888" spans="1:16">
      <c r="A888" s="3"/>
      <c r="B888" s="225"/>
      <c r="C888" s="227"/>
      <c r="D888" s="229"/>
      <c r="E888" s="225"/>
      <c r="F888" s="227"/>
      <c r="G888" s="229"/>
      <c r="H888" s="68"/>
      <c r="I888" s="3"/>
      <c r="J888" s="225"/>
      <c r="K888" s="227"/>
      <c r="L888" s="229"/>
      <c r="M888" s="225"/>
      <c r="N888" s="227"/>
      <c r="O888" s="229"/>
      <c r="P888" s="68"/>
    </row>
    <row r="889" spans="1:16" ht="15.75" thickBot="1">
      <c r="A889" s="3"/>
      <c r="B889" s="63" t="s">
        <v>14</v>
      </c>
      <c r="C889" s="66">
        <f>IF(C882=" "," ",(IF(AND(ISEVEN(C882),ISEVEN(F882),(AND(C882&gt;Lanes!$C$18,C882&lt;Lanes!$C$20+1)),F882+1&gt;Lanes!$C$20)=TRUE,Lanes!$C$19,(IF(AND(ISEVEN(C882),ISEVEN(F882),(AND(C882&gt;Lanes!$C$17-1,C882&lt;Lanes!$C$19)),F882+1&gt;Lanes!$C$18)=TRUE,Lanes!$C$17,(IF(AND(ISEVEN(C882),ISODD(F882),(AND(C882&gt;Lanes!$C$18,C882&lt;Lanes!$C$20+1)),F882+3&gt;Lanes!$C$20)=TRUE,Lanes!$C$19+1,(IF(AND(ISEVEN(C882),ISODD(F882),(AND(C882&gt;Lanes!$C$17-1,C882&lt;Lanes!$C$19)),F882+3&gt;Lanes!$C$18)=TRUE,Lanes!$C$17+1,(IF(AND(ISODD(C882),ISEVEN(F882),(AND(C882&gt;Lanes!$C$17-1,C882&lt;Lanes!$C$19)),F882-3&lt;Lanes!$C$17)=TRUE,Lanes!$C$18-1,(IF(AND(ISODD(C882),ISEVEN(F882),(AND(C882&gt;Lanes!$C$18,C882&lt;Lanes!$C$20+1)),F882-3&gt;Lanes!$C$19)=TRUE,Lanes!$C$20-1,(IF(AND(ISODD(C882),ISODD(F882),(AND(C882&gt;Lanes!$C$17-1,C882&lt;Lanes!$C$19)),F882-1&lt;Lanes!$C$17)=TRUE,Lanes!$C$18,(IF(AND(ISODD(C882),ISODD(F882),(AND(C882&gt;Lanes!$C$18,C882&lt;Lanes!$C$20+1)),F882-1&lt;Lanes!$C$19)=TRUE,Lanes!$C$20,(IF(AND(ISODD(C882),ISODD(F882))=TRUE,F882-1,(IF(AND(ISODD(C882),ISEVEN(F882))=TRUE,F882-3,(IF(AND(ISEVEN(C882),ISODD(F882))=TRUE,F882+3,F882+1)))))))))))))))))))))))</f>
        <v>22</v>
      </c>
      <c r="D889" s="70"/>
      <c r="E889" s="63" t="s">
        <v>14</v>
      </c>
      <c r="F889" s="66">
        <f>IF(F882=" "," ",(IF(AND(ISEVEN(C882),ISEVEN(C889),(AND(C882&gt;Lanes!$C$18,C882&lt;Lanes!$C$20+1)),C889+1&gt;Lanes!$C$20)=TRUE,Lanes!$C$19+1,(IF(AND(ISEVEN(C882),ISEVEN(C889),(AND(C882&gt;Lanes!$C$17-1,C882&lt;Lanes!$C$19)),C889+1&gt;Lanes!$C$18)=TRUE,Lanes!$C$17+1,(IF(AND(ISEVEN(C882),ISODD(C889),(AND(C882&gt;Lanes!$C$18,C882&lt;Lanes!$C$20+1)),C889+3&gt;Lanes!$C$20)=TRUE,Lanes!$C$19+1,(IF(AND(ISEVEN(C882),ISODD(C889),(AND(C882&gt;Lanes!$C$17-1,C889&lt;Lanes!$C$19)),C889+3&gt;Lanes!$C$18)=TRUE,Lanes!$C$17+1,(IF(AND(ISODD(C882),ISEVEN(C889),(AND(C882&gt;Lanes!$C$17-1,C882&lt;Lanes!$C$19)),C889-3&lt;Lanes!$C$17)=TRUE,Lanes!$C$18-1,(IF(AND(ISODD(C882),ISEVEN(C889),(AND(C882&gt;Lanes!$C$18,C889&lt;Lanes!$C$20+1)),C889-3&lt;Lanes!$C$19)=TRUE,Lanes!$C$20-1,(IF(AND(ISODD(C882),ISODD(C889),(AND(C882&gt;Lanes!$C$17-1,C889&lt;Lanes!$C$19)),C889-3&lt;Lanes!$C$17)=TRUE,Lanes!$C$18,(IF(AND(ISODD(C882),ISODD(C889),(AND(C882&gt;Lanes!$C$18,C889&lt;Lanes!$C$20+1)),C889-3&lt;Lanes!$C$19)=TRUE,Lanes!$C$20,(IF(AND(ISODD(C882),ISODD(C889))=TRUE,C889-1,(IF(AND(ISODD(F882),ISEVEN(C889))=TRUE,C889-3,(IF(AND(ISEVEN(C882),ISODD(C889))=TRUE,C889+3,C889+1)))))))))))))))))))))))</f>
        <v>19</v>
      </c>
      <c r="G889" s="70"/>
      <c r="H889" s="68"/>
      <c r="I889" s="3"/>
      <c r="J889" s="63" t="s">
        <v>14</v>
      </c>
      <c r="K889" s="66">
        <f>IF(K882=" "," ",(IF(AND(ISEVEN(K882),ISEVEN(N882),(AND(K882&gt;Lanes!$G$18,K882&lt;Lanes!$G$20+1)),N882+1&gt;Lanes!$G$20)=TRUE,Lanes!$G$19,(IF(AND(ISEVEN(K882),ISEVEN(N882),(AND(K882&gt;Lanes!$G$17-1,K882&lt;Lanes!$G$19)),N882+1&gt;Lanes!$G$18)=TRUE,Lanes!$G$17,(IF(AND(ISEVEN(K882),ISODD(N882),(AND(K882&gt;Lanes!$G$18,K882&lt;Lanes!$G$20+1)),N882+3&gt;Lanes!$G$20)=TRUE,Lanes!$G$19+1,(IF(AND(ISEVEN(N882),ISODD(N882),(AND(K882&gt;Lanes!$G$17-1,K882&lt;Lanes!$G$19)),N882+3&gt;Lanes!$G$18)=TRUE,Lanes!$G$17+1,(IF(AND(ISODD(K882),ISEVEN(N882),(AND(K882&gt;Lanes!$G$17-1,K882&lt;Lanes!$G$19)),N882-3&lt;Lanes!$G$17)=TRUE,Lanes!$G$18-1,(IF(AND(ISODD(K882),ISEVEN(N882),(AND(K882&gt;Lanes!$G$18,K882&lt;Lanes!$G$20+1)),N882-3&gt;Lanes!$G$19)=TRUE,Lanes!$G$20-1,(IF(AND(ISODD(K882),ISODD(N882),(AND(K882&gt;Lanes!$G$17-1,K882&lt;Lanes!$G$19)),N882-1&lt;Lanes!$G$17)=TRUE,Lanes!$G$18,(IF(AND(ISODD(K882),ISODD(N882),(AND(K882&gt;Lanes!$G$18,K882&lt;Lanes!$G$20+1)),N882-1&lt;Lanes!$G$19)=TRUE,Lanes!$G$20,(IF(AND(ISODD(K882),ISODD(N882))=TRUE,N882-1,(IF(AND(ISODD(K882),ISEVEN(N882))=TRUE,N882-3,(IF(AND(ISEVEN(K882),ISODD(N882))=TRUE,N882+3,N882+1)))))))))))))))))))))))</f>
        <v>52</v>
      </c>
      <c r="L889" s="70"/>
      <c r="M889" s="63" t="s">
        <v>14</v>
      </c>
      <c r="N889" s="66">
        <f>IF(N882=" "," ",(IF(AND(ISEVEN(K882),ISEVEN(K889),(AND(K882&gt;Lanes!$G$18,K882&lt;Lanes!$G$20+1)),K889+1&gt;Lanes!$G$20)=TRUE,Lanes!$G$19+1,(IF(AND(ISEVEN(K882),ISEVEN(K889),(AND(K882&gt;Lanes!$G$17-1,K882&lt;Lanes!$G$19)),K889+1&gt;Lanes!$G$18)=TRUE,Lanes!$G$17+1,(IF(AND(ISEVEN(K882),ISODD(K889),(AND(K882&gt;Lanes!$G$18,K882&lt;Lanes!$G$20+1)),K889+3&gt;Lanes!$G$20)=TRUE,Lanes!$G$19+1,(IF(AND(ISEVEN(K882),ISODD(K889),(AND(K882&gt;Lanes!$G$17-1,K889&lt;Lanes!$G$19)),K889+3&gt;Lanes!$G$18)=TRUE,Lanes!$G$17+1,(IF(AND(ISODD(K882),ISEVEN(K889),(AND(K882&gt;Lanes!$G$17-1,K882&lt;Lanes!$G$19)),K889-3&lt;Lanes!$G$17)=TRUE,Lanes!$G$18-1,(IF(AND(ISODD(K882),ISEVEN(K889),(AND(K882&gt;Lanes!$G$18,K889&lt;Lanes!$G$20+1)),K889-3&lt;Lanes!$G$19)=TRUE,Lanes!$G$20-1,(IF(AND(ISODD(K882),ISODD(K889),(AND(K882&gt;Lanes!$G$17-1,K889&lt;Lanes!$G$19)),K889-3&lt;Lanes!$G$17)=TRUE,Lanes!$G$18,(IF(AND(ISODD(K882),ISODD(K889),(AND(K882&gt;Lanes!$G$18,K889&lt;Lanes!$G$20+1)),K889-3&lt;Lanes!$G$19)=TRUE,Lanes!$G$20,(IF(AND(ISODD(K882),ISODD(K889))=TRUE,K889-1,(IF(AND(ISODD(N882),ISEVEN(K889))=TRUE,K889-3,(IF(AND(ISEVEN(K882),ISODD(K889))=TRUE,K889+3,K889+1)))))))))))))))))))))))</f>
        <v>49</v>
      </c>
      <c r="O889" s="70"/>
      <c r="P889" s="68"/>
    </row>
    <row r="890" spans="1:16">
      <c r="A890" s="3"/>
      <c r="B890" s="3"/>
      <c r="C890" s="3"/>
      <c r="D890" s="182"/>
      <c r="E890" s="182"/>
      <c r="F890" s="182"/>
      <c r="G890" s="182"/>
      <c r="H890" s="182"/>
      <c r="I890" s="3"/>
      <c r="J890" s="3"/>
      <c r="K890" s="3"/>
      <c r="L890" s="182"/>
      <c r="M890" s="182"/>
      <c r="N890" s="182"/>
      <c r="O890" s="182"/>
      <c r="P890" s="4"/>
    </row>
    <row r="891" spans="1:16" ht="15.75" thickBot="1">
      <c r="A891" s="3"/>
      <c r="B891" s="3"/>
      <c r="C891" s="3"/>
      <c r="D891" s="182"/>
      <c r="E891" s="182"/>
      <c r="F891" s="182"/>
      <c r="G891" s="182"/>
      <c r="H891" s="182"/>
      <c r="I891" s="3"/>
      <c r="J891" s="3"/>
      <c r="K891" s="3"/>
      <c r="L891" s="182"/>
      <c r="M891" s="182"/>
      <c r="N891" s="182"/>
      <c r="O891" s="182"/>
      <c r="P891" s="4"/>
    </row>
    <row r="892" spans="1:16" ht="15.75" thickBot="1">
      <c r="A892" s="1"/>
      <c r="B892" s="221" t="s">
        <v>33</v>
      </c>
      <c r="C892" s="222"/>
      <c r="D892" s="223"/>
      <c r="E892" s="182"/>
      <c r="F892" s="1"/>
      <c r="G892" s="1"/>
      <c r="H892" s="1"/>
      <c r="I892" s="1"/>
      <c r="J892" s="221" t="s">
        <v>33</v>
      </c>
      <c r="K892" s="222"/>
      <c r="L892" s="223"/>
      <c r="M892" s="182"/>
      <c r="N892" s="1"/>
      <c r="O892" s="1"/>
      <c r="P892" s="1"/>
    </row>
    <row r="893" spans="1:16">
      <c r="A893" s="1"/>
      <c r="B893" s="179" t="s">
        <v>15</v>
      </c>
      <c r="C893" s="180" t="s">
        <v>37</v>
      </c>
      <c r="D893" s="178" t="s">
        <v>38</v>
      </c>
      <c r="E893" s="1"/>
      <c r="F893" s="221" t="s">
        <v>34</v>
      </c>
      <c r="G893" s="223"/>
      <c r="H893" s="1"/>
      <c r="I893" s="1"/>
      <c r="J893" s="179" t="s">
        <v>15</v>
      </c>
      <c r="K893" s="180" t="s">
        <v>37</v>
      </c>
      <c r="L893" s="178" t="s">
        <v>38</v>
      </c>
      <c r="M893" s="1"/>
      <c r="N893" s="221" t="s">
        <v>34</v>
      </c>
      <c r="O893" s="223"/>
      <c r="P893" s="1"/>
    </row>
    <row r="894" spans="1:16">
      <c r="A894" s="1"/>
      <c r="B894" s="224"/>
      <c r="C894" s="226"/>
      <c r="D894" s="228"/>
      <c r="E894" s="1"/>
      <c r="F894" s="71"/>
      <c r="G894" s="72"/>
      <c r="H894" s="1"/>
      <c r="I894" s="1"/>
      <c r="J894" s="224"/>
      <c r="K894" s="226"/>
      <c r="L894" s="228"/>
      <c r="M894" s="1"/>
      <c r="N894" s="71"/>
      <c r="O894" s="72"/>
      <c r="P894" s="1"/>
    </row>
    <row r="895" spans="1:16" ht="15.75" thickBot="1">
      <c r="A895" s="1"/>
      <c r="B895" s="225"/>
      <c r="C895" s="227"/>
      <c r="D895" s="229"/>
      <c r="E895" s="1"/>
      <c r="F895" s="73"/>
      <c r="G895" s="74"/>
      <c r="H895" s="1"/>
      <c r="I895" s="1"/>
      <c r="J895" s="225"/>
      <c r="K895" s="227"/>
      <c r="L895" s="229"/>
      <c r="M895" s="1"/>
      <c r="N895" s="73"/>
      <c r="O895" s="74"/>
      <c r="P895" s="1"/>
    </row>
    <row r="896" spans="1:16" ht="15.75" thickBot="1">
      <c r="A896" s="1"/>
      <c r="B896" s="63" t="s">
        <v>14</v>
      </c>
      <c r="C896" s="66">
        <f>IF(C882=" "," ",(IF(AND(ISEVEN(C882),ISEVEN(F889),(AND(C882&gt;Lanes!$C$18,C882&lt;Lanes!$C$20+1)),F889+1&gt;Lanes!$C$20)=TRUE,Lanes!$C$19,(IF(AND(ISEVEN(C882),ISEVEN(F889),(AND(C882&gt;Lanes!$C$17-1,C882&lt;Lanes!$C$19)),F889+1&gt;Lanes!$C$18)=TRUE,Lanes!$C$17,(IF(AND(ISEVEN(C882),ISODD(F889),(AND(C882&gt;Lanes!$C$18,C882&lt;Lanes!$C$20+1)),F889+3&gt;Lanes!$C$20)=TRUE,Lanes!$C$19+1,(IF(AND(ISEVEN(C882),ISODD(F889),(AND(C882&gt;Lanes!$C$17-1,F889&lt;Lanes!$C$19)),F889+3&gt;Lanes!$C$18)=TRUE,Lanes!$C$17+1,(IF(AND(ISODD(C882),ISEVEN(F889),(AND(C882&gt;Lanes!$C$17-1,C882&lt;Lanes!$C$19)),F889-3&lt;Lanes!$C$17)=TRUE,Lanes!$C$18-1,(IF(AND(ISODD(C882),ISEVEN(F889),(AND(C882&gt;Lanes!$C$18,C882&lt;Lanes!$C$20+1)),F889-3&gt;Lanes!$C$19)=TRUE,Lanes!$C$20-1,(IF(AND(ISODD(C882),ISODD(F889),(AND(C882&gt;Lanes!$C$17-1,C882&lt;Lanes!$C$19)),F889-1&lt;Lanes!$C$17)=TRUE,Lanes!$C$18,(IF(AND(ISODD(C882),ISODD(F889),(AND(C882&gt;Lanes!$C$18,C882&lt;Lanes!$C$20+1)),F889-1&lt;Lanes!$C$19)=TRUE,Lanes!$C$20,(IF(AND(ISODD(C882),ISODD(F889))=TRUE,F889-1,(IF(AND(ISODD(C882),ISEVEN(F889))=TRUE,F889-3,(IF(AND(ISEVEN(C882),ISODD(F889))=TRUE,F889+3,F889+1)))))))))))))))))))))))</f>
        <v>18</v>
      </c>
      <c r="D896" s="70"/>
      <c r="E896" s="1"/>
      <c r="F896" s="1"/>
      <c r="G896" s="1"/>
      <c r="H896" s="1"/>
      <c r="I896" s="1"/>
      <c r="J896" s="63" t="s">
        <v>14</v>
      </c>
      <c r="K896" s="66">
        <f>IF(K882=" "," ",(IF(AND(ISEVEN(K882),ISEVEN(N889),(AND(K882&gt;Lanes!$G$18,K882&lt;Lanes!$G$20+1)),N889+1&gt;Lanes!$G$20)=TRUE,Lanes!$G$19,(IF(AND(ISEVEN(K882),ISEVEN(N889),(AND(K882&gt;Lanes!$G$17-1,K882&lt;Lanes!$G$19)),N889+1&gt;Lanes!$G$18)=TRUE,Lanes!$G$17,(IF(AND(ISEVEN(K882),ISODD(N889),(AND(K882&gt;Lanes!$G$18,K882&lt;Lanes!$G$20+1)),N889+3&gt;Lanes!$G$20)=TRUE,Lanes!$G$19+1,(IF(AND(ISEVEN(K882),ISODD(N889),(AND(K882&gt;Lanes!$G$17-1,N889&lt;Lanes!$G$19)),N889+3&gt;Lanes!$G$18)=TRUE,Lanes!$G$17+1,(IF(AND(ISODD(K882),ISEVEN(N889),(AND(K882&gt;Lanes!$G$17-1,K882&lt;Lanes!$G$19)),N889-3&lt;Lanes!$G$17)=TRUE,Lanes!$G$18-1,(IF(AND(ISODD(K882),ISEVEN(N889),(AND(K882&gt;Lanes!$G$18,K882&lt;Lanes!$G$20+1)),N889-3&gt;Lanes!$G$19)=TRUE,Lanes!$G$20-1,(IF(AND(ISODD(K882),ISODD(N889),(AND(K882&gt;Lanes!$G$17-1,K882&lt;Lanes!$G$19)),N889-1&lt;Lanes!$G$17)=TRUE,Lanes!$G$18,(IF(AND(ISODD(K882),ISODD(N889),(AND(K882&gt;Lanes!$G$18,K882&lt;Lanes!$G$20+1)),N889-1&lt;Lanes!$G$19)=TRUE,Lanes!$G$20,(IF(AND(ISODD(K882),ISODD(N889))=TRUE,N889-1,(IF(AND(ISODD(K882),ISEVEN(N889))=TRUE,N889-3,(IF(AND(ISEVEN(K882),ISODD(N889))=TRUE,N889+3,N889+1)))))))))))))))))))))))</f>
        <v>48</v>
      </c>
      <c r="L896" s="70"/>
      <c r="M896" s="1"/>
      <c r="N896" s="1"/>
      <c r="O896" s="1"/>
      <c r="P896" s="1"/>
    </row>
    <row r="897" spans="1:16">
      <c r="A897" s="1"/>
      <c r="B897" s="1"/>
      <c r="C897" s="1"/>
      <c r="D897" s="3"/>
      <c r="E897" s="3"/>
      <c r="F897" s="1"/>
      <c r="G897" s="1"/>
      <c r="H897" s="1"/>
      <c r="I897" s="1"/>
      <c r="J897" s="1"/>
      <c r="K897" s="1"/>
      <c r="L897" s="3"/>
      <c r="M897" s="3"/>
      <c r="N897" s="1"/>
      <c r="O897" s="1"/>
      <c r="P897" s="1"/>
    </row>
    <row r="898" spans="1:16">
      <c r="A898" s="1"/>
      <c r="B898" s="1"/>
      <c r="C898" s="1"/>
      <c r="D898" s="3"/>
      <c r="E898" s="3"/>
      <c r="F898" s="1"/>
      <c r="G898" s="1"/>
      <c r="H898" s="1"/>
      <c r="I898" s="1"/>
      <c r="J898" s="1"/>
      <c r="K898" s="1"/>
      <c r="L898" s="3"/>
      <c r="M898" s="3"/>
      <c r="N898" s="1"/>
      <c r="O898" s="1"/>
      <c r="P898" s="1"/>
    </row>
    <row r="899" spans="1:1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>
      <c r="A900" s="1"/>
      <c r="B900" s="220" t="s">
        <v>13</v>
      </c>
      <c r="C900" s="220"/>
      <c r="D900" s="31"/>
      <c r="E900" s="31"/>
      <c r="F900" s="31"/>
      <c r="G900" s="31"/>
      <c r="H900" s="1"/>
      <c r="I900" s="1"/>
      <c r="J900" s="220" t="s">
        <v>13</v>
      </c>
      <c r="K900" s="220"/>
      <c r="L900" s="31"/>
      <c r="M900" s="31"/>
      <c r="N900" s="31"/>
      <c r="O900" s="31"/>
      <c r="P900" s="1"/>
    </row>
    <row r="901" spans="1:16">
      <c r="A901" s="1"/>
      <c r="B901" s="239" t="s">
        <v>35</v>
      </c>
      <c r="C901" s="239"/>
      <c r="D901" s="239"/>
      <c r="E901" s="239"/>
      <c r="F901" s="239"/>
      <c r="G901" s="239"/>
      <c r="H901" s="1"/>
      <c r="I901" s="1"/>
      <c r="J901" s="240" t="s">
        <v>35</v>
      </c>
      <c r="K901" s="240"/>
      <c r="L901" s="240"/>
      <c r="M901" s="240"/>
      <c r="N901" s="240"/>
      <c r="O901" s="240"/>
      <c r="P901" s="1"/>
    </row>
    <row r="902" spans="1:16">
      <c r="A902" s="75"/>
      <c r="B902" s="239"/>
      <c r="C902" s="239"/>
      <c r="D902" s="239"/>
      <c r="E902" s="239"/>
      <c r="F902" s="239"/>
      <c r="G902" s="239"/>
      <c r="H902" s="76"/>
      <c r="I902" s="75"/>
      <c r="J902" s="240"/>
      <c r="K902" s="240"/>
      <c r="L902" s="240"/>
      <c r="M902" s="240"/>
      <c r="N902" s="240"/>
      <c r="O902" s="240"/>
      <c r="P902" s="76"/>
    </row>
    <row r="903" spans="1:16" ht="20.25">
      <c r="A903" s="75"/>
      <c r="B903" s="77"/>
      <c r="C903" s="77"/>
      <c r="D903" s="77"/>
      <c r="E903" s="77"/>
      <c r="F903" s="77"/>
      <c r="G903" s="77"/>
      <c r="H903" s="76"/>
      <c r="I903" s="75"/>
      <c r="J903" s="78"/>
      <c r="K903" s="78"/>
      <c r="L903" s="78"/>
      <c r="M903" s="78"/>
      <c r="N903" s="78"/>
      <c r="O903" s="78"/>
      <c r="P903" s="76"/>
    </row>
    <row r="904" spans="1:16" ht="20.25">
      <c r="A904" s="75"/>
      <c r="B904" s="77"/>
      <c r="C904" s="241" t="s">
        <v>36</v>
      </c>
      <c r="D904" s="241"/>
      <c r="E904" s="241"/>
      <c r="F904" s="241"/>
      <c r="G904" s="77"/>
      <c r="H904" s="76"/>
      <c r="I904" s="75"/>
      <c r="J904" s="78"/>
      <c r="K904" s="242" t="s">
        <v>36</v>
      </c>
      <c r="L904" s="242"/>
      <c r="M904" s="242"/>
      <c r="N904" s="242"/>
      <c r="O904" s="78"/>
      <c r="P904" s="76"/>
    </row>
    <row r="905" spans="1:16" ht="20.25">
      <c r="A905" s="75"/>
      <c r="B905" s="77"/>
      <c r="C905" s="77"/>
      <c r="D905" s="77"/>
      <c r="E905" s="77"/>
      <c r="F905" s="77"/>
      <c r="G905" s="77"/>
      <c r="H905" s="76"/>
      <c r="I905" s="75"/>
      <c r="J905" s="78"/>
      <c r="K905" s="78"/>
      <c r="L905" s="78"/>
      <c r="M905" s="78"/>
      <c r="N905" s="78"/>
      <c r="O905" s="78"/>
      <c r="P905" s="76"/>
    </row>
    <row r="906" spans="1:16">
      <c r="A906" s="1"/>
      <c r="B906" s="1"/>
      <c r="C906" s="1"/>
      <c r="D906" s="234">
        <f>Lanes!$D$3</f>
        <v>41658</v>
      </c>
      <c r="E906" s="234"/>
      <c r="F906" s="1"/>
      <c r="G906" s="1"/>
      <c r="H906" s="1"/>
      <c r="I906" s="1"/>
      <c r="J906" s="79"/>
      <c r="K906" s="79"/>
      <c r="L906" s="235">
        <f>Lanes!$D$3</f>
        <v>41658</v>
      </c>
      <c r="M906" s="235"/>
      <c r="N906" s="79"/>
      <c r="O906" s="79"/>
      <c r="P906" s="1"/>
    </row>
    <row r="907" spans="1:16" ht="18">
      <c r="A907" s="37"/>
      <c r="B907" s="37"/>
      <c r="C907" s="37"/>
      <c r="D907" s="37"/>
      <c r="E907" s="37"/>
      <c r="F907" s="37"/>
      <c r="G907" s="37"/>
      <c r="H907" s="37"/>
      <c r="I907" s="37"/>
      <c r="J907" s="80"/>
      <c r="K907" s="80"/>
      <c r="L907" s="80"/>
      <c r="M907" s="80"/>
      <c r="N907" s="80"/>
      <c r="O907" s="80"/>
      <c r="P907" s="37"/>
    </row>
    <row r="908" spans="1:16" ht="15.75">
      <c r="A908" s="1"/>
      <c r="B908" s="1"/>
      <c r="C908" s="236" t="s">
        <v>28</v>
      </c>
      <c r="D908" s="236"/>
      <c r="E908" s="236"/>
      <c r="F908" s="236"/>
      <c r="G908" s="1"/>
      <c r="H908" s="1"/>
      <c r="I908" s="1"/>
      <c r="J908" s="79"/>
      <c r="K908" s="237" t="s">
        <v>27</v>
      </c>
      <c r="L908" s="237"/>
      <c r="M908" s="237"/>
      <c r="N908" s="237"/>
      <c r="O908" s="79"/>
      <c r="P908" s="1"/>
    </row>
    <row r="909" spans="1:16" ht="15.75">
      <c r="A909" s="36"/>
      <c r="B909" s="3"/>
      <c r="C909" s="3"/>
      <c r="D909" s="3"/>
      <c r="E909" s="3"/>
      <c r="F909" s="1"/>
      <c r="G909" s="1"/>
      <c r="H909" s="1"/>
      <c r="I909" s="36"/>
      <c r="J909" s="3"/>
      <c r="K909" s="3"/>
      <c r="L909" s="3"/>
      <c r="M909" s="3"/>
      <c r="N909" s="1"/>
      <c r="O909" s="1"/>
      <c r="P909" s="1"/>
    </row>
    <row r="910" spans="1:16" ht="15.75">
      <c r="A910" s="36"/>
      <c r="B910" s="3"/>
      <c r="C910" s="3"/>
      <c r="D910" s="3"/>
      <c r="E910" s="3"/>
      <c r="F910" s="1"/>
      <c r="G910" s="1"/>
      <c r="H910" s="1"/>
      <c r="I910" s="36"/>
      <c r="J910" s="3"/>
      <c r="K910" s="3"/>
      <c r="L910" s="3"/>
      <c r="M910" s="3"/>
      <c r="N910" s="1"/>
      <c r="O910" s="1"/>
      <c r="P910" s="1"/>
    </row>
    <row r="911" spans="1:16" ht="16.5" thickBot="1">
      <c r="A911" s="1"/>
      <c r="B911" s="36" t="s">
        <v>3</v>
      </c>
      <c r="C911" s="238">
        <f>Input!B29</f>
        <v>0</v>
      </c>
      <c r="D911" s="238"/>
      <c r="E911" s="238"/>
      <c r="F911" s="238"/>
      <c r="G911" s="35"/>
      <c r="H911" s="1"/>
      <c r="I911" s="1"/>
      <c r="J911" s="81" t="s">
        <v>3</v>
      </c>
      <c r="K911" s="238">
        <f>Input!S29</f>
        <v>0</v>
      </c>
      <c r="L911" s="238"/>
      <c r="M911" s="238"/>
      <c r="N911" s="238"/>
      <c r="O911" s="35"/>
      <c r="P911" s="1"/>
    </row>
    <row r="912" spans="1:1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thickBot="1">
      <c r="A913" s="1"/>
      <c r="B913" s="1"/>
      <c r="C913" s="34"/>
      <c r="D913" s="33"/>
      <c r="E913" s="1"/>
      <c r="F913" s="1"/>
      <c r="G913" s="1"/>
      <c r="H913" s="1"/>
      <c r="I913" s="1"/>
      <c r="J913" s="1"/>
      <c r="K913" s="34"/>
      <c r="L913" s="33"/>
      <c r="M913" s="1"/>
      <c r="N913" s="1"/>
      <c r="O913" s="1"/>
      <c r="P913" s="1"/>
    </row>
    <row r="914" spans="1:16">
      <c r="A914" s="1"/>
      <c r="B914" s="221" t="s">
        <v>29</v>
      </c>
      <c r="C914" s="223"/>
      <c r="D914" s="67"/>
      <c r="E914" s="221" t="s">
        <v>30</v>
      </c>
      <c r="F914" s="222"/>
      <c r="G914" s="223"/>
      <c r="H914" s="1"/>
      <c r="I914" s="1"/>
      <c r="J914" s="231" t="s">
        <v>29</v>
      </c>
      <c r="K914" s="232"/>
      <c r="L914" s="67"/>
      <c r="M914" s="231" t="s">
        <v>30</v>
      </c>
      <c r="N914" s="233"/>
      <c r="O914" s="232"/>
      <c r="P914" s="1"/>
    </row>
    <row r="915" spans="1:16">
      <c r="A915" s="1"/>
      <c r="B915" s="179" t="s">
        <v>26</v>
      </c>
      <c r="C915" s="181" t="s">
        <v>25</v>
      </c>
      <c r="D915" s="182"/>
      <c r="E915" s="179" t="s">
        <v>24</v>
      </c>
      <c r="F915" s="180" t="s">
        <v>23</v>
      </c>
      <c r="G915" s="178" t="s">
        <v>22</v>
      </c>
      <c r="H915" s="1"/>
      <c r="I915" s="1"/>
      <c r="J915" s="179" t="s">
        <v>26</v>
      </c>
      <c r="K915" s="181" t="s">
        <v>25</v>
      </c>
      <c r="L915" s="182"/>
      <c r="M915" s="179" t="s">
        <v>24</v>
      </c>
      <c r="N915" s="180" t="s">
        <v>23</v>
      </c>
      <c r="O915" s="178" t="s">
        <v>22</v>
      </c>
      <c r="P915" s="1"/>
    </row>
    <row r="916" spans="1:16">
      <c r="A916" s="1"/>
      <c r="B916" s="224"/>
      <c r="C916" s="228"/>
      <c r="D916" s="230"/>
      <c r="E916" s="224"/>
      <c r="F916" s="226"/>
      <c r="G916" s="228"/>
      <c r="H916" s="1"/>
      <c r="I916" s="1"/>
      <c r="J916" s="224"/>
      <c r="K916" s="228"/>
      <c r="L916" s="230"/>
      <c r="M916" s="224"/>
      <c r="N916" s="226"/>
      <c r="O916" s="228"/>
      <c r="P916" s="1"/>
    </row>
    <row r="917" spans="1:16">
      <c r="A917" s="1"/>
      <c r="B917" s="225"/>
      <c r="C917" s="229"/>
      <c r="D917" s="230"/>
      <c r="E917" s="225"/>
      <c r="F917" s="227"/>
      <c r="G917" s="229"/>
      <c r="H917" s="1"/>
      <c r="I917" s="1"/>
      <c r="J917" s="225"/>
      <c r="K917" s="229"/>
      <c r="L917" s="230"/>
      <c r="M917" s="225"/>
      <c r="N917" s="227"/>
      <c r="O917" s="229"/>
      <c r="P917" s="1"/>
    </row>
    <row r="918" spans="1:16" ht="15.75" thickBot="1">
      <c r="A918" s="1"/>
      <c r="B918" s="63" t="s">
        <v>14</v>
      </c>
      <c r="C918" s="64">
        <f>IF(C882=" "," ",C882+1)</f>
        <v>26</v>
      </c>
      <c r="D918" s="182"/>
      <c r="E918" s="63" t="s">
        <v>14</v>
      </c>
      <c r="F918" s="66">
        <f>IF(C918=" "," ",(IF(AND(ISEVEN(C918),(AND(C918&gt;Lanes!$C$18,C918&lt;Lanes!$C$20+1)=TRUE),C918+2&gt;Lanes!$C$20)=TRUE,Lanes!$C$19+1,(IF(AND(ISEVEN(C918),(AND(C918&gt;Lanes!$C$17-1,C918&lt;Lanes!$C$19)=TRUE),C918+2&gt;Lanes!$C$18)=TRUE,Lanes!$C$17+1,(IF(AND(ISODD(C918),(AND(C918&gt;Lanes!$C$17-1,C918&lt;Lanes!$C$19)=TRUE),C918-2&lt;Lanes!$C$17)=TRUE,Lanes!$C$18-1,(IF(AND(ISODD(C918),(AND(C918&gt;Lanes!$C$18,C918&lt;Lanes!$C$20+1)=TRUE),C918-2&lt;Lanes!$C$19)=TRUE,Lanes!$C$20-1,(IF(ISEVEN(C918)=TRUE,C918+2,C918-2)))))))))))</f>
        <v>28</v>
      </c>
      <c r="G918" s="70"/>
      <c r="H918" s="1"/>
      <c r="I918" s="1"/>
      <c r="J918" s="63" t="s">
        <v>14</v>
      </c>
      <c r="K918" s="64">
        <f>IF(K882=" "," ",K882+1)</f>
        <v>56</v>
      </c>
      <c r="L918" s="182"/>
      <c r="M918" s="63" t="s">
        <v>14</v>
      </c>
      <c r="N918" s="66">
        <f>IF(K918=" "," ",(IF(AND(ISEVEN(K918),(AND(K918&gt;Lanes!$G$18,K918&lt;Lanes!$G$20+1)=TRUE),K918+2&gt;Lanes!$G$20)=TRUE,Lanes!$G$19+1,(IF(AND(ISEVEN(K918),(AND(K918&gt;Lanes!$G$17-1,K918&lt;Lanes!$G$19)=TRUE),K918+2&gt;Lanes!$G$18)=TRUE,Lanes!$G$17+1,(IF(AND(ISODD(K918),(AND(K918&gt;Lanes!$G$17-1,K918&lt;Lanes!$G$19)=TRUE),K918-2&lt;Lanes!$G$17)=TRUE,Lanes!$G$18-1,(IF(AND(ISODD(K918),(AND(K918&gt;Lanes!$G$18,K918&lt;Lanes!$G$20+1)=TRUE),K918-2&lt;Lanes!$G$19)=TRUE,Lanes!$G$20-1,(IF(ISEVEN(K918)=TRUE,K918+2,K918-2)))))))))))</f>
        <v>58</v>
      </c>
      <c r="O918" s="70"/>
      <c r="P918" s="1"/>
    </row>
    <row r="919" spans="1:16">
      <c r="A919" s="1"/>
      <c r="B919" s="177"/>
      <c r="C919" s="3"/>
      <c r="D919" s="177"/>
      <c r="E919" s="3"/>
      <c r="F919" s="177"/>
      <c r="G919" s="3"/>
      <c r="H919" s="1"/>
      <c r="I919" s="1"/>
      <c r="J919" s="177"/>
      <c r="K919" s="3"/>
      <c r="L919" s="177"/>
      <c r="M919" s="3"/>
      <c r="N919" s="177"/>
      <c r="O919" s="3"/>
      <c r="P919" s="1"/>
    </row>
    <row r="920" spans="1:16" ht="15.75" thickBo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>
      <c r="A921" s="3"/>
      <c r="B921" s="221" t="s">
        <v>31</v>
      </c>
      <c r="C921" s="222"/>
      <c r="D921" s="223"/>
      <c r="E921" s="221" t="s">
        <v>32</v>
      </c>
      <c r="F921" s="222"/>
      <c r="G921" s="223"/>
      <c r="H921" s="3"/>
      <c r="I921" s="3"/>
      <c r="J921" s="221" t="s">
        <v>31</v>
      </c>
      <c r="K921" s="222"/>
      <c r="L921" s="223"/>
      <c r="M921" s="221" t="s">
        <v>32</v>
      </c>
      <c r="N921" s="222"/>
      <c r="O921" s="223"/>
      <c r="P921" s="3"/>
    </row>
    <row r="922" spans="1:16">
      <c r="A922" s="3"/>
      <c r="B922" s="179" t="s">
        <v>21</v>
      </c>
      <c r="C922" s="180" t="s">
        <v>20</v>
      </c>
      <c r="D922" s="178" t="s">
        <v>19</v>
      </c>
      <c r="E922" s="179" t="s">
        <v>18</v>
      </c>
      <c r="F922" s="180" t="s">
        <v>17</v>
      </c>
      <c r="G922" s="178" t="s">
        <v>16</v>
      </c>
      <c r="H922" s="67"/>
      <c r="I922" s="3"/>
      <c r="J922" s="179" t="s">
        <v>21</v>
      </c>
      <c r="K922" s="180" t="s">
        <v>20</v>
      </c>
      <c r="L922" s="178" t="s">
        <v>19</v>
      </c>
      <c r="M922" s="179" t="s">
        <v>18</v>
      </c>
      <c r="N922" s="180" t="s">
        <v>17</v>
      </c>
      <c r="O922" s="178" t="s">
        <v>16</v>
      </c>
      <c r="P922" s="67"/>
    </row>
    <row r="923" spans="1:16">
      <c r="A923" s="3"/>
      <c r="B923" s="224"/>
      <c r="C923" s="226"/>
      <c r="D923" s="228"/>
      <c r="E923" s="224"/>
      <c r="F923" s="226"/>
      <c r="G923" s="228"/>
      <c r="H923" s="182"/>
      <c r="I923" s="3"/>
      <c r="J923" s="224"/>
      <c r="K923" s="226"/>
      <c r="L923" s="228"/>
      <c r="M923" s="224"/>
      <c r="N923" s="226"/>
      <c r="O923" s="228"/>
      <c r="P923" s="4"/>
    </row>
    <row r="924" spans="1:16">
      <c r="A924" s="3"/>
      <c r="B924" s="225"/>
      <c r="C924" s="227"/>
      <c r="D924" s="229"/>
      <c r="E924" s="225"/>
      <c r="F924" s="227"/>
      <c r="G924" s="229"/>
      <c r="H924" s="68"/>
      <c r="I924" s="3"/>
      <c r="J924" s="225"/>
      <c r="K924" s="227"/>
      <c r="L924" s="229"/>
      <c r="M924" s="225"/>
      <c r="N924" s="227"/>
      <c r="O924" s="229"/>
      <c r="P924" s="68"/>
    </row>
    <row r="925" spans="1:16" ht="15.75" thickBot="1">
      <c r="A925" s="3"/>
      <c r="B925" s="63" t="s">
        <v>14</v>
      </c>
      <c r="C925" s="66">
        <f>IF(C918=" "," ",(IF(AND(ISEVEN(C918),ISEVEN(F918),(AND(C918&gt;Lanes!$C$18,C918&lt;Lanes!$C$20+1)),F918+1&gt;Lanes!$C$20)=TRUE,Lanes!$C$19,(IF(AND(ISEVEN(C918),ISEVEN(F918),(AND(C918&gt;Lanes!$C$17-1,C918&lt;Lanes!$C$19)),F918+1&gt;Lanes!$C$18)=TRUE,Lanes!$C$17,(IF(AND(ISEVEN(C918),ISODD(F918),(AND(C918&gt;Lanes!$C$18,C918&lt;Lanes!$C$20+1)),F918+3&gt;Lanes!$C$20)=TRUE,Lanes!$C$19+1,(IF(AND(ISEVEN(C918),ISODD(F918),(AND(C918&gt;Lanes!$C$17-1,C918&lt;Lanes!$C$19)),F918+3&gt;Lanes!$C$18)=TRUE,Lanes!$C$17+1,(IF(AND(ISODD(C918),ISEVEN(F918),(AND(C918&gt;Lanes!$C$17-1,C918&lt;Lanes!$C$19)),F918-3&lt;Lanes!$C$17)=TRUE,Lanes!$C$18-1,(IF(AND(ISODD(C918),ISEVEN(F918),(AND(C918&gt;Lanes!$C$18,C918&lt;Lanes!$C$20+1)),F918-3&gt;Lanes!$C$19)=TRUE,Lanes!$C$20-1,(IF(AND(ISODD(C918),ISODD(F918),(AND(C918&gt;Lanes!$C$17-1,C918&lt;Lanes!$C$19)),F918-1&lt;Lanes!$C$17)=TRUE,Lanes!$C$18,(IF(AND(ISODD(C918),ISODD(F918),(AND(C918&gt;Lanes!$C$18,C918&lt;Lanes!$C$20+1)),F918-1&lt;Lanes!$C$19)=TRUE,Lanes!$C$20,(IF(AND(ISODD(C918),ISODD(F918))=TRUE,F918-1,(IF(AND(ISODD(C918),ISEVEN(F918))=TRUE,F918-3,(IF(AND(ISEVEN(C918),ISODD(F918))=TRUE,F918+3,F918+1)))))))))))))))))))))))</f>
        <v>29</v>
      </c>
      <c r="D925" s="70"/>
      <c r="E925" s="63" t="s">
        <v>14</v>
      </c>
      <c r="F925" s="66">
        <f>IF(F918=" "," ",(IF(AND(ISEVEN(C918),ISEVEN(C925),(AND(C918&gt;Lanes!$C$18,C918&lt;Lanes!$C$20+1)),C925+1&gt;Lanes!$C$20)=TRUE,Lanes!$C$19+1,(IF(AND(ISEVEN(C918),ISEVEN(C925),(AND(C918&gt;Lanes!$C$17-1,C918&lt;Lanes!$C$19)),C925+1&gt;Lanes!$C$18)=TRUE,Lanes!$C$17+1,(IF(AND(ISEVEN(C918),ISODD(C925),(AND(C918&gt;Lanes!$C$18,C918&lt;Lanes!$C$20+1)),C925+3&gt;Lanes!$C$20)=TRUE,Lanes!$C$19+1,(IF(AND(ISEVEN(C918),ISODD(C925),(AND(C918&gt;Lanes!$C$17-1,C925&lt;Lanes!$C$19)),C925+3&gt;Lanes!$C$18)=TRUE,Lanes!$C$17+1,(IF(AND(ISODD(C918),ISEVEN(C925),(AND(C918&gt;Lanes!$C$17-1,C918&lt;Lanes!$C$19)),C925-3&lt;Lanes!$C$17)=TRUE,Lanes!$C$18-1,(IF(AND(ISODD(C918),ISEVEN(C925),(AND(C918&gt;Lanes!$C$18,C925&lt;Lanes!$C$20+1)),C925-3&lt;Lanes!$C$19)=TRUE,Lanes!$C$20-1,(IF(AND(ISODD(C918),ISODD(C925),(AND(C918&gt;Lanes!$C$17-1,C925&lt;Lanes!$C$19)),C925-3&lt;Lanes!$C$17)=TRUE,Lanes!$C$18,(IF(AND(ISODD(C918),ISODD(C925),(AND(C918&gt;Lanes!$C$18,C925&lt;Lanes!$C$20+1)),C925-3&lt;Lanes!$C$19)=TRUE,Lanes!$C$20,(IF(AND(ISODD(C918),ISODD(C925))=TRUE,C925-1,(IF(AND(ISODD(F918),ISEVEN(C925))=TRUE,C925-3,(IF(AND(ISEVEN(C918),ISODD(C925))=TRUE,C925+3,C925+1)))))))))))))))))))))))</f>
        <v>32</v>
      </c>
      <c r="G925" s="70"/>
      <c r="H925" s="68"/>
      <c r="I925" s="3"/>
      <c r="J925" s="63" t="s">
        <v>14</v>
      </c>
      <c r="K925" s="66">
        <f>IF(K918=" "," ",(IF(AND(ISEVEN(K918),ISEVEN(N918),(AND(K918&gt;Lanes!$G$18,K918&lt;Lanes!$G$20+1)),N918+1&gt;Lanes!$G$20)=TRUE,Lanes!$G$19,(IF(AND(ISEVEN(K918),ISEVEN(N918),(AND(K918&gt;Lanes!$G$17-1,K918&lt;Lanes!$G$19)),N918+1&gt;Lanes!$G$18)=TRUE,Lanes!$G$17,(IF(AND(ISEVEN(K918),ISODD(N918),(AND(K918&gt;Lanes!$G$18,K918&lt;Lanes!$G$20+1)),N918+3&gt;Lanes!$G$20)=TRUE,Lanes!$G$19+1,(IF(AND(ISEVEN(N918),ISODD(N918),(AND(K918&gt;Lanes!$G$17-1,K918&lt;Lanes!$G$19)),N918+3&gt;Lanes!$G$18)=TRUE,Lanes!$G$17+1,(IF(AND(ISODD(K918),ISEVEN(N918),(AND(K918&gt;Lanes!$G$17-1,K918&lt;Lanes!$G$19)),N918-3&lt;Lanes!$G$17)=TRUE,Lanes!$G$18-1,(IF(AND(ISODD(K918),ISEVEN(N918),(AND(K918&gt;Lanes!$G$18,K918&lt;Lanes!$G$20+1)),N918-3&gt;Lanes!$G$19)=TRUE,Lanes!$G$20-1,(IF(AND(ISODD(K918),ISODD(N918),(AND(K918&gt;Lanes!$G$17-1,K918&lt;Lanes!$G$19)),N918-1&lt;Lanes!$G$17)=TRUE,Lanes!$G$18,(IF(AND(ISODD(K918),ISODD(N918),(AND(K918&gt;Lanes!$G$18,K918&lt;Lanes!$G$20+1)),N918-1&lt;Lanes!$G$19)=TRUE,Lanes!$G$20,(IF(AND(ISODD(K918),ISODD(N918))=TRUE,N918-1,(IF(AND(ISODD(K918),ISEVEN(N918))=TRUE,N918-3,(IF(AND(ISEVEN(K918),ISODD(N918))=TRUE,N918+3,N918+1)))))))))))))))))))))))</f>
        <v>59</v>
      </c>
      <c r="L925" s="70"/>
      <c r="M925" s="63" t="s">
        <v>14</v>
      </c>
      <c r="N925" s="66">
        <f>IF(N918=" "," ",(IF(AND(ISEVEN(K918),ISEVEN(K925),(AND(K918&gt;Lanes!$G$18,K918&lt;Lanes!$G$20+1)),K925+1&gt;Lanes!$G$20)=TRUE,Lanes!$G$19+1,(IF(AND(ISEVEN(K918),ISEVEN(K925),(AND(K918&gt;Lanes!$G$17-1,K918&lt;Lanes!$G$19)),K925+1&gt;Lanes!$G$18)=TRUE,Lanes!$G$17+1,(IF(AND(ISEVEN(K918),ISODD(K925),(AND(K918&gt;Lanes!$G$18,K918&lt;Lanes!$G$20+1)),K925+3&gt;Lanes!$G$20)=TRUE,Lanes!$G$19+1,(IF(AND(ISEVEN(K918),ISODD(K925),(AND(K918&gt;Lanes!$G$17-1,K925&lt;Lanes!$G$19)),K925+3&gt;Lanes!$G$18)=TRUE,Lanes!$G$17+1,(IF(AND(ISODD(K918),ISEVEN(K925),(AND(K918&gt;Lanes!$G$17-1,K918&lt;Lanes!$G$19)),K925-3&lt;Lanes!$G$17)=TRUE,Lanes!$G$18-1,(IF(AND(ISODD(K918),ISEVEN(K925),(AND(K918&gt;Lanes!$G$18,K925&lt;Lanes!$G$20+1)),K925-3&lt;Lanes!$G$19)=TRUE,Lanes!$G$20-1,(IF(AND(ISODD(K918),ISODD(K925),(AND(K918&gt;Lanes!$G$17-1,K925&lt;Lanes!$G$19)),K925-3&lt;Lanes!$G$17)=TRUE,Lanes!$G$18,(IF(AND(ISODD(K918),ISODD(K925),(AND(K918&gt;Lanes!$G$18,K925&lt;Lanes!$G$20+1)),K925-3&lt;Lanes!$G$19)=TRUE,Lanes!$G$20,(IF(AND(ISODD(K918),ISODD(K925))=TRUE,K925-1,(IF(AND(ISODD(N918),ISEVEN(K925))=TRUE,K925-3,(IF(AND(ISEVEN(K918),ISODD(K925))=TRUE,K925+3,K925+1)))))))))))))))))))))))</f>
        <v>62</v>
      </c>
      <c r="O925" s="70"/>
      <c r="P925" s="68"/>
    </row>
    <row r="926" spans="1:16">
      <c r="A926" s="3"/>
      <c r="B926" s="3"/>
      <c r="C926" s="3"/>
      <c r="D926" s="182"/>
      <c r="E926" s="182"/>
      <c r="F926" s="182"/>
      <c r="G926" s="182"/>
      <c r="H926" s="182"/>
      <c r="I926" s="3"/>
      <c r="J926" s="3"/>
      <c r="K926" s="3"/>
      <c r="L926" s="182"/>
      <c r="M926" s="182"/>
      <c r="N926" s="182"/>
      <c r="O926" s="182"/>
      <c r="P926" s="4"/>
    </row>
    <row r="927" spans="1:16" ht="15.75" thickBot="1">
      <c r="A927" s="3"/>
      <c r="B927" s="3"/>
      <c r="C927" s="3"/>
      <c r="D927" s="182"/>
      <c r="E927" s="182"/>
      <c r="F927" s="182"/>
      <c r="G927" s="182"/>
      <c r="H927" s="182"/>
      <c r="I927" s="3"/>
      <c r="J927" s="3"/>
      <c r="K927" s="3"/>
      <c r="L927" s="182"/>
      <c r="M927" s="182"/>
      <c r="N927" s="182"/>
      <c r="O927" s="182"/>
      <c r="P927" s="4"/>
    </row>
    <row r="928" spans="1:16" ht="15.75" thickBot="1">
      <c r="A928" s="1"/>
      <c r="B928" s="221" t="s">
        <v>33</v>
      </c>
      <c r="C928" s="222"/>
      <c r="D928" s="223"/>
      <c r="E928" s="182"/>
      <c r="F928" s="1"/>
      <c r="G928" s="1"/>
      <c r="H928" s="1"/>
      <c r="I928" s="1"/>
      <c r="J928" s="221" t="s">
        <v>33</v>
      </c>
      <c r="K928" s="222"/>
      <c r="L928" s="223"/>
      <c r="M928" s="182"/>
      <c r="N928" s="1"/>
      <c r="O928" s="1"/>
      <c r="P928" s="1"/>
    </row>
    <row r="929" spans="1:16">
      <c r="A929" s="1"/>
      <c r="B929" s="179" t="s">
        <v>15</v>
      </c>
      <c r="C929" s="180" t="s">
        <v>37</v>
      </c>
      <c r="D929" s="178" t="s">
        <v>38</v>
      </c>
      <c r="E929" s="1"/>
      <c r="F929" s="221" t="s">
        <v>34</v>
      </c>
      <c r="G929" s="223"/>
      <c r="H929" s="1"/>
      <c r="I929" s="1"/>
      <c r="J929" s="179" t="s">
        <v>15</v>
      </c>
      <c r="K929" s="180" t="s">
        <v>37</v>
      </c>
      <c r="L929" s="178" t="s">
        <v>38</v>
      </c>
      <c r="M929" s="1"/>
      <c r="N929" s="221" t="s">
        <v>34</v>
      </c>
      <c r="O929" s="223"/>
      <c r="P929" s="1"/>
    </row>
    <row r="930" spans="1:16">
      <c r="A930" s="1"/>
      <c r="B930" s="224"/>
      <c r="C930" s="226"/>
      <c r="D930" s="228"/>
      <c r="E930" s="1"/>
      <c r="F930" s="71"/>
      <c r="G930" s="72"/>
      <c r="H930" s="1"/>
      <c r="I930" s="1"/>
      <c r="J930" s="224"/>
      <c r="K930" s="226"/>
      <c r="L930" s="228"/>
      <c r="M930" s="1"/>
      <c r="N930" s="71"/>
      <c r="O930" s="72"/>
      <c r="P930" s="1"/>
    </row>
    <row r="931" spans="1:16" ht="15.75" thickBot="1">
      <c r="A931" s="1"/>
      <c r="B931" s="225"/>
      <c r="C931" s="227"/>
      <c r="D931" s="229"/>
      <c r="E931" s="1"/>
      <c r="F931" s="73"/>
      <c r="G931" s="74"/>
      <c r="H931" s="1"/>
      <c r="I931" s="1"/>
      <c r="J931" s="225"/>
      <c r="K931" s="227"/>
      <c r="L931" s="229"/>
      <c r="M931" s="1"/>
      <c r="N931" s="73"/>
      <c r="O931" s="74"/>
      <c r="P931" s="1"/>
    </row>
    <row r="932" spans="1:16" ht="15.75" thickBot="1">
      <c r="A932" s="1"/>
      <c r="B932" s="63" t="s">
        <v>14</v>
      </c>
      <c r="C932" s="66">
        <f>IF(C918=" "," ",(IF(AND(ISEVEN(C918),ISEVEN(F925),(AND(C918&gt;Lanes!$C$18,C918&lt;Lanes!$C$20+1)),F925+1&gt;Lanes!$C$20)=TRUE,Lanes!$C$19,(IF(AND(ISEVEN(C918),ISEVEN(F925),(AND(C918&gt;Lanes!$C$17-1,C918&lt;Lanes!$C$19)),F925+1&gt;Lanes!$C$18)=TRUE,Lanes!$C$17,(IF(AND(ISEVEN(C918),ISODD(F925),(AND(C918&gt;Lanes!$C$18,C918&lt;Lanes!$C$20+1)),F925+3&gt;Lanes!$C$20)=TRUE,Lanes!$C$19+1,(IF(AND(ISEVEN(C918),ISODD(F925),(AND(C918&gt;Lanes!$C$17-1,F925&lt;Lanes!$C$19)),F925+3&gt;Lanes!$C$18)=TRUE,Lanes!$C$17+1,(IF(AND(ISODD(C918),ISEVEN(F925),(AND(C918&gt;Lanes!$C$17-1,C918&lt;Lanes!$C$19)),F925-3&lt;Lanes!$C$17)=TRUE,Lanes!$C$18-1,(IF(AND(ISODD(C918),ISEVEN(F925),(AND(C918&gt;Lanes!$C$18,C918&lt;Lanes!$C$20+1)),F925-3&gt;Lanes!$C$19)=TRUE,Lanes!$C$20-1,(IF(AND(ISODD(C918),ISODD(F925),(AND(C918&gt;Lanes!$C$17-1,C918&lt;Lanes!$C$19)),F925-1&lt;Lanes!$C$17)=TRUE,Lanes!$C$18,(IF(AND(ISODD(C918),ISODD(F925),(AND(C918&gt;Lanes!$C$18,C918&lt;Lanes!$C$20+1)),F925-1&lt;Lanes!$C$19)=TRUE,Lanes!$C$20,(IF(AND(ISODD(C918),ISODD(F925))=TRUE,F925-1,(IF(AND(ISODD(C918),ISEVEN(F925))=TRUE,F925-3,(IF(AND(ISEVEN(C918),ISODD(F925))=TRUE,F925+3,F925+1)))))))))))))))))))))))</f>
        <v>33</v>
      </c>
      <c r="D932" s="70"/>
      <c r="E932" s="1"/>
      <c r="F932" s="1"/>
      <c r="G932" s="1"/>
      <c r="H932" s="1"/>
      <c r="I932" s="1"/>
      <c r="J932" s="63" t="s">
        <v>14</v>
      </c>
      <c r="K932" s="66">
        <f>IF(K918=" "," ",(IF(AND(ISEVEN(K918),ISEVEN(N925),(AND(K918&gt;Lanes!$G$18,K918&lt;Lanes!$G$20+1)),N925+1&gt;Lanes!$G$20)=TRUE,Lanes!$G$19,(IF(AND(ISEVEN(K918),ISEVEN(N925),(AND(K918&gt;Lanes!$G$17-1,K918&lt;Lanes!$G$19)),N925+1&gt;Lanes!$G$18)=TRUE,Lanes!$G$17,(IF(AND(ISEVEN(K918),ISODD(N925),(AND(K918&gt;Lanes!$G$18,K918&lt;Lanes!$G$20+1)),N925+3&gt;Lanes!$G$20)=TRUE,Lanes!$G$19+1,(IF(AND(ISEVEN(K918),ISODD(N925),(AND(K918&gt;Lanes!$G$17-1,N925&lt;Lanes!$G$19)),N925+3&gt;Lanes!$G$18)=TRUE,Lanes!$G$17+1,(IF(AND(ISODD(K918),ISEVEN(N925),(AND(K918&gt;Lanes!$G$17-1,K918&lt;Lanes!$G$19)),N925-3&lt;Lanes!$G$17)=TRUE,Lanes!$G$18-1,(IF(AND(ISODD(K918),ISEVEN(N925),(AND(K918&gt;Lanes!$G$18,K918&lt;Lanes!$G$20+1)),N925-3&gt;Lanes!$G$19)=TRUE,Lanes!$G$20-1,(IF(AND(ISODD(K918),ISODD(N925),(AND(K918&gt;Lanes!$G$17-1,K918&lt;Lanes!$G$19)),N925-1&lt;Lanes!$G$17)=TRUE,Lanes!$G$18,(IF(AND(ISODD(K918),ISODD(N925),(AND(K918&gt;Lanes!$G$18,K918&lt;Lanes!$G$20+1)),N925-1&lt;Lanes!$G$19)=TRUE,Lanes!$G$20,(IF(AND(ISODD(K918),ISODD(N925))=TRUE,N925-1,(IF(AND(ISODD(K918),ISEVEN(N925))=TRUE,N925-3,(IF(AND(ISEVEN(K918),ISODD(N925))=TRUE,N925+3,N925+1)))))))))))))))))))))))</f>
        <v>63</v>
      </c>
      <c r="L932" s="70"/>
      <c r="M932" s="1"/>
      <c r="N932" s="1"/>
      <c r="O932" s="1"/>
      <c r="P932" s="1"/>
    </row>
    <row r="933" spans="1:16">
      <c r="A933" s="1"/>
      <c r="B933" s="1"/>
      <c r="C933" s="1"/>
      <c r="D933" s="3"/>
      <c r="E933" s="3"/>
      <c r="F933" s="1"/>
      <c r="G933" s="1"/>
      <c r="H933" s="1"/>
      <c r="I933" s="1"/>
      <c r="J933" s="1"/>
      <c r="K933" s="1"/>
      <c r="L933" s="3"/>
      <c r="M933" s="3"/>
      <c r="N933" s="1"/>
      <c r="O933" s="1"/>
      <c r="P933" s="1"/>
    </row>
    <row r="934" spans="1:16">
      <c r="A934" s="1"/>
      <c r="B934" s="1"/>
      <c r="C934" s="1"/>
      <c r="D934" s="3"/>
      <c r="E934" s="3"/>
      <c r="F934" s="1"/>
      <c r="G934" s="1"/>
      <c r="H934" s="1"/>
      <c r="I934" s="1"/>
      <c r="J934" s="1"/>
      <c r="K934" s="1"/>
      <c r="L934" s="3"/>
      <c r="M934" s="3"/>
      <c r="N934" s="1"/>
      <c r="O934" s="1"/>
      <c r="P934" s="1"/>
    </row>
    <row r="935" spans="1:1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>
      <c r="A936" s="1"/>
      <c r="B936" s="220" t="s">
        <v>13</v>
      </c>
      <c r="C936" s="220"/>
      <c r="D936" s="31"/>
      <c r="E936" s="31"/>
      <c r="F936" s="31"/>
      <c r="G936" s="31"/>
      <c r="H936" s="1"/>
      <c r="I936" s="1"/>
      <c r="J936" s="220" t="s">
        <v>13</v>
      </c>
      <c r="K936" s="220"/>
      <c r="L936" s="31"/>
      <c r="M936" s="31"/>
      <c r="N936" s="31"/>
      <c r="O936" s="31"/>
      <c r="P936" s="1"/>
    </row>
    <row r="937" spans="1:16">
      <c r="A937" s="1"/>
      <c r="B937" s="239" t="s">
        <v>35</v>
      </c>
      <c r="C937" s="239"/>
      <c r="D937" s="239"/>
      <c r="E937" s="239"/>
      <c r="F937" s="239"/>
      <c r="G937" s="239"/>
      <c r="H937" s="1"/>
      <c r="I937" s="1"/>
      <c r="J937" s="240" t="s">
        <v>35</v>
      </c>
      <c r="K937" s="240"/>
      <c r="L937" s="240"/>
      <c r="M937" s="240"/>
      <c r="N937" s="240"/>
      <c r="O937" s="240"/>
      <c r="P937" s="1"/>
    </row>
    <row r="938" spans="1:16">
      <c r="A938" s="75"/>
      <c r="B938" s="239"/>
      <c r="C938" s="239"/>
      <c r="D938" s="239"/>
      <c r="E938" s="239"/>
      <c r="F938" s="239"/>
      <c r="G938" s="239"/>
      <c r="H938" s="76"/>
      <c r="I938" s="75"/>
      <c r="J938" s="240"/>
      <c r="K938" s="240"/>
      <c r="L938" s="240"/>
      <c r="M938" s="240"/>
      <c r="N938" s="240"/>
      <c r="O938" s="240"/>
      <c r="P938" s="76"/>
    </row>
    <row r="939" spans="1:16" ht="20.25">
      <c r="A939" s="75"/>
      <c r="B939" s="77"/>
      <c r="C939" s="77"/>
      <c r="D939" s="77"/>
      <c r="E939" s="77"/>
      <c r="F939" s="77"/>
      <c r="G939" s="77"/>
      <c r="H939" s="76"/>
      <c r="I939" s="75"/>
      <c r="J939" s="78"/>
      <c r="K939" s="78"/>
      <c r="L939" s="78"/>
      <c r="M939" s="78"/>
      <c r="N939" s="78"/>
      <c r="O939" s="78"/>
      <c r="P939" s="76"/>
    </row>
    <row r="940" spans="1:16" ht="20.25">
      <c r="A940" s="75"/>
      <c r="B940" s="77"/>
      <c r="C940" s="241" t="s">
        <v>36</v>
      </c>
      <c r="D940" s="241"/>
      <c r="E940" s="241"/>
      <c r="F940" s="241"/>
      <c r="G940" s="77"/>
      <c r="H940" s="76"/>
      <c r="I940" s="75"/>
      <c r="J940" s="78"/>
      <c r="K940" s="242" t="s">
        <v>36</v>
      </c>
      <c r="L940" s="242"/>
      <c r="M940" s="242"/>
      <c r="N940" s="242"/>
      <c r="O940" s="78"/>
      <c r="P940" s="76"/>
    </row>
    <row r="941" spans="1:16" ht="20.25">
      <c r="A941" s="75"/>
      <c r="B941" s="77"/>
      <c r="C941" s="77"/>
      <c r="D941" s="77"/>
      <c r="E941" s="77"/>
      <c r="F941" s="77"/>
      <c r="G941" s="77"/>
      <c r="H941" s="76"/>
      <c r="I941" s="75"/>
      <c r="J941" s="78"/>
      <c r="K941" s="78"/>
      <c r="L941" s="78"/>
      <c r="M941" s="78"/>
      <c r="N941" s="78"/>
      <c r="O941" s="78"/>
      <c r="P941" s="76"/>
    </row>
    <row r="942" spans="1:16">
      <c r="A942" s="1"/>
      <c r="B942" s="1"/>
      <c r="C942" s="1"/>
      <c r="D942" s="234">
        <f>Lanes!$D$3</f>
        <v>41658</v>
      </c>
      <c r="E942" s="234"/>
      <c r="F942" s="1"/>
      <c r="G942" s="1"/>
      <c r="H942" s="1"/>
      <c r="I942" s="1"/>
      <c r="J942" s="79"/>
      <c r="K942" s="79"/>
      <c r="L942" s="235">
        <f>Lanes!$D$3</f>
        <v>41658</v>
      </c>
      <c r="M942" s="235"/>
      <c r="N942" s="79"/>
      <c r="O942" s="79"/>
      <c r="P942" s="1"/>
    </row>
    <row r="943" spans="1:16" ht="18">
      <c r="A943" s="37"/>
      <c r="B943" s="37"/>
      <c r="C943" s="37"/>
      <c r="D943" s="37"/>
      <c r="E943" s="37"/>
      <c r="F943" s="37"/>
      <c r="G943" s="37"/>
      <c r="H943" s="37"/>
      <c r="I943" s="37"/>
      <c r="J943" s="80"/>
      <c r="K943" s="80"/>
      <c r="L943" s="80"/>
      <c r="M943" s="80"/>
      <c r="N943" s="80"/>
      <c r="O943" s="80"/>
      <c r="P943" s="37"/>
    </row>
    <row r="944" spans="1:16" ht="15.75">
      <c r="A944" s="1"/>
      <c r="B944" s="1"/>
      <c r="C944" s="236" t="s">
        <v>28</v>
      </c>
      <c r="D944" s="236"/>
      <c r="E944" s="236"/>
      <c r="F944" s="236"/>
      <c r="G944" s="1"/>
      <c r="H944" s="1"/>
      <c r="I944" s="1"/>
      <c r="J944" s="79"/>
      <c r="K944" s="237" t="s">
        <v>27</v>
      </c>
      <c r="L944" s="237"/>
      <c r="M944" s="237"/>
      <c r="N944" s="237"/>
      <c r="O944" s="79"/>
      <c r="P944" s="1"/>
    </row>
    <row r="945" spans="1:16" ht="15.75">
      <c r="A945" s="36"/>
      <c r="B945" s="3"/>
      <c r="C945" s="3"/>
      <c r="D945" s="3"/>
      <c r="E945" s="3"/>
      <c r="F945" s="1"/>
      <c r="G945" s="1"/>
      <c r="H945" s="1"/>
      <c r="I945" s="36"/>
      <c r="J945" s="3"/>
      <c r="K945" s="3"/>
      <c r="L945" s="3"/>
      <c r="M945" s="3"/>
      <c r="N945" s="1"/>
      <c r="O945" s="1"/>
      <c r="P945" s="1"/>
    </row>
    <row r="946" spans="1:16" ht="15.75">
      <c r="A946" s="36"/>
      <c r="B946" s="3"/>
      <c r="C946" s="3"/>
      <c r="D946" s="3"/>
      <c r="E946" s="3"/>
      <c r="F946" s="1"/>
      <c r="G946" s="1"/>
      <c r="H946" s="1"/>
      <c r="I946" s="36"/>
      <c r="J946" s="3"/>
      <c r="K946" s="3"/>
      <c r="L946" s="3"/>
      <c r="M946" s="3"/>
      <c r="N946" s="1"/>
      <c r="O946" s="1"/>
      <c r="P946" s="1"/>
    </row>
    <row r="947" spans="1:16" ht="16.5" thickBot="1">
      <c r="A947" s="1"/>
      <c r="B947" s="36" t="s">
        <v>3</v>
      </c>
      <c r="C947" s="238">
        <f>Input!B30</f>
        <v>0</v>
      </c>
      <c r="D947" s="238"/>
      <c r="E947" s="238"/>
      <c r="F947" s="238"/>
      <c r="G947" s="35"/>
      <c r="H947" s="1"/>
      <c r="I947" s="1"/>
      <c r="J947" s="81" t="s">
        <v>3</v>
      </c>
      <c r="K947" s="238">
        <f>Input!S30</f>
        <v>0</v>
      </c>
      <c r="L947" s="238"/>
      <c r="M947" s="238"/>
      <c r="N947" s="238"/>
      <c r="O947" s="35"/>
      <c r="P947" s="1"/>
    </row>
    <row r="948" spans="1:1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thickBot="1">
      <c r="A949" s="1"/>
      <c r="B949" s="1"/>
      <c r="C949" s="34"/>
      <c r="D949" s="33"/>
      <c r="E949" s="1"/>
      <c r="F949" s="1"/>
      <c r="G949" s="1"/>
      <c r="H949" s="1"/>
      <c r="I949" s="1"/>
      <c r="J949" s="1"/>
      <c r="K949" s="34"/>
      <c r="L949" s="33"/>
      <c r="M949" s="1"/>
      <c r="N949" s="1"/>
      <c r="O949" s="1"/>
      <c r="P949" s="1"/>
    </row>
    <row r="950" spans="1:16">
      <c r="A950" s="1"/>
      <c r="B950" s="221" t="s">
        <v>29</v>
      </c>
      <c r="C950" s="223"/>
      <c r="D950" s="67"/>
      <c r="E950" s="221" t="s">
        <v>30</v>
      </c>
      <c r="F950" s="222"/>
      <c r="G950" s="223"/>
      <c r="H950" s="1"/>
      <c r="I950" s="1"/>
      <c r="J950" s="231" t="s">
        <v>29</v>
      </c>
      <c r="K950" s="232"/>
      <c r="L950" s="67"/>
      <c r="M950" s="231" t="s">
        <v>30</v>
      </c>
      <c r="N950" s="233"/>
      <c r="O950" s="232"/>
      <c r="P950" s="1"/>
    </row>
    <row r="951" spans="1:16">
      <c r="A951" s="1"/>
      <c r="B951" s="179" t="s">
        <v>26</v>
      </c>
      <c r="C951" s="181" t="s">
        <v>25</v>
      </c>
      <c r="D951" s="182"/>
      <c r="E951" s="179" t="s">
        <v>24</v>
      </c>
      <c r="F951" s="180" t="s">
        <v>23</v>
      </c>
      <c r="G951" s="178" t="s">
        <v>22</v>
      </c>
      <c r="H951" s="1"/>
      <c r="I951" s="1"/>
      <c r="J951" s="179" t="s">
        <v>26</v>
      </c>
      <c r="K951" s="181" t="s">
        <v>25</v>
      </c>
      <c r="L951" s="182"/>
      <c r="M951" s="179" t="s">
        <v>24</v>
      </c>
      <c r="N951" s="180" t="s">
        <v>23</v>
      </c>
      <c r="O951" s="178" t="s">
        <v>22</v>
      </c>
      <c r="P951" s="1"/>
    </row>
    <row r="952" spans="1:16">
      <c r="A952" s="1"/>
      <c r="B952" s="224"/>
      <c r="C952" s="228"/>
      <c r="D952" s="230"/>
      <c r="E952" s="224"/>
      <c r="F952" s="226"/>
      <c r="G952" s="228"/>
      <c r="H952" s="1"/>
      <c r="I952" s="1"/>
      <c r="J952" s="224"/>
      <c r="K952" s="228"/>
      <c r="L952" s="230"/>
      <c r="M952" s="224"/>
      <c r="N952" s="226"/>
      <c r="O952" s="228"/>
      <c r="P952" s="1"/>
    </row>
    <row r="953" spans="1:16">
      <c r="A953" s="1"/>
      <c r="B953" s="225"/>
      <c r="C953" s="229"/>
      <c r="D953" s="230"/>
      <c r="E953" s="225"/>
      <c r="F953" s="227"/>
      <c r="G953" s="229"/>
      <c r="H953" s="1"/>
      <c r="I953" s="1"/>
      <c r="J953" s="225"/>
      <c r="K953" s="229"/>
      <c r="L953" s="230"/>
      <c r="M953" s="225"/>
      <c r="N953" s="227"/>
      <c r="O953" s="229"/>
      <c r="P953" s="1"/>
    </row>
    <row r="954" spans="1:16" ht="15.75" thickBot="1">
      <c r="A954" s="1"/>
      <c r="B954" s="63" t="s">
        <v>14</v>
      </c>
      <c r="C954" s="64">
        <f>IF(C918=" "," ",C918+1)</f>
        <v>27</v>
      </c>
      <c r="D954" s="182"/>
      <c r="E954" s="63" t="s">
        <v>14</v>
      </c>
      <c r="F954" s="66">
        <f>IF(C954=" "," ",(IF(AND(ISEVEN(C954),(AND(C954&gt;Lanes!$C$18,C954&lt;Lanes!$C$20+1)=TRUE),C954+2&gt;Lanes!$C$20)=TRUE,Lanes!$C$19+1,(IF(AND(ISEVEN(C954),(AND(C954&gt;Lanes!$C$17-1,C954&lt;Lanes!$C$19)=TRUE),C954+2&gt;Lanes!$C$18)=TRUE,Lanes!$C$17+1,(IF(AND(ISODD(C954),(AND(C954&gt;Lanes!$C$17-1,C954&lt;Lanes!$C$19)=TRUE),C954-2&lt;Lanes!$C$17)=TRUE,Lanes!$C$18-1,(IF(AND(ISODD(C954),(AND(C954&gt;Lanes!$C$18,C954&lt;Lanes!$C$20+1)=TRUE),C954-2&lt;Lanes!$C$19)=TRUE,Lanes!$C$20-1,(IF(ISEVEN(C954)=TRUE,C954+2,C954-2)))))))))))</f>
        <v>25</v>
      </c>
      <c r="G954" s="70"/>
      <c r="H954" s="1"/>
      <c r="I954" s="1"/>
      <c r="J954" s="63" t="s">
        <v>14</v>
      </c>
      <c r="K954" s="64">
        <f>IF(K918=" "," ",K918+1)</f>
        <v>57</v>
      </c>
      <c r="L954" s="182"/>
      <c r="M954" s="63" t="s">
        <v>14</v>
      </c>
      <c r="N954" s="66">
        <f>IF(K954=" "," ",(IF(AND(ISEVEN(K954),(AND(K954&gt;Lanes!$G$18,K954&lt;Lanes!$G$20+1)=TRUE),K954+2&gt;Lanes!$G$20)=TRUE,Lanes!$G$19+1,(IF(AND(ISEVEN(K954),(AND(K954&gt;Lanes!$G$17-1,K954&lt;Lanes!$G$19)=TRUE),K954+2&gt;Lanes!$G$18)=TRUE,Lanes!$G$17+1,(IF(AND(ISODD(K954),(AND(K954&gt;Lanes!$G$17-1,K954&lt;Lanes!$G$19)=TRUE),K954-2&lt;Lanes!$G$17)=TRUE,Lanes!$G$18-1,(IF(AND(ISODD(K954),(AND(K954&gt;Lanes!$G$18,K954&lt;Lanes!$G$20+1)=TRUE),K954-2&lt;Lanes!$G$19)=TRUE,Lanes!$G$20-1,(IF(ISEVEN(K954)=TRUE,K954+2,K954-2)))))))))))</f>
        <v>55</v>
      </c>
      <c r="O954" s="70"/>
      <c r="P954" s="1"/>
    </row>
    <row r="955" spans="1:16">
      <c r="A955" s="1"/>
      <c r="B955" s="177"/>
      <c r="C955" s="3"/>
      <c r="D955" s="177"/>
      <c r="E955" s="3"/>
      <c r="F955" s="177"/>
      <c r="G955" s="3"/>
      <c r="H955" s="1"/>
      <c r="I955" s="1"/>
      <c r="J955" s="177"/>
      <c r="K955" s="3"/>
      <c r="L955" s="177"/>
      <c r="M955" s="3"/>
      <c r="N955" s="177"/>
      <c r="O955" s="3"/>
      <c r="P955" s="1"/>
    </row>
    <row r="956" spans="1:16" ht="15.75" thickBo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>
      <c r="A957" s="3"/>
      <c r="B957" s="221" t="s">
        <v>31</v>
      </c>
      <c r="C957" s="222"/>
      <c r="D957" s="223"/>
      <c r="E957" s="221" t="s">
        <v>32</v>
      </c>
      <c r="F957" s="222"/>
      <c r="G957" s="223"/>
      <c r="H957" s="3"/>
      <c r="I957" s="3"/>
      <c r="J957" s="221" t="s">
        <v>31</v>
      </c>
      <c r="K957" s="222"/>
      <c r="L957" s="223"/>
      <c r="M957" s="221" t="s">
        <v>32</v>
      </c>
      <c r="N957" s="222"/>
      <c r="O957" s="223"/>
      <c r="P957" s="3"/>
    </row>
    <row r="958" spans="1:16">
      <c r="A958" s="3"/>
      <c r="B958" s="179" t="s">
        <v>21</v>
      </c>
      <c r="C958" s="180" t="s">
        <v>20</v>
      </c>
      <c r="D958" s="178" t="s">
        <v>19</v>
      </c>
      <c r="E958" s="179" t="s">
        <v>18</v>
      </c>
      <c r="F958" s="180" t="s">
        <v>17</v>
      </c>
      <c r="G958" s="178" t="s">
        <v>16</v>
      </c>
      <c r="H958" s="67"/>
      <c r="I958" s="3"/>
      <c r="J958" s="179" t="s">
        <v>21</v>
      </c>
      <c r="K958" s="180" t="s">
        <v>20</v>
      </c>
      <c r="L958" s="178" t="s">
        <v>19</v>
      </c>
      <c r="M958" s="179" t="s">
        <v>18</v>
      </c>
      <c r="N958" s="180" t="s">
        <v>17</v>
      </c>
      <c r="O958" s="178" t="s">
        <v>16</v>
      </c>
      <c r="P958" s="67"/>
    </row>
    <row r="959" spans="1:16">
      <c r="A959" s="3"/>
      <c r="B959" s="224"/>
      <c r="C959" s="226"/>
      <c r="D959" s="228"/>
      <c r="E959" s="224"/>
      <c r="F959" s="226"/>
      <c r="G959" s="228"/>
      <c r="H959" s="182"/>
      <c r="I959" s="3"/>
      <c r="J959" s="224"/>
      <c r="K959" s="226"/>
      <c r="L959" s="228"/>
      <c r="M959" s="224"/>
      <c r="N959" s="226"/>
      <c r="O959" s="228"/>
      <c r="P959" s="4"/>
    </row>
    <row r="960" spans="1:16">
      <c r="A960" s="3"/>
      <c r="B960" s="225"/>
      <c r="C960" s="227"/>
      <c r="D960" s="229"/>
      <c r="E960" s="225"/>
      <c r="F960" s="227"/>
      <c r="G960" s="229"/>
      <c r="H960" s="68"/>
      <c r="I960" s="3"/>
      <c r="J960" s="225"/>
      <c r="K960" s="227"/>
      <c r="L960" s="229"/>
      <c r="M960" s="225"/>
      <c r="N960" s="227"/>
      <c r="O960" s="229"/>
      <c r="P960" s="68"/>
    </row>
    <row r="961" spans="1:16" ht="15.75" thickBot="1">
      <c r="A961" s="3"/>
      <c r="B961" s="63" t="s">
        <v>14</v>
      </c>
      <c r="C961" s="66">
        <f>IF(C954=" "," ",(IF(AND(ISEVEN(C954),ISEVEN(F954),(AND(C954&gt;Lanes!$C$18,C954&lt;Lanes!$C$20+1)),F954+1&gt;Lanes!$C$20)=TRUE,Lanes!$C$19,(IF(AND(ISEVEN(C954),ISEVEN(F954),(AND(C954&gt;Lanes!$C$17-1,C954&lt;Lanes!$C$19)),F954+1&gt;Lanes!$C$18)=TRUE,Lanes!$C$17,(IF(AND(ISEVEN(C954),ISODD(F954),(AND(C954&gt;Lanes!$C$18,C954&lt;Lanes!$C$20+1)),F954+3&gt;Lanes!$C$20)=TRUE,Lanes!$C$19+1,(IF(AND(ISEVEN(C954),ISODD(F954),(AND(C954&gt;Lanes!$C$17-1,C954&lt;Lanes!$C$19)),F954+3&gt;Lanes!$C$18)=TRUE,Lanes!$C$17+1,(IF(AND(ISODD(C954),ISEVEN(F954),(AND(C954&gt;Lanes!$C$17-1,C954&lt;Lanes!$C$19)),F954-3&lt;Lanes!$C$17)=TRUE,Lanes!$C$18-1,(IF(AND(ISODD(C954),ISEVEN(F954),(AND(C954&gt;Lanes!$C$18,C954&lt;Lanes!$C$20+1)),F954-3&gt;Lanes!$C$19)=TRUE,Lanes!$C$20-1,(IF(AND(ISODD(C954),ISODD(F954),(AND(C954&gt;Lanes!$C$17-1,C954&lt;Lanes!$C$19)),F954-1&lt;Lanes!$C$17)=TRUE,Lanes!$C$18,(IF(AND(ISODD(C954),ISODD(F954),(AND(C954&gt;Lanes!$C$18,C954&lt;Lanes!$C$20+1)),F954-1&lt;Lanes!$C$19)=TRUE,Lanes!$C$20,(IF(AND(ISODD(C954),ISODD(F954))=TRUE,F954-1,(IF(AND(ISODD(C954),ISEVEN(F954))=TRUE,F954-3,(IF(AND(ISEVEN(C954),ISODD(F954))=TRUE,F954+3,F954+1)))))))))))))))))))))))</f>
        <v>24</v>
      </c>
      <c r="D961" s="70"/>
      <c r="E961" s="63" t="s">
        <v>14</v>
      </c>
      <c r="F961" s="66">
        <f>IF(F954=" "," ",(IF(AND(ISEVEN(C954),ISEVEN(C961),(AND(C954&gt;Lanes!$C$18,C954&lt;Lanes!$C$20+1)),C961+1&gt;Lanes!$C$20)=TRUE,Lanes!$C$19+1,(IF(AND(ISEVEN(C954),ISEVEN(C961),(AND(C954&gt;Lanes!$C$17-1,C954&lt;Lanes!$C$19)),C961+1&gt;Lanes!$C$18)=TRUE,Lanes!$C$17+1,(IF(AND(ISEVEN(C954),ISODD(C961),(AND(C954&gt;Lanes!$C$18,C954&lt;Lanes!$C$20+1)),C961+3&gt;Lanes!$C$20)=TRUE,Lanes!$C$19+1,(IF(AND(ISEVEN(C954),ISODD(C961),(AND(C954&gt;Lanes!$C$17-1,C961&lt;Lanes!$C$19)),C961+3&gt;Lanes!$C$18)=TRUE,Lanes!$C$17+1,(IF(AND(ISODD(C954),ISEVEN(C961),(AND(C954&gt;Lanes!$C$17-1,C954&lt;Lanes!$C$19)),C961-3&lt;Lanes!$C$17)=TRUE,Lanes!$C$18-1,(IF(AND(ISODD(C954),ISEVEN(C961),(AND(C954&gt;Lanes!$C$18,C961&lt;Lanes!$C$20+1)),C961-3&lt;Lanes!$C$19)=TRUE,Lanes!$C$20-1,(IF(AND(ISODD(C954),ISODD(C961),(AND(C954&gt;Lanes!$C$17-1,C961&lt;Lanes!$C$19)),C961-3&lt;Lanes!$C$17)=TRUE,Lanes!$C$18,(IF(AND(ISODD(C954),ISODD(C961),(AND(C954&gt;Lanes!$C$18,C961&lt;Lanes!$C$20+1)),C961-3&lt;Lanes!$C$19)=TRUE,Lanes!$C$20,(IF(AND(ISODD(C954),ISODD(C961))=TRUE,C961-1,(IF(AND(ISODD(F954),ISEVEN(C961))=TRUE,C961-3,(IF(AND(ISEVEN(C954),ISODD(C961))=TRUE,C961+3,C961+1)))))))))))))))))))))))</f>
        <v>21</v>
      </c>
      <c r="G961" s="70"/>
      <c r="H961" s="68"/>
      <c r="I961" s="3"/>
      <c r="J961" s="63" t="s">
        <v>14</v>
      </c>
      <c r="K961" s="66">
        <f>IF(K954=" "," ",(IF(AND(ISEVEN(K954),ISEVEN(N954),(AND(K954&gt;Lanes!$G$18,K954&lt;Lanes!$G$20+1)),N954+1&gt;Lanes!$G$20)=TRUE,Lanes!$G$19,(IF(AND(ISEVEN(K954),ISEVEN(N954),(AND(K954&gt;Lanes!$G$17-1,K954&lt;Lanes!$G$19)),N954+1&gt;Lanes!$G$18)=TRUE,Lanes!$G$17,(IF(AND(ISEVEN(K954),ISODD(N954),(AND(K954&gt;Lanes!$G$18,K954&lt;Lanes!$G$20+1)),N954+3&gt;Lanes!$G$20)=TRUE,Lanes!$G$19+1,(IF(AND(ISEVEN(N954),ISODD(N954),(AND(K954&gt;Lanes!$G$17-1,K954&lt;Lanes!$G$19)),N954+3&gt;Lanes!$G$18)=TRUE,Lanes!$G$17+1,(IF(AND(ISODD(K954),ISEVEN(N954),(AND(K954&gt;Lanes!$G$17-1,K954&lt;Lanes!$G$19)),N954-3&lt;Lanes!$G$17)=TRUE,Lanes!$G$18-1,(IF(AND(ISODD(K954),ISEVEN(N954),(AND(K954&gt;Lanes!$G$18,K954&lt;Lanes!$G$20+1)),N954-3&gt;Lanes!$G$19)=TRUE,Lanes!$G$20-1,(IF(AND(ISODD(K954),ISODD(N954),(AND(K954&gt;Lanes!$G$17-1,K954&lt;Lanes!$G$19)),N954-1&lt;Lanes!$G$17)=TRUE,Lanes!$G$18,(IF(AND(ISODD(K954),ISODD(N954),(AND(K954&gt;Lanes!$G$18,K954&lt;Lanes!$G$20+1)),N954-1&lt;Lanes!$G$19)=TRUE,Lanes!$G$20,(IF(AND(ISODD(K954),ISODD(N954))=TRUE,N954-1,(IF(AND(ISODD(K954),ISEVEN(N954))=TRUE,N954-3,(IF(AND(ISEVEN(K954),ISODD(N954))=TRUE,N954+3,N954+1)))))))))))))))))))))))</f>
        <v>54</v>
      </c>
      <c r="L961" s="70"/>
      <c r="M961" s="63" t="s">
        <v>14</v>
      </c>
      <c r="N961" s="66">
        <f>IF(N954=" "," ",(IF(AND(ISEVEN(K954),ISEVEN(K961),(AND(K954&gt;Lanes!$G$18,K954&lt;Lanes!$G$20+1)),K961+1&gt;Lanes!$G$20)=TRUE,Lanes!$G$19+1,(IF(AND(ISEVEN(K954),ISEVEN(K961),(AND(K954&gt;Lanes!$G$17-1,K954&lt;Lanes!$G$19)),K961+1&gt;Lanes!$G$18)=TRUE,Lanes!$G$17+1,(IF(AND(ISEVEN(K954),ISODD(K961),(AND(K954&gt;Lanes!$G$18,K954&lt;Lanes!$G$20+1)),K961+3&gt;Lanes!$G$20)=TRUE,Lanes!$G$19+1,(IF(AND(ISEVEN(K954),ISODD(K961),(AND(K954&gt;Lanes!$G$17-1,K961&lt;Lanes!$G$19)),K961+3&gt;Lanes!$G$18)=TRUE,Lanes!$G$17+1,(IF(AND(ISODD(K954),ISEVEN(K961),(AND(K954&gt;Lanes!$G$17-1,K954&lt;Lanes!$G$19)),K961-3&lt;Lanes!$G$17)=TRUE,Lanes!$G$18-1,(IF(AND(ISODD(K954),ISEVEN(K961),(AND(K954&gt;Lanes!$G$18,K961&lt;Lanes!$G$20+1)),K961-3&lt;Lanes!$G$19)=TRUE,Lanes!$G$20-1,(IF(AND(ISODD(K954),ISODD(K961),(AND(K954&gt;Lanes!$G$17-1,K961&lt;Lanes!$G$19)),K961-3&lt;Lanes!$G$17)=TRUE,Lanes!$G$18,(IF(AND(ISODD(K954),ISODD(K961),(AND(K954&gt;Lanes!$G$18,K961&lt;Lanes!$G$20+1)),K961-3&lt;Lanes!$G$19)=TRUE,Lanes!$G$20,(IF(AND(ISODD(K954),ISODD(K961))=TRUE,K961-1,(IF(AND(ISODD(N954),ISEVEN(K961))=TRUE,K961-3,(IF(AND(ISEVEN(K954),ISODD(K961))=TRUE,K961+3,K961+1)))))))))))))))))))))))</f>
        <v>51</v>
      </c>
      <c r="O961" s="70"/>
      <c r="P961" s="68"/>
    </row>
    <row r="962" spans="1:16">
      <c r="A962" s="3"/>
      <c r="B962" s="3"/>
      <c r="C962" s="3"/>
      <c r="D962" s="182"/>
      <c r="E962" s="182"/>
      <c r="F962" s="182"/>
      <c r="G962" s="182"/>
      <c r="H962" s="182"/>
      <c r="I962" s="3"/>
      <c r="J962" s="3"/>
      <c r="K962" s="3"/>
      <c r="L962" s="182"/>
      <c r="M962" s="182"/>
      <c r="N962" s="182"/>
      <c r="O962" s="182"/>
      <c r="P962" s="4"/>
    </row>
    <row r="963" spans="1:16" ht="15.75" thickBot="1">
      <c r="A963" s="3"/>
      <c r="B963" s="3"/>
      <c r="C963" s="3"/>
      <c r="D963" s="182"/>
      <c r="E963" s="182"/>
      <c r="F963" s="182"/>
      <c r="G963" s="182"/>
      <c r="H963" s="182"/>
      <c r="I963" s="3"/>
      <c r="J963" s="3"/>
      <c r="K963" s="3"/>
      <c r="L963" s="182"/>
      <c r="M963" s="182"/>
      <c r="N963" s="182"/>
      <c r="O963" s="182"/>
      <c r="P963" s="4"/>
    </row>
    <row r="964" spans="1:16" ht="15.75" thickBot="1">
      <c r="A964" s="1"/>
      <c r="B964" s="221" t="s">
        <v>33</v>
      </c>
      <c r="C964" s="222"/>
      <c r="D964" s="223"/>
      <c r="E964" s="182"/>
      <c r="F964" s="1"/>
      <c r="G964" s="1"/>
      <c r="H964" s="1"/>
      <c r="I964" s="1"/>
      <c r="J964" s="221" t="s">
        <v>33</v>
      </c>
      <c r="K964" s="222"/>
      <c r="L964" s="223"/>
      <c r="M964" s="182"/>
      <c r="N964" s="1"/>
      <c r="O964" s="1"/>
      <c r="P964" s="1"/>
    </row>
    <row r="965" spans="1:16">
      <c r="A965" s="1"/>
      <c r="B965" s="179" t="s">
        <v>15</v>
      </c>
      <c r="C965" s="180" t="s">
        <v>37</v>
      </c>
      <c r="D965" s="178" t="s">
        <v>38</v>
      </c>
      <c r="E965" s="1"/>
      <c r="F965" s="221" t="s">
        <v>34</v>
      </c>
      <c r="G965" s="223"/>
      <c r="H965" s="1"/>
      <c r="I965" s="1"/>
      <c r="J965" s="179" t="s">
        <v>15</v>
      </c>
      <c r="K965" s="180" t="s">
        <v>37</v>
      </c>
      <c r="L965" s="178" t="s">
        <v>38</v>
      </c>
      <c r="M965" s="1"/>
      <c r="N965" s="221" t="s">
        <v>34</v>
      </c>
      <c r="O965" s="223"/>
      <c r="P965" s="1"/>
    </row>
    <row r="966" spans="1:16">
      <c r="A966" s="1"/>
      <c r="B966" s="224"/>
      <c r="C966" s="226"/>
      <c r="D966" s="228"/>
      <c r="E966" s="1"/>
      <c r="F966" s="71"/>
      <c r="G966" s="72"/>
      <c r="H966" s="1"/>
      <c r="I966" s="1"/>
      <c r="J966" s="224"/>
      <c r="K966" s="226"/>
      <c r="L966" s="228"/>
      <c r="M966" s="1"/>
      <c r="N966" s="71"/>
      <c r="O966" s="72"/>
      <c r="P966" s="1"/>
    </row>
    <row r="967" spans="1:16" ht="15.75" thickBot="1">
      <c r="A967" s="1"/>
      <c r="B967" s="225"/>
      <c r="C967" s="227"/>
      <c r="D967" s="229"/>
      <c r="E967" s="1"/>
      <c r="F967" s="73"/>
      <c r="G967" s="74"/>
      <c r="H967" s="1"/>
      <c r="I967" s="1"/>
      <c r="J967" s="225"/>
      <c r="K967" s="227"/>
      <c r="L967" s="229"/>
      <c r="M967" s="1"/>
      <c r="N967" s="73"/>
      <c r="O967" s="74"/>
      <c r="P967" s="1"/>
    </row>
    <row r="968" spans="1:16" ht="15.75" thickBot="1">
      <c r="A968" s="1"/>
      <c r="B968" s="63" t="s">
        <v>14</v>
      </c>
      <c r="C968" s="66">
        <f>IF(C954=" "," ",(IF(AND(ISEVEN(C954),ISEVEN(F961),(AND(C954&gt;Lanes!$C$18,C954&lt;Lanes!$C$20+1)),F961+1&gt;Lanes!$C$20)=TRUE,Lanes!$C$19,(IF(AND(ISEVEN(C954),ISEVEN(F961),(AND(C954&gt;Lanes!$C$17-1,C954&lt;Lanes!$C$19)),F961+1&gt;Lanes!$C$18)=TRUE,Lanes!$C$17,(IF(AND(ISEVEN(C954),ISODD(F961),(AND(C954&gt;Lanes!$C$18,C954&lt;Lanes!$C$20+1)),F961+3&gt;Lanes!$C$20)=TRUE,Lanes!$C$19+1,(IF(AND(ISEVEN(C954),ISODD(F961),(AND(C954&gt;Lanes!$C$17-1,F961&lt;Lanes!$C$19)),F961+3&gt;Lanes!$C$18)=TRUE,Lanes!$C$17+1,(IF(AND(ISODD(C954),ISEVEN(F961),(AND(C954&gt;Lanes!$C$17-1,C954&lt;Lanes!$C$19)),F961-3&lt;Lanes!$C$17)=TRUE,Lanes!$C$18-1,(IF(AND(ISODD(C954),ISEVEN(F961),(AND(C954&gt;Lanes!$C$18,C954&lt;Lanes!$C$20+1)),F961-3&gt;Lanes!$C$19)=TRUE,Lanes!$C$20-1,(IF(AND(ISODD(C954),ISODD(F961),(AND(C954&gt;Lanes!$C$17-1,C954&lt;Lanes!$C$19)),F961-1&lt;Lanes!$C$17)=TRUE,Lanes!$C$18,(IF(AND(ISODD(C954),ISODD(F961),(AND(C954&gt;Lanes!$C$18,C954&lt;Lanes!$C$20+1)),F961-1&lt;Lanes!$C$19)=TRUE,Lanes!$C$20,(IF(AND(ISODD(C954),ISODD(F961))=TRUE,F961-1,(IF(AND(ISODD(C954),ISEVEN(F961))=TRUE,F961-3,(IF(AND(ISEVEN(C954),ISODD(F961))=TRUE,F961+3,F961+1)))))))))))))))))))))))</f>
        <v>20</v>
      </c>
      <c r="D968" s="70"/>
      <c r="E968" s="1"/>
      <c r="F968" s="1"/>
      <c r="G968" s="1"/>
      <c r="H968" s="1"/>
      <c r="I968" s="1"/>
      <c r="J968" s="63" t="s">
        <v>14</v>
      </c>
      <c r="K968" s="66">
        <f>IF(K954=" "," ",(IF(AND(ISEVEN(K954),ISEVEN(N961),(AND(K954&gt;Lanes!$G$18,K954&lt;Lanes!$G$20+1)),N961+1&gt;Lanes!$G$20)=TRUE,Lanes!$G$19,(IF(AND(ISEVEN(K954),ISEVEN(N961),(AND(K954&gt;Lanes!$G$17-1,K954&lt;Lanes!$G$19)),N961+1&gt;Lanes!$G$18)=TRUE,Lanes!$G$17,(IF(AND(ISEVEN(K954),ISODD(N961),(AND(K954&gt;Lanes!$G$18,K954&lt;Lanes!$G$20+1)),N961+3&gt;Lanes!$G$20)=TRUE,Lanes!$G$19+1,(IF(AND(ISEVEN(K954),ISODD(N961),(AND(K954&gt;Lanes!$G$17-1,N961&lt;Lanes!$G$19)),N961+3&gt;Lanes!$G$18)=TRUE,Lanes!$G$17+1,(IF(AND(ISODD(K954),ISEVEN(N961),(AND(K954&gt;Lanes!$G$17-1,K954&lt;Lanes!$G$19)),N961-3&lt;Lanes!$G$17)=TRUE,Lanes!$G$18-1,(IF(AND(ISODD(K954),ISEVEN(N961),(AND(K954&gt;Lanes!$G$18,K954&lt;Lanes!$G$20+1)),N961-3&gt;Lanes!$G$19)=TRUE,Lanes!$G$20-1,(IF(AND(ISODD(K954),ISODD(N961),(AND(K954&gt;Lanes!$G$17-1,K954&lt;Lanes!$G$19)),N961-1&lt;Lanes!$G$17)=TRUE,Lanes!$G$18,(IF(AND(ISODD(K954),ISODD(N961),(AND(K954&gt;Lanes!$G$18,K954&lt;Lanes!$G$20+1)),N961-1&lt;Lanes!$G$19)=TRUE,Lanes!$G$20,(IF(AND(ISODD(K954),ISODD(N961))=TRUE,N961-1,(IF(AND(ISODD(K954),ISEVEN(N961))=TRUE,N961-3,(IF(AND(ISEVEN(K954),ISODD(N961))=TRUE,N961+3,N961+1)))))))))))))))))))))))</f>
        <v>50</v>
      </c>
      <c r="L968" s="70"/>
      <c r="M968" s="1"/>
      <c r="N968" s="1"/>
      <c r="O968" s="1"/>
      <c r="P968" s="1"/>
    </row>
    <row r="969" spans="1:16">
      <c r="A969" s="1"/>
      <c r="B969" s="1"/>
      <c r="C969" s="1"/>
      <c r="D969" s="3"/>
      <c r="E969" s="3"/>
      <c r="F969" s="1"/>
      <c r="G969" s="1"/>
      <c r="H969" s="1"/>
      <c r="I969" s="1"/>
      <c r="J969" s="1"/>
      <c r="K969" s="1"/>
      <c r="L969" s="3"/>
      <c r="M969" s="3"/>
      <c r="N969" s="1"/>
      <c r="O969" s="1"/>
      <c r="P969" s="1"/>
    </row>
    <row r="970" spans="1:16">
      <c r="A970" s="1"/>
      <c r="B970" s="1"/>
      <c r="C970" s="1"/>
      <c r="D970" s="3"/>
      <c r="E970" s="3"/>
      <c r="F970" s="1"/>
      <c r="G970" s="1"/>
      <c r="H970" s="1"/>
      <c r="I970" s="1"/>
      <c r="J970" s="1"/>
      <c r="K970" s="1"/>
      <c r="L970" s="3"/>
      <c r="M970" s="3"/>
      <c r="N970" s="1"/>
      <c r="O970" s="1"/>
      <c r="P970" s="1"/>
    </row>
    <row r="971" spans="1:1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>
      <c r="A972" s="1"/>
      <c r="B972" s="220" t="s">
        <v>13</v>
      </c>
      <c r="C972" s="220"/>
      <c r="D972" s="31"/>
      <c r="E972" s="31"/>
      <c r="F972" s="31"/>
      <c r="G972" s="31"/>
      <c r="H972" s="1"/>
      <c r="I972" s="1"/>
      <c r="J972" s="220" t="s">
        <v>13</v>
      </c>
      <c r="K972" s="220"/>
      <c r="L972" s="31"/>
      <c r="M972" s="31"/>
      <c r="N972" s="31"/>
      <c r="O972" s="31"/>
      <c r="P972" s="1"/>
    </row>
    <row r="973" spans="1:16">
      <c r="A973" s="1"/>
      <c r="B973" s="239" t="s">
        <v>35</v>
      </c>
      <c r="C973" s="239"/>
      <c r="D973" s="239"/>
      <c r="E973" s="239"/>
      <c r="F973" s="239"/>
      <c r="G973" s="239"/>
      <c r="H973" s="1"/>
      <c r="I973" s="1"/>
      <c r="J973" s="240" t="s">
        <v>35</v>
      </c>
      <c r="K973" s="240"/>
      <c r="L973" s="240"/>
      <c r="M973" s="240"/>
      <c r="N973" s="240"/>
      <c r="O973" s="240"/>
      <c r="P973" s="1"/>
    </row>
    <row r="974" spans="1:16">
      <c r="A974" s="75"/>
      <c r="B974" s="239"/>
      <c r="C974" s="239"/>
      <c r="D974" s="239"/>
      <c r="E974" s="239"/>
      <c r="F974" s="239"/>
      <c r="G974" s="239"/>
      <c r="H974" s="76"/>
      <c r="I974" s="75"/>
      <c r="J974" s="240"/>
      <c r="K974" s="240"/>
      <c r="L974" s="240"/>
      <c r="M974" s="240"/>
      <c r="N974" s="240"/>
      <c r="O974" s="240"/>
      <c r="P974" s="76"/>
    </row>
    <row r="975" spans="1:16" ht="20.25">
      <c r="A975" s="75"/>
      <c r="B975" s="77"/>
      <c r="C975" s="77"/>
      <c r="D975" s="77"/>
      <c r="E975" s="77"/>
      <c r="F975" s="77"/>
      <c r="G975" s="77"/>
      <c r="H975" s="76"/>
      <c r="I975" s="75"/>
      <c r="J975" s="78"/>
      <c r="K975" s="78"/>
      <c r="L975" s="78"/>
      <c r="M975" s="78"/>
      <c r="N975" s="78"/>
      <c r="O975" s="78"/>
      <c r="P975" s="76"/>
    </row>
    <row r="976" spans="1:16" ht="20.25">
      <c r="A976" s="75"/>
      <c r="B976" s="77"/>
      <c r="C976" s="241" t="s">
        <v>36</v>
      </c>
      <c r="D976" s="241"/>
      <c r="E976" s="241"/>
      <c r="F976" s="241"/>
      <c r="G976" s="77"/>
      <c r="H976" s="76"/>
      <c r="I976" s="75"/>
      <c r="J976" s="78"/>
      <c r="K976" s="242" t="s">
        <v>36</v>
      </c>
      <c r="L976" s="242"/>
      <c r="M976" s="242"/>
      <c r="N976" s="242"/>
      <c r="O976" s="78"/>
      <c r="P976" s="76"/>
    </row>
    <row r="977" spans="1:16" ht="20.25">
      <c r="A977" s="75"/>
      <c r="B977" s="77"/>
      <c r="C977" s="77"/>
      <c r="D977" s="77"/>
      <c r="E977" s="77"/>
      <c r="F977" s="77"/>
      <c r="G977" s="77"/>
      <c r="H977" s="76"/>
      <c r="I977" s="75"/>
      <c r="J977" s="78"/>
      <c r="K977" s="78"/>
      <c r="L977" s="78"/>
      <c r="M977" s="78"/>
      <c r="N977" s="78"/>
      <c r="O977" s="78"/>
      <c r="P977" s="76"/>
    </row>
    <row r="978" spans="1:16">
      <c r="A978" s="1"/>
      <c r="B978" s="1"/>
      <c r="C978" s="1"/>
      <c r="D978" s="234">
        <f>Lanes!$D$3</f>
        <v>41658</v>
      </c>
      <c r="E978" s="234"/>
      <c r="F978" s="1"/>
      <c r="G978" s="1"/>
      <c r="H978" s="1"/>
      <c r="I978" s="1"/>
      <c r="J978" s="79"/>
      <c r="K978" s="79"/>
      <c r="L978" s="235">
        <f>Lanes!$D$3</f>
        <v>41658</v>
      </c>
      <c r="M978" s="235"/>
      <c r="N978" s="79"/>
      <c r="O978" s="79"/>
      <c r="P978" s="1"/>
    </row>
    <row r="979" spans="1:16" ht="18">
      <c r="A979" s="37"/>
      <c r="B979" s="37"/>
      <c r="C979" s="37"/>
      <c r="D979" s="37"/>
      <c r="E979" s="37"/>
      <c r="F979" s="37"/>
      <c r="G979" s="37"/>
      <c r="H979" s="37"/>
      <c r="I979" s="37"/>
      <c r="J979" s="80"/>
      <c r="K979" s="80"/>
      <c r="L979" s="80"/>
      <c r="M979" s="80"/>
      <c r="N979" s="80"/>
      <c r="O979" s="80"/>
      <c r="P979" s="37"/>
    </row>
    <row r="980" spans="1:16" ht="15.75">
      <c r="A980" s="1"/>
      <c r="B980" s="1"/>
      <c r="C980" s="236" t="s">
        <v>28</v>
      </c>
      <c r="D980" s="236"/>
      <c r="E980" s="236"/>
      <c r="F980" s="236"/>
      <c r="G980" s="1"/>
      <c r="H980" s="1"/>
      <c r="I980" s="1"/>
      <c r="J980" s="79"/>
      <c r="K980" s="237" t="s">
        <v>27</v>
      </c>
      <c r="L980" s="237"/>
      <c r="M980" s="237"/>
      <c r="N980" s="237"/>
      <c r="O980" s="79"/>
      <c r="P980" s="1"/>
    </row>
    <row r="981" spans="1:16" ht="15.75">
      <c r="A981" s="36"/>
      <c r="B981" s="3"/>
      <c r="C981" s="3"/>
      <c r="D981" s="3"/>
      <c r="E981" s="3"/>
      <c r="F981" s="1"/>
      <c r="G981" s="1"/>
      <c r="H981" s="1"/>
      <c r="I981" s="36"/>
      <c r="J981" s="3"/>
      <c r="K981" s="3"/>
      <c r="L981" s="3"/>
      <c r="M981" s="3"/>
      <c r="N981" s="1"/>
      <c r="O981" s="1"/>
      <c r="P981" s="1"/>
    </row>
    <row r="982" spans="1:16" ht="15.75">
      <c r="A982" s="36"/>
      <c r="B982" s="3"/>
      <c r="C982" s="3"/>
      <c r="D982" s="3"/>
      <c r="E982" s="3"/>
      <c r="F982" s="1"/>
      <c r="G982" s="1"/>
      <c r="H982" s="1"/>
      <c r="I982" s="36"/>
      <c r="J982" s="3"/>
      <c r="K982" s="3"/>
      <c r="L982" s="3"/>
      <c r="M982" s="3"/>
      <c r="N982" s="1"/>
      <c r="O982" s="1"/>
      <c r="P982" s="1"/>
    </row>
    <row r="983" spans="1:16" ht="16.5" thickBot="1">
      <c r="A983" s="1"/>
      <c r="B983" s="36" t="s">
        <v>3</v>
      </c>
      <c r="C983" s="238">
        <f>Input!B31</f>
        <v>0</v>
      </c>
      <c r="D983" s="238"/>
      <c r="E983" s="238"/>
      <c r="F983" s="238"/>
      <c r="G983" s="35"/>
      <c r="H983" s="1"/>
      <c r="I983" s="1"/>
      <c r="J983" s="81" t="s">
        <v>3</v>
      </c>
      <c r="K983" s="238">
        <f>Input!S31</f>
        <v>0</v>
      </c>
      <c r="L983" s="238"/>
      <c r="M983" s="238"/>
      <c r="N983" s="238"/>
      <c r="O983" s="35"/>
      <c r="P983" s="1"/>
    </row>
    <row r="984" spans="1:1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thickBot="1">
      <c r="A985" s="1"/>
      <c r="B985" s="1"/>
      <c r="C985" s="34"/>
      <c r="D985" s="33"/>
      <c r="E985" s="1"/>
      <c r="F985" s="1"/>
      <c r="G985" s="1"/>
      <c r="H985" s="1"/>
      <c r="I985" s="1"/>
      <c r="J985" s="1"/>
      <c r="K985" s="34"/>
      <c r="L985" s="33"/>
      <c r="M985" s="1"/>
      <c r="N985" s="1"/>
      <c r="O985" s="1"/>
      <c r="P985" s="1"/>
    </row>
    <row r="986" spans="1:16">
      <c r="A986" s="1"/>
      <c r="B986" s="221" t="s">
        <v>29</v>
      </c>
      <c r="C986" s="223"/>
      <c r="D986" s="67"/>
      <c r="E986" s="221" t="s">
        <v>30</v>
      </c>
      <c r="F986" s="222"/>
      <c r="G986" s="223"/>
      <c r="H986" s="1"/>
      <c r="I986" s="1"/>
      <c r="J986" s="231" t="s">
        <v>29</v>
      </c>
      <c r="K986" s="232"/>
      <c r="L986" s="67"/>
      <c r="M986" s="231" t="s">
        <v>30</v>
      </c>
      <c r="N986" s="233"/>
      <c r="O986" s="232"/>
      <c r="P986" s="1"/>
    </row>
    <row r="987" spans="1:16">
      <c r="A987" s="1"/>
      <c r="B987" s="179" t="s">
        <v>26</v>
      </c>
      <c r="C987" s="181" t="s">
        <v>25</v>
      </c>
      <c r="D987" s="182"/>
      <c r="E987" s="179" t="s">
        <v>24</v>
      </c>
      <c r="F987" s="180" t="s">
        <v>23</v>
      </c>
      <c r="G987" s="178" t="s">
        <v>22</v>
      </c>
      <c r="H987" s="1"/>
      <c r="I987" s="1"/>
      <c r="J987" s="179" t="s">
        <v>26</v>
      </c>
      <c r="K987" s="181" t="s">
        <v>25</v>
      </c>
      <c r="L987" s="182"/>
      <c r="M987" s="179" t="s">
        <v>24</v>
      </c>
      <c r="N987" s="180" t="s">
        <v>23</v>
      </c>
      <c r="O987" s="178" t="s">
        <v>22</v>
      </c>
      <c r="P987" s="1"/>
    </row>
    <row r="988" spans="1:16">
      <c r="A988" s="1"/>
      <c r="B988" s="224"/>
      <c r="C988" s="228"/>
      <c r="D988" s="230"/>
      <c r="E988" s="224"/>
      <c r="F988" s="226"/>
      <c r="G988" s="228"/>
      <c r="H988" s="1"/>
      <c r="I988" s="1"/>
      <c r="J988" s="224"/>
      <c r="K988" s="228"/>
      <c r="L988" s="230"/>
      <c r="M988" s="224"/>
      <c r="N988" s="226"/>
      <c r="O988" s="228"/>
      <c r="P988" s="1"/>
    </row>
    <row r="989" spans="1:16">
      <c r="A989" s="1"/>
      <c r="B989" s="225"/>
      <c r="C989" s="229"/>
      <c r="D989" s="230"/>
      <c r="E989" s="225"/>
      <c r="F989" s="227"/>
      <c r="G989" s="229"/>
      <c r="H989" s="1"/>
      <c r="I989" s="1"/>
      <c r="J989" s="225"/>
      <c r="K989" s="229"/>
      <c r="L989" s="230"/>
      <c r="M989" s="225"/>
      <c r="N989" s="227"/>
      <c r="O989" s="229"/>
      <c r="P989" s="1"/>
    </row>
    <row r="990" spans="1:16" ht="15.75" thickBot="1">
      <c r="A990" s="1"/>
      <c r="B990" s="63" t="s">
        <v>14</v>
      </c>
      <c r="C990" s="64">
        <f>IF(C954=" "," ",C954+1)</f>
        <v>28</v>
      </c>
      <c r="D990" s="182"/>
      <c r="E990" s="63" t="s">
        <v>14</v>
      </c>
      <c r="F990" s="66">
        <f>IF(C990=" "," ",(IF(AND(ISEVEN(C990),(AND(C990&gt;Lanes!$C$18,C990&lt;Lanes!$C$20+1)=TRUE),C990+2&gt;Lanes!$C$20)=TRUE,Lanes!$C$19+1,(IF(AND(ISEVEN(C990),(AND(C990&gt;Lanes!$C$17-1,C990&lt;Lanes!$C$19)=TRUE),C990+2&gt;Lanes!$C$18)=TRUE,Lanes!$C$17+1,(IF(AND(ISODD(C990),(AND(C990&gt;Lanes!$C$17-1,C990&lt;Lanes!$C$19)=TRUE),C990-2&lt;Lanes!$C$17)=TRUE,Lanes!$C$18-1,(IF(AND(ISODD(C990),(AND(C990&gt;Lanes!$C$18,C990&lt;Lanes!$C$20+1)=TRUE),C990-2&lt;Lanes!$C$19)=TRUE,Lanes!$C$20-1,(IF(ISEVEN(C990)=TRUE,C990+2,C990-2)))))))))))</f>
        <v>30</v>
      </c>
      <c r="G990" s="70"/>
      <c r="H990" s="1"/>
      <c r="I990" s="1"/>
      <c r="J990" s="63" t="s">
        <v>14</v>
      </c>
      <c r="K990" s="64">
        <f>IF(K954=" "," ",K954+1)</f>
        <v>58</v>
      </c>
      <c r="L990" s="182"/>
      <c r="M990" s="63" t="s">
        <v>14</v>
      </c>
      <c r="N990" s="66">
        <f>IF(K990=" "," ",(IF(AND(ISEVEN(K990),(AND(K990&gt;Lanes!$G$18,K990&lt;Lanes!$G$20+1)=TRUE),K990+2&gt;Lanes!$G$20)=TRUE,Lanes!$G$19+1,(IF(AND(ISEVEN(K990),(AND(K990&gt;Lanes!$G$17-1,K990&lt;Lanes!$G$19)=TRUE),K990+2&gt;Lanes!$G$18)=TRUE,Lanes!$G$17+1,(IF(AND(ISODD(K990),(AND(K990&gt;Lanes!$G$17-1,K990&lt;Lanes!$G$19)=TRUE),K990-2&lt;Lanes!$G$17)=TRUE,Lanes!$G$18-1,(IF(AND(ISODD(K990),(AND(K990&gt;Lanes!$G$18,K990&lt;Lanes!$G$20+1)=TRUE),K990-2&lt;Lanes!$G$19)=TRUE,Lanes!$G$20-1,(IF(ISEVEN(K990)=TRUE,K990+2,K990-2)))))))))))</f>
        <v>60</v>
      </c>
      <c r="O990" s="70"/>
      <c r="P990" s="1"/>
    </row>
    <row r="991" spans="1:16">
      <c r="A991" s="1"/>
      <c r="B991" s="177"/>
      <c r="C991" s="3"/>
      <c r="D991" s="177"/>
      <c r="E991" s="3"/>
      <c r="F991" s="177"/>
      <c r="G991" s="3"/>
      <c r="H991" s="1"/>
      <c r="I991" s="1"/>
      <c r="J991" s="177"/>
      <c r="K991" s="3"/>
      <c r="L991" s="177"/>
      <c r="M991" s="3"/>
      <c r="N991" s="177"/>
      <c r="O991" s="3"/>
      <c r="P991" s="1"/>
    </row>
    <row r="992" spans="1:16" ht="15.75" thickBo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>
      <c r="A993" s="3"/>
      <c r="B993" s="221" t="s">
        <v>31</v>
      </c>
      <c r="C993" s="222"/>
      <c r="D993" s="223"/>
      <c r="E993" s="221" t="s">
        <v>32</v>
      </c>
      <c r="F993" s="222"/>
      <c r="G993" s="223"/>
      <c r="H993" s="3"/>
      <c r="I993" s="3"/>
      <c r="J993" s="221" t="s">
        <v>31</v>
      </c>
      <c r="K993" s="222"/>
      <c r="L993" s="223"/>
      <c r="M993" s="221" t="s">
        <v>32</v>
      </c>
      <c r="N993" s="222"/>
      <c r="O993" s="223"/>
      <c r="P993" s="3"/>
    </row>
    <row r="994" spans="1:16">
      <c r="A994" s="3"/>
      <c r="B994" s="179" t="s">
        <v>21</v>
      </c>
      <c r="C994" s="180" t="s">
        <v>20</v>
      </c>
      <c r="D994" s="178" t="s">
        <v>19</v>
      </c>
      <c r="E994" s="179" t="s">
        <v>18</v>
      </c>
      <c r="F994" s="180" t="s">
        <v>17</v>
      </c>
      <c r="G994" s="178" t="s">
        <v>16</v>
      </c>
      <c r="H994" s="67"/>
      <c r="I994" s="3"/>
      <c r="J994" s="179" t="s">
        <v>21</v>
      </c>
      <c r="K994" s="180" t="s">
        <v>20</v>
      </c>
      <c r="L994" s="178" t="s">
        <v>19</v>
      </c>
      <c r="M994" s="179" t="s">
        <v>18</v>
      </c>
      <c r="N994" s="180" t="s">
        <v>17</v>
      </c>
      <c r="O994" s="178" t="s">
        <v>16</v>
      </c>
      <c r="P994" s="67"/>
    </row>
    <row r="995" spans="1:16">
      <c r="A995" s="3"/>
      <c r="B995" s="224"/>
      <c r="C995" s="226"/>
      <c r="D995" s="228"/>
      <c r="E995" s="224"/>
      <c r="F995" s="226"/>
      <c r="G995" s="228"/>
      <c r="H995" s="182"/>
      <c r="I995" s="3"/>
      <c r="J995" s="224"/>
      <c r="K995" s="226"/>
      <c r="L995" s="228"/>
      <c r="M995" s="224"/>
      <c r="N995" s="226"/>
      <c r="O995" s="228"/>
      <c r="P995" s="4"/>
    </row>
    <row r="996" spans="1:16">
      <c r="A996" s="3"/>
      <c r="B996" s="225"/>
      <c r="C996" s="227"/>
      <c r="D996" s="229"/>
      <c r="E996" s="225"/>
      <c r="F996" s="227"/>
      <c r="G996" s="229"/>
      <c r="H996" s="68"/>
      <c r="I996" s="3"/>
      <c r="J996" s="225"/>
      <c r="K996" s="227"/>
      <c r="L996" s="229"/>
      <c r="M996" s="225"/>
      <c r="N996" s="227"/>
      <c r="O996" s="229"/>
      <c r="P996" s="68"/>
    </row>
    <row r="997" spans="1:16" ht="15.75" thickBot="1">
      <c r="A997" s="3"/>
      <c r="B997" s="63" t="s">
        <v>14</v>
      </c>
      <c r="C997" s="66">
        <f>IF(C990=" "," ",(IF(AND(ISEVEN(C990),ISEVEN(F990),(AND(C990&gt;Lanes!$C$18,C990&lt;Lanes!$C$20+1)),F990+1&gt;Lanes!$C$20)=TRUE,Lanes!$C$19,(IF(AND(ISEVEN(C990),ISEVEN(F990),(AND(C990&gt;Lanes!$C$17-1,C990&lt;Lanes!$C$19)),F990+1&gt;Lanes!$C$18)=TRUE,Lanes!$C$17,(IF(AND(ISEVEN(C990),ISODD(F990),(AND(C990&gt;Lanes!$C$18,C990&lt;Lanes!$C$20+1)),F990+3&gt;Lanes!$C$20)=TRUE,Lanes!$C$19+1,(IF(AND(ISEVEN(C990),ISODD(F990),(AND(C990&gt;Lanes!$C$17-1,C990&lt;Lanes!$C$19)),F990+3&gt;Lanes!$C$18)=TRUE,Lanes!$C$17+1,(IF(AND(ISODD(C990),ISEVEN(F990),(AND(C990&gt;Lanes!$C$17-1,C990&lt;Lanes!$C$19)),F990-3&lt;Lanes!$C$17)=TRUE,Lanes!$C$18-1,(IF(AND(ISODD(C990),ISEVEN(F990),(AND(C990&gt;Lanes!$C$18,C990&lt;Lanes!$C$20+1)),F990-3&gt;Lanes!$C$19)=TRUE,Lanes!$C$20-1,(IF(AND(ISODD(C990),ISODD(F990),(AND(C990&gt;Lanes!$C$17-1,C990&lt;Lanes!$C$19)),F990-1&lt;Lanes!$C$17)=TRUE,Lanes!$C$18,(IF(AND(ISODD(C990),ISODD(F990),(AND(C990&gt;Lanes!$C$18,C990&lt;Lanes!$C$20+1)),F990-1&lt;Lanes!$C$19)=TRUE,Lanes!$C$20,(IF(AND(ISODD(C990),ISODD(F990))=TRUE,F990-1,(IF(AND(ISODD(C990),ISEVEN(F990))=TRUE,F990-3,(IF(AND(ISEVEN(C990),ISODD(F990))=TRUE,F990+3,F990+1)))))))))))))))))))))))</f>
        <v>31</v>
      </c>
      <c r="D997" s="70"/>
      <c r="E997" s="63" t="s">
        <v>14</v>
      </c>
      <c r="F997" s="66">
        <f>IF(F990=" "," ",(IF(AND(ISEVEN(C990),ISEVEN(C997),(AND(C990&gt;Lanes!$C$18,C990&lt;Lanes!$C$20+1)),C997+1&gt;Lanes!$C$20)=TRUE,Lanes!$C$19+1,(IF(AND(ISEVEN(C990),ISEVEN(C997),(AND(C990&gt;Lanes!$C$17-1,C990&lt;Lanes!$C$19)),C997+1&gt;Lanes!$C$18)=TRUE,Lanes!$C$17+1,(IF(AND(ISEVEN(C990),ISODD(C997),(AND(C990&gt;Lanes!$C$18,C990&lt;Lanes!$C$20+1)),C997+3&gt;Lanes!$C$20)=TRUE,Lanes!$C$19+1,(IF(AND(ISEVEN(C990),ISODD(C997),(AND(C990&gt;Lanes!$C$17-1,C997&lt;Lanes!$C$19)),C997+3&gt;Lanes!$C$18)=TRUE,Lanes!$C$17+1,(IF(AND(ISODD(C990),ISEVEN(C997),(AND(C990&gt;Lanes!$C$17-1,C990&lt;Lanes!$C$19)),C997-3&lt;Lanes!$C$17)=TRUE,Lanes!$C$18-1,(IF(AND(ISODD(C990),ISEVEN(C997),(AND(C990&gt;Lanes!$C$18,C997&lt;Lanes!$C$20+1)),C997-3&lt;Lanes!$C$19)=TRUE,Lanes!$C$20-1,(IF(AND(ISODD(C990),ISODD(C997),(AND(C990&gt;Lanes!$C$17-1,C997&lt;Lanes!$C$19)),C997-3&lt;Lanes!$C$17)=TRUE,Lanes!$C$18,(IF(AND(ISODD(C990),ISODD(C997),(AND(C990&gt;Lanes!$C$18,C997&lt;Lanes!$C$20+1)),C997-3&lt;Lanes!$C$19)=TRUE,Lanes!$C$20,(IF(AND(ISODD(C990),ISODD(C997))=TRUE,C997-1,(IF(AND(ISODD(F990),ISEVEN(C997))=TRUE,C997-3,(IF(AND(ISEVEN(C990),ISODD(C997))=TRUE,C997+3,C997+1)))))))))))))))))))))))</f>
        <v>34</v>
      </c>
      <c r="G997" s="70"/>
      <c r="H997" s="68"/>
      <c r="I997" s="3"/>
      <c r="J997" s="63" t="s">
        <v>14</v>
      </c>
      <c r="K997" s="66">
        <f>IF(K990=" "," ",(IF(AND(ISEVEN(K990),ISEVEN(N990),(AND(K990&gt;Lanes!$G$18,K990&lt;Lanes!$G$20+1)),N990+1&gt;Lanes!$G$20)=TRUE,Lanes!$G$19,(IF(AND(ISEVEN(K990),ISEVEN(N990),(AND(K990&gt;Lanes!$G$17-1,K990&lt;Lanes!$G$19)),N990+1&gt;Lanes!$G$18)=TRUE,Lanes!$G$17,(IF(AND(ISEVEN(K990),ISODD(N990),(AND(K990&gt;Lanes!$G$18,K990&lt;Lanes!$G$20+1)),N990+3&gt;Lanes!$G$20)=TRUE,Lanes!$G$19+1,(IF(AND(ISEVEN(N990),ISODD(N990),(AND(K990&gt;Lanes!$G$17-1,K990&lt;Lanes!$G$19)),N990+3&gt;Lanes!$G$18)=TRUE,Lanes!$G$17+1,(IF(AND(ISODD(K990),ISEVEN(N990),(AND(K990&gt;Lanes!$G$17-1,K990&lt;Lanes!$G$19)),N990-3&lt;Lanes!$G$17)=TRUE,Lanes!$G$18-1,(IF(AND(ISODD(K990),ISEVEN(N990),(AND(K990&gt;Lanes!$G$18,K990&lt;Lanes!$G$20+1)),N990-3&gt;Lanes!$G$19)=TRUE,Lanes!$G$20-1,(IF(AND(ISODD(K990),ISODD(N990),(AND(K990&gt;Lanes!$G$17-1,K990&lt;Lanes!$G$19)),N990-1&lt;Lanes!$G$17)=TRUE,Lanes!$G$18,(IF(AND(ISODD(K990),ISODD(N990),(AND(K990&gt;Lanes!$G$18,K990&lt;Lanes!$G$20+1)),N990-1&lt;Lanes!$G$19)=TRUE,Lanes!$G$20,(IF(AND(ISODD(K990),ISODD(N990))=TRUE,N990-1,(IF(AND(ISODD(K990),ISEVEN(N990))=TRUE,N990-3,(IF(AND(ISEVEN(K990),ISODD(N990))=TRUE,N990+3,N990+1)))))))))))))))))))))))</f>
        <v>61</v>
      </c>
      <c r="L997" s="70"/>
      <c r="M997" s="63" t="s">
        <v>14</v>
      </c>
      <c r="N997" s="66">
        <f>IF(N990=" "," ",(IF(AND(ISEVEN(K990),ISEVEN(K997),(AND(K990&gt;Lanes!$G$18,K990&lt;Lanes!$G$20+1)),K997+1&gt;Lanes!$G$20)=TRUE,Lanes!$G$19+1,(IF(AND(ISEVEN(K990),ISEVEN(K997),(AND(K990&gt;Lanes!$G$17-1,K990&lt;Lanes!$G$19)),K997+1&gt;Lanes!$G$18)=TRUE,Lanes!$G$17+1,(IF(AND(ISEVEN(K990),ISODD(K997),(AND(K990&gt;Lanes!$G$18,K990&lt;Lanes!$G$20+1)),K997+3&gt;Lanes!$G$20)=TRUE,Lanes!$G$19+1,(IF(AND(ISEVEN(K990),ISODD(K997),(AND(K990&gt;Lanes!$G$17-1,K997&lt;Lanes!$G$19)),K997+3&gt;Lanes!$G$18)=TRUE,Lanes!$G$17+1,(IF(AND(ISODD(K990),ISEVEN(K997),(AND(K990&gt;Lanes!$G$17-1,K990&lt;Lanes!$G$19)),K997-3&lt;Lanes!$G$17)=TRUE,Lanes!$G$18-1,(IF(AND(ISODD(K990),ISEVEN(K997),(AND(K990&gt;Lanes!$G$18,K997&lt;Lanes!$G$20+1)),K997-3&lt;Lanes!$G$19)=TRUE,Lanes!$G$20-1,(IF(AND(ISODD(K990),ISODD(K997),(AND(K990&gt;Lanes!$G$17-1,K997&lt;Lanes!$G$19)),K997-3&lt;Lanes!$G$17)=TRUE,Lanes!$G$18,(IF(AND(ISODD(K990),ISODD(K997),(AND(K990&gt;Lanes!$G$18,K997&lt;Lanes!$G$20+1)),K997-3&lt;Lanes!$G$19)=TRUE,Lanes!$G$20,(IF(AND(ISODD(K990),ISODD(K997))=TRUE,K997-1,(IF(AND(ISODD(N990),ISEVEN(K997))=TRUE,K997-3,(IF(AND(ISEVEN(K990),ISODD(K997))=TRUE,K997+3,K997+1)))))))))))))))))))))))</f>
        <v>64</v>
      </c>
      <c r="O997" s="70"/>
      <c r="P997" s="68"/>
    </row>
    <row r="998" spans="1:16">
      <c r="A998" s="3"/>
      <c r="B998" s="3"/>
      <c r="C998" s="3"/>
      <c r="D998" s="182"/>
      <c r="E998" s="182"/>
      <c r="F998" s="182"/>
      <c r="G998" s="182"/>
      <c r="H998" s="182"/>
      <c r="I998" s="3"/>
      <c r="J998" s="3"/>
      <c r="K998" s="3"/>
      <c r="L998" s="182"/>
      <c r="M998" s="182"/>
      <c r="N998" s="182"/>
      <c r="O998" s="182"/>
      <c r="P998" s="4"/>
    </row>
    <row r="999" spans="1:16" ht="15.75" thickBot="1">
      <c r="A999" s="3"/>
      <c r="B999" s="3"/>
      <c r="C999" s="3"/>
      <c r="D999" s="182"/>
      <c r="E999" s="182"/>
      <c r="F999" s="182"/>
      <c r="G999" s="182"/>
      <c r="H999" s="182"/>
      <c r="I999" s="3"/>
      <c r="J999" s="3"/>
      <c r="K999" s="3"/>
      <c r="L999" s="182"/>
      <c r="M999" s="182"/>
      <c r="N999" s="182"/>
      <c r="O999" s="182"/>
      <c r="P999" s="4"/>
    </row>
    <row r="1000" spans="1:16" ht="15.75" thickBot="1">
      <c r="A1000" s="1"/>
      <c r="B1000" s="221" t="s">
        <v>33</v>
      </c>
      <c r="C1000" s="222"/>
      <c r="D1000" s="223"/>
      <c r="E1000" s="182"/>
      <c r="F1000" s="1"/>
      <c r="G1000" s="1"/>
      <c r="H1000" s="1"/>
      <c r="I1000" s="1"/>
      <c r="J1000" s="221" t="s">
        <v>33</v>
      </c>
      <c r="K1000" s="222"/>
      <c r="L1000" s="223"/>
      <c r="M1000" s="182"/>
      <c r="N1000" s="1"/>
      <c r="O1000" s="1"/>
      <c r="P1000" s="1"/>
    </row>
    <row r="1001" spans="1:16">
      <c r="A1001" s="1"/>
      <c r="B1001" s="179" t="s">
        <v>15</v>
      </c>
      <c r="C1001" s="180" t="s">
        <v>37</v>
      </c>
      <c r="D1001" s="178" t="s">
        <v>38</v>
      </c>
      <c r="E1001" s="1"/>
      <c r="F1001" s="221" t="s">
        <v>34</v>
      </c>
      <c r="G1001" s="223"/>
      <c r="H1001" s="1"/>
      <c r="I1001" s="1"/>
      <c r="J1001" s="179" t="s">
        <v>15</v>
      </c>
      <c r="K1001" s="180" t="s">
        <v>37</v>
      </c>
      <c r="L1001" s="178" t="s">
        <v>38</v>
      </c>
      <c r="M1001" s="1"/>
      <c r="N1001" s="221" t="s">
        <v>34</v>
      </c>
      <c r="O1001" s="223"/>
      <c r="P1001" s="1"/>
    </row>
    <row r="1002" spans="1:16">
      <c r="A1002" s="1"/>
      <c r="B1002" s="224"/>
      <c r="C1002" s="226"/>
      <c r="D1002" s="228"/>
      <c r="E1002" s="1"/>
      <c r="F1002" s="71"/>
      <c r="G1002" s="72"/>
      <c r="H1002" s="1"/>
      <c r="I1002" s="1"/>
      <c r="J1002" s="224"/>
      <c r="K1002" s="226"/>
      <c r="L1002" s="228"/>
      <c r="M1002" s="1"/>
      <c r="N1002" s="71"/>
      <c r="O1002" s="72"/>
      <c r="P1002" s="1"/>
    </row>
    <row r="1003" spans="1:16" ht="15.75" thickBot="1">
      <c r="A1003" s="1"/>
      <c r="B1003" s="225"/>
      <c r="C1003" s="227"/>
      <c r="D1003" s="229"/>
      <c r="E1003" s="1"/>
      <c r="F1003" s="73"/>
      <c r="G1003" s="74"/>
      <c r="H1003" s="1"/>
      <c r="I1003" s="1"/>
      <c r="J1003" s="225"/>
      <c r="K1003" s="227"/>
      <c r="L1003" s="229"/>
      <c r="M1003" s="1"/>
      <c r="N1003" s="73"/>
      <c r="O1003" s="74"/>
      <c r="P1003" s="1"/>
    </row>
    <row r="1004" spans="1:16" ht="15.75" thickBot="1">
      <c r="A1004" s="1"/>
      <c r="B1004" s="63" t="s">
        <v>14</v>
      </c>
      <c r="C1004" s="66">
        <f>IF(C990=" "," ",(IF(AND(ISEVEN(C990),ISEVEN(F997),(AND(C990&gt;Lanes!$C$18,C990&lt;Lanes!$C$20+1)),F997+1&gt;Lanes!$C$20)=TRUE,Lanes!$C$19,(IF(AND(ISEVEN(C990),ISEVEN(F997),(AND(C990&gt;Lanes!$C$17-1,C990&lt;Lanes!$C$19)),F997+1&gt;Lanes!$C$18)=TRUE,Lanes!$C$17,(IF(AND(ISEVEN(C990),ISODD(F997),(AND(C990&gt;Lanes!$C$18,C990&lt;Lanes!$C$20+1)),F997+3&gt;Lanes!$C$20)=TRUE,Lanes!$C$19+1,(IF(AND(ISEVEN(C990),ISODD(F997),(AND(C990&gt;Lanes!$C$17-1,F997&lt;Lanes!$C$19)),F997+3&gt;Lanes!$C$18)=TRUE,Lanes!$C$17+1,(IF(AND(ISODD(C990),ISEVEN(F997),(AND(C990&gt;Lanes!$C$17-1,C990&lt;Lanes!$C$19)),F997-3&lt;Lanes!$C$17)=TRUE,Lanes!$C$18-1,(IF(AND(ISODD(C990),ISEVEN(F997),(AND(C990&gt;Lanes!$C$18,C990&lt;Lanes!$C$20+1)),F997-3&gt;Lanes!$C$19)=TRUE,Lanes!$C$20-1,(IF(AND(ISODD(C990),ISODD(F997),(AND(C990&gt;Lanes!$C$17-1,C990&lt;Lanes!$C$19)),F997-1&lt;Lanes!$C$17)=TRUE,Lanes!$C$18,(IF(AND(ISODD(C990),ISODD(F997),(AND(C990&gt;Lanes!$C$18,C990&lt;Lanes!$C$20+1)),F997-1&lt;Lanes!$C$19)=TRUE,Lanes!$C$20,(IF(AND(ISODD(C990),ISODD(F997))=TRUE,F997-1,(IF(AND(ISODD(C990),ISEVEN(F997))=TRUE,F997-3,(IF(AND(ISEVEN(C990),ISODD(F997))=TRUE,F997+3,F997+1)))))))))))))))))))))))</f>
        <v>35</v>
      </c>
      <c r="D1004" s="70"/>
      <c r="E1004" s="1"/>
      <c r="F1004" s="1"/>
      <c r="G1004" s="1"/>
      <c r="H1004" s="1"/>
      <c r="I1004" s="1"/>
      <c r="J1004" s="63" t="s">
        <v>14</v>
      </c>
      <c r="K1004" s="66">
        <f>IF(K990=" "," ",(IF(AND(ISEVEN(K990),ISEVEN(N997),(AND(K990&gt;Lanes!$G$18,K990&lt;Lanes!$G$20+1)),N997+1&gt;Lanes!$G$20)=TRUE,Lanes!$G$19,(IF(AND(ISEVEN(K990),ISEVEN(N997),(AND(K990&gt;Lanes!$G$17-1,K990&lt;Lanes!$G$19)),N997+1&gt;Lanes!$G$18)=TRUE,Lanes!$G$17,(IF(AND(ISEVEN(K990),ISODD(N997),(AND(K990&gt;Lanes!$G$18,K990&lt;Lanes!$G$20+1)),N997+3&gt;Lanes!$G$20)=TRUE,Lanes!$G$19+1,(IF(AND(ISEVEN(K990),ISODD(N997),(AND(K990&gt;Lanes!$G$17-1,N997&lt;Lanes!$G$19)),N997+3&gt;Lanes!$G$18)=TRUE,Lanes!$G$17+1,(IF(AND(ISODD(K990),ISEVEN(N997),(AND(K990&gt;Lanes!$G$17-1,K990&lt;Lanes!$G$19)),N997-3&lt;Lanes!$G$17)=TRUE,Lanes!$G$18-1,(IF(AND(ISODD(K990),ISEVEN(N997),(AND(K990&gt;Lanes!$G$18,K990&lt;Lanes!$G$20+1)),N997-3&gt;Lanes!$G$19)=TRUE,Lanes!$G$20-1,(IF(AND(ISODD(K990),ISODD(N997),(AND(K990&gt;Lanes!$G$17-1,K990&lt;Lanes!$G$19)),N997-1&lt;Lanes!$G$17)=TRUE,Lanes!$G$18,(IF(AND(ISODD(K990),ISODD(N997),(AND(K990&gt;Lanes!$G$18,K990&lt;Lanes!$G$20+1)),N997-1&lt;Lanes!$G$19)=TRUE,Lanes!$G$20,(IF(AND(ISODD(K990),ISODD(N997))=TRUE,N997-1,(IF(AND(ISODD(K990),ISEVEN(N997))=TRUE,N997-3,(IF(AND(ISEVEN(K990),ISODD(N997))=TRUE,N997+3,N997+1)))))))))))))))))))))))</f>
        <v>65</v>
      </c>
      <c r="L1004" s="70"/>
      <c r="M1004" s="1"/>
      <c r="N1004" s="1"/>
      <c r="O1004" s="1"/>
      <c r="P1004" s="1"/>
    </row>
    <row r="1005" spans="1:16">
      <c r="A1005" s="1"/>
      <c r="B1005" s="1"/>
      <c r="C1005" s="1"/>
      <c r="D1005" s="3"/>
      <c r="E1005" s="3"/>
      <c r="F1005" s="1"/>
      <c r="G1005" s="1"/>
      <c r="H1005" s="1"/>
      <c r="I1005" s="1"/>
      <c r="J1005" s="1"/>
      <c r="K1005" s="1"/>
      <c r="L1005" s="3"/>
      <c r="M1005" s="3"/>
      <c r="N1005" s="1"/>
      <c r="O1005" s="1"/>
      <c r="P1005" s="1"/>
    </row>
    <row r="1006" spans="1:16">
      <c r="A1006" s="1"/>
      <c r="B1006" s="1"/>
      <c r="C1006" s="1"/>
      <c r="D1006" s="3"/>
      <c r="E1006" s="3"/>
      <c r="F1006" s="1"/>
      <c r="G1006" s="1"/>
      <c r="H1006" s="1"/>
      <c r="I1006" s="1"/>
      <c r="J1006" s="1"/>
      <c r="K1006" s="1"/>
      <c r="L1006" s="3"/>
      <c r="M1006" s="3"/>
      <c r="N1006" s="1"/>
      <c r="O1006" s="1"/>
      <c r="P1006" s="1"/>
    </row>
    <row r="1007" spans="1:1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>
      <c r="A1008" s="1"/>
      <c r="B1008" s="220" t="s">
        <v>13</v>
      </c>
      <c r="C1008" s="220"/>
      <c r="D1008" s="31"/>
      <c r="E1008" s="31"/>
      <c r="F1008" s="31"/>
      <c r="G1008" s="31"/>
      <c r="H1008" s="1"/>
      <c r="I1008" s="1"/>
      <c r="J1008" s="220" t="s">
        <v>13</v>
      </c>
      <c r="K1008" s="220"/>
      <c r="L1008" s="31"/>
      <c r="M1008" s="31"/>
      <c r="N1008" s="31"/>
      <c r="O1008" s="31"/>
      <c r="P1008" s="1"/>
    </row>
    <row r="1009" spans="1:16">
      <c r="A1009" s="1"/>
      <c r="B1009" s="239" t="s">
        <v>35</v>
      </c>
      <c r="C1009" s="239"/>
      <c r="D1009" s="239"/>
      <c r="E1009" s="239"/>
      <c r="F1009" s="239"/>
      <c r="G1009" s="239"/>
      <c r="H1009" s="1"/>
      <c r="I1009" s="1"/>
      <c r="J1009" s="240" t="s">
        <v>35</v>
      </c>
      <c r="K1009" s="240"/>
      <c r="L1009" s="240"/>
      <c r="M1009" s="240"/>
      <c r="N1009" s="240"/>
      <c r="O1009" s="240"/>
      <c r="P1009" s="1"/>
    </row>
    <row r="1010" spans="1:16">
      <c r="A1010" s="75"/>
      <c r="B1010" s="239"/>
      <c r="C1010" s="239"/>
      <c r="D1010" s="239"/>
      <c r="E1010" s="239"/>
      <c r="F1010" s="239"/>
      <c r="G1010" s="239"/>
      <c r="H1010" s="76"/>
      <c r="I1010" s="75"/>
      <c r="J1010" s="240"/>
      <c r="K1010" s="240"/>
      <c r="L1010" s="240"/>
      <c r="M1010" s="240"/>
      <c r="N1010" s="240"/>
      <c r="O1010" s="240"/>
      <c r="P1010" s="76"/>
    </row>
    <row r="1011" spans="1:16" ht="20.25">
      <c r="A1011" s="75"/>
      <c r="B1011" s="77"/>
      <c r="C1011" s="77"/>
      <c r="D1011" s="77"/>
      <c r="E1011" s="77"/>
      <c r="F1011" s="77"/>
      <c r="G1011" s="77"/>
      <c r="H1011" s="76"/>
      <c r="I1011" s="75"/>
      <c r="J1011" s="78"/>
      <c r="K1011" s="78"/>
      <c r="L1011" s="78"/>
      <c r="M1011" s="78"/>
      <c r="N1011" s="78"/>
      <c r="O1011" s="78"/>
      <c r="P1011" s="76"/>
    </row>
    <row r="1012" spans="1:16" ht="20.25">
      <c r="A1012" s="75"/>
      <c r="B1012" s="77"/>
      <c r="C1012" s="241" t="s">
        <v>36</v>
      </c>
      <c r="D1012" s="241"/>
      <c r="E1012" s="241"/>
      <c r="F1012" s="241"/>
      <c r="G1012" s="77"/>
      <c r="H1012" s="76"/>
      <c r="I1012" s="75"/>
      <c r="J1012" s="78"/>
      <c r="K1012" s="242" t="s">
        <v>36</v>
      </c>
      <c r="L1012" s="242"/>
      <c r="M1012" s="242"/>
      <c r="N1012" s="242"/>
      <c r="O1012" s="78"/>
      <c r="P1012" s="76"/>
    </row>
    <row r="1013" spans="1:16" ht="20.25">
      <c r="A1013" s="75"/>
      <c r="B1013" s="77"/>
      <c r="C1013" s="77"/>
      <c r="D1013" s="77"/>
      <c r="E1013" s="77"/>
      <c r="F1013" s="77"/>
      <c r="G1013" s="77"/>
      <c r="H1013" s="76"/>
      <c r="I1013" s="75"/>
      <c r="J1013" s="78"/>
      <c r="K1013" s="78"/>
      <c r="L1013" s="78"/>
      <c r="M1013" s="78"/>
      <c r="N1013" s="78"/>
      <c r="O1013" s="78"/>
      <c r="P1013" s="76"/>
    </row>
    <row r="1014" spans="1:16">
      <c r="A1014" s="1"/>
      <c r="B1014" s="1"/>
      <c r="C1014" s="1"/>
      <c r="D1014" s="234">
        <f>Lanes!$D$3</f>
        <v>41658</v>
      </c>
      <c r="E1014" s="234"/>
      <c r="F1014" s="1"/>
      <c r="G1014" s="1"/>
      <c r="H1014" s="1"/>
      <c r="I1014" s="1"/>
      <c r="J1014" s="79"/>
      <c r="K1014" s="79"/>
      <c r="L1014" s="235">
        <f>Lanes!$D$3</f>
        <v>41658</v>
      </c>
      <c r="M1014" s="235"/>
      <c r="N1014" s="79"/>
      <c r="O1014" s="79"/>
      <c r="P1014" s="1"/>
    </row>
    <row r="1015" spans="1:16" ht="18">
      <c r="A1015" s="37"/>
      <c r="B1015" s="37"/>
      <c r="C1015" s="37"/>
      <c r="D1015" s="37"/>
      <c r="E1015" s="37"/>
      <c r="F1015" s="37"/>
      <c r="G1015" s="37"/>
      <c r="H1015" s="37"/>
      <c r="I1015" s="37"/>
      <c r="J1015" s="80"/>
      <c r="K1015" s="80"/>
      <c r="L1015" s="80"/>
      <c r="M1015" s="80"/>
      <c r="N1015" s="80"/>
      <c r="O1015" s="80"/>
      <c r="P1015" s="37"/>
    </row>
    <row r="1016" spans="1:16" ht="15.75">
      <c r="A1016" s="1"/>
      <c r="B1016" s="1"/>
      <c r="C1016" s="236" t="s">
        <v>28</v>
      </c>
      <c r="D1016" s="236"/>
      <c r="E1016" s="236"/>
      <c r="F1016" s="236"/>
      <c r="G1016" s="1"/>
      <c r="H1016" s="1"/>
      <c r="I1016" s="1"/>
      <c r="J1016" s="79"/>
      <c r="K1016" s="237" t="s">
        <v>27</v>
      </c>
      <c r="L1016" s="237"/>
      <c r="M1016" s="237"/>
      <c r="N1016" s="237"/>
      <c r="O1016" s="79"/>
      <c r="P1016" s="1"/>
    </row>
    <row r="1017" spans="1:16" ht="15.75">
      <c r="A1017" s="36"/>
      <c r="B1017" s="3"/>
      <c r="C1017" s="3"/>
      <c r="D1017" s="3"/>
      <c r="E1017" s="3"/>
      <c r="F1017" s="1"/>
      <c r="G1017" s="1"/>
      <c r="H1017" s="1"/>
      <c r="I1017" s="36"/>
      <c r="J1017" s="3"/>
      <c r="K1017" s="3"/>
      <c r="L1017" s="3"/>
      <c r="M1017" s="3"/>
      <c r="N1017" s="1"/>
      <c r="O1017" s="1"/>
      <c r="P1017" s="1"/>
    </row>
    <row r="1018" spans="1:16" ht="15.75">
      <c r="A1018" s="36"/>
      <c r="B1018" s="3"/>
      <c r="C1018" s="3"/>
      <c r="D1018" s="3"/>
      <c r="E1018" s="3"/>
      <c r="F1018" s="1"/>
      <c r="G1018" s="1"/>
      <c r="H1018" s="1"/>
      <c r="I1018" s="36"/>
      <c r="J1018" s="3"/>
      <c r="K1018" s="3"/>
      <c r="L1018" s="3"/>
      <c r="M1018" s="3"/>
      <c r="N1018" s="1"/>
      <c r="O1018" s="1"/>
      <c r="P1018" s="1"/>
    </row>
    <row r="1019" spans="1:16" ht="16.5" thickBot="1">
      <c r="A1019" s="1"/>
      <c r="B1019" s="36" t="s">
        <v>3</v>
      </c>
      <c r="C1019" s="238">
        <f>Input!B32</f>
        <v>0</v>
      </c>
      <c r="D1019" s="238"/>
      <c r="E1019" s="238"/>
      <c r="F1019" s="238"/>
      <c r="G1019" s="35"/>
      <c r="H1019" s="1"/>
      <c r="I1019" s="1"/>
      <c r="J1019" s="81" t="s">
        <v>3</v>
      </c>
      <c r="K1019" s="238">
        <f>Input!S32</f>
        <v>0</v>
      </c>
      <c r="L1019" s="238"/>
      <c r="M1019" s="238"/>
      <c r="N1019" s="238"/>
      <c r="O1019" s="35"/>
      <c r="P1019" s="1"/>
    </row>
    <row r="1020" spans="1:1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5.75" thickBot="1">
      <c r="A1021" s="1"/>
      <c r="B1021" s="1"/>
      <c r="C1021" s="34"/>
      <c r="D1021" s="33"/>
      <c r="E1021" s="1"/>
      <c r="F1021" s="1"/>
      <c r="G1021" s="1"/>
      <c r="H1021" s="1"/>
      <c r="I1021" s="1"/>
      <c r="J1021" s="1"/>
      <c r="K1021" s="34"/>
      <c r="L1021" s="33"/>
      <c r="M1021" s="1"/>
      <c r="N1021" s="1"/>
      <c r="O1021" s="1"/>
      <c r="P1021" s="1"/>
    </row>
    <row r="1022" spans="1:16">
      <c r="A1022" s="1"/>
      <c r="B1022" s="221" t="s">
        <v>29</v>
      </c>
      <c r="C1022" s="223"/>
      <c r="D1022" s="67"/>
      <c r="E1022" s="221" t="s">
        <v>30</v>
      </c>
      <c r="F1022" s="222"/>
      <c r="G1022" s="223"/>
      <c r="H1022" s="1"/>
      <c r="I1022" s="1"/>
      <c r="J1022" s="231" t="s">
        <v>29</v>
      </c>
      <c r="K1022" s="232"/>
      <c r="L1022" s="67"/>
      <c r="M1022" s="231" t="s">
        <v>30</v>
      </c>
      <c r="N1022" s="233"/>
      <c r="O1022" s="232"/>
      <c r="P1022" s="1"/>
    </row>
    <row r="1023" spans="1:16">
      <c r="A1023" s="1"/>
      <c r="B1023" s="179" t="s">
        <v>26</v>
      </c>
      <c r="C1023" s="181" t="s">
        <v>25</v>
      </c>
      <c r="D1023" s="182"/>
      <c r="E1023" s="179" t="s">
        <v>24</v>
      </c>
      <c r="F1023" s="180" t="s">
        <v>23</v>
      </c>
      <c r="G1023" s="178" t="s">
        <v>22</v>
      </c>
      <c r="H1023" s="1"/>
      <c r="I1023" s="1"/>
      <c r="J1023" s="179" t="s">
        <v>26</v>
      </c>
      <c r="K1023" s="181" t="s">
        <v>25</v>
      </c>
      <c r="L1023" s="182"/>
      <c r="M1023" s="179" t="s">
        <v>24</v>
      </c>
      <c r="N1023" s="180" t="s">
        <v>23</v>
      </c>
      <c r="O1023" s="178" t="s">
        <v>22</v>
      </c>
      <c r="P1023" s="1"/>
    </row>
    <row r="1024" spans="1:16">
      <c r="A1024" s="1"/>
      <c r="B1024" s="224"/>
      <c r="C1024" s="228"/>
      <c r="D1024" s="230"/>
      <c r="E1024" s="224"/>
      <c r="F1024" s="226"/>
      <c r="G1024" s="228"/>
      <c r="H1024" s="1"/>
      <c r="I1024" s="1"/>
      <c r="J1024" s="224"/>
      <c r="K1024" s="228"/>
      <c r="L1024" s="230"/>
      <c r="M1024" s="224"/>
      <c r="N1024" s="226"/>
      <c r="O1024" s="228"/>
      <c r="P1024" s="1"/>
    </row>
    <row r="1025" spans="1:16">
      <c r="A1025" s="1"/>
      <c r="B1025" s="225"/>
      <c r="C1025" s="229"/>
      <c r="D1025" s="230"/>
      <c r="E1025" s="225"/>
      <c r="F1025" s="227"/>
      <c r="G1025" s="229"/>
      <c r="H1025" s="1"/>
      <c r="I1025" s="1"/>
      <c r="J1025" s="225"/>
      <c r="K1025" s="229"/>
      <c r="L1025" s="230"/>
      <c r="M1025" s="225"/>
      <c r="N1025" s="227"/>
      <c r="O1025" s="229"/>
      <c r="P1025" s="1"/>
    </row>
    <row r="1026" spans="1:16" ht="15.75" thickBot="1">
      <c r="A1026" s="1"/>
      <c r="B1026" s="63" t="s">
        <v>14</v>
      </c>
      <c r="C1026" s="64">
        <f>IF(C990=" "," ",C990+1)</f>
        <v>29</v>
      </c>
      <c r="D1026" s="182"/>
      <c r="E1026" s="63" t="s">
        <v>14</v>
      </c>
      <c r="F1026" s="66">
        <f>IF(C1026=" "," ",(IF(AND(ISEVEN(C1026),(AND(C1026&gt;Lanes!$C$18,C1026&lt;Lanes!$C$20+1)=TRUE),C1026+2&gt;Lanes!$C$20)=TRUE,Lanes!$C$19+1,(IF(AND(ISEVEN(C1026),(AND(C1026&gt;Lanes!$C$17-1,C1026&lt;Lanes!$C$19)=TRUE),C1026+2&gt;Lanes!$C$18)=TRUE,Lanes!$C$17+1,(IF(AND(ISODD(C1026),(AND(C1026&gt;Lanes!$C$17-1,C1026&lt;Lanes!$C$19)=TRUE),C1026-2&lt;Lanes!$C$17)=TRUE,Lanes!$C$18-1,(IF(AND(ISODD(C1026),(AND(C1026&gt;Lanes!$C$18,C1026&lt;Lanes!$C$20+1)=TRUE),C1026-2&lt;Lanes!$C$19)=TRUE,Lanes!$C$20-1,(IF(ISEVEN(C1026)=TRUE,C1026+2,C1026-2)))))))))))</f>
        <v>27</v>
      </c>
      <c r="G1026" s="70"/>
      <c r="H1026" s="1"/>
      <c r="I1026" s="1"/>
      <c r="J1026" s="63" t="s">
        <v>14</v>
      </c>
      <c r="K1026" s="64">
        <f>IF(K990=" "," ",K990+1)</f>
        <v>59</v>
      </c>
      <c r="L1026" s="182"/>
      <c r="M1026" s="63" t="s">
        <v>14</v>
      </c>
      <c r="N1026" s="66">
        <f>IF(K1026=" "," ",(IF(AND(ISEVEN(K1026),(AND(K1026&gt;Lanes!$G$18,K1026&lt;Lanes!$G$20+1)=TRUE),K1026+2&gt;Lanes!$G$20)=TRUE,Lanes!$G$19+1,(IF(AND(ISEVEN(K1026),(AND(K1026&gt;Lanes!$G$17-1,K1026&lt;Lanes!$G$19)=TRUE),K1026+2&gt;Lanes!$G$18)=TRUE,Lanes!$G$17+1,(IF(AND(ISODD(K1026),(AND(K1026&gt;Lanes!$G$17-1,K1026&lt;Lanes!$G$19)=TRUE),K1026-2&lt;Lanes!$G$17)=TRUE,Lanes!$G$18-1,(IF(AND(ISODD(K1026),(AND(K1026&gt;Lanes!$G$18,K1026&lt;Lanes!$G$20+1)=TRUE),K1026-2&lt;Lanes!$G$19)=TRUE,Lanes!$G$20-1,(IF(ISEVEN(K1026)=TRUE,K1026+2,K1026-2)))))))))))</f>
        <v>57</v>
      </c>
      <c r="O1026" s="70"/>
      <c r="P1026" s="1"/>
    </row>
    <row r="1027" spans="1:16">
      <c r="A1027" s="1"/>
      <c r="B1027" s="177"/>
      <c r="C1027" s="3"/>
      <c r="D1027" s="177"/>
      <c r="E1027" s="3"/>
      <c r="F1027" s="177"/>
      <c r="G1027" s="3"/>
      <c r="H1027" s="1"/>
      <c r="I1027" s="1"/>
      <c r="J1027" s="177"/>
      <c r="K1027" s="3"/>
      <c r="L1027" s="177"/>
      <c r="M1027" s="3"/>
      <c r="N1027" s="177"/>
      <c r="O1027" s="3"/>
      <c r="P1027" s="1"/>
    </row>
    <row r="1028" spans="1:16" ht="15.75" thickBo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>
      <c r="A1029" s="3"/>
      <c r="B1029" s="221" t="s">
        <v>31</v>
      </c>
      <c r="C1029" s="222"/>
      <c r="D1029" s="223"/>
      <c r="E1029" s="221" t="s">
        <v>32</v>
      </c>
      <c r="F1029" s="222"/>
      <c r="G1029" s="223"/>
      <c r="H1029" s="3"/>
      <c r="I1029" s="3"/>
      <c r="J1029" s="221" t="s">
        <v>31</v>
      </c>
      <c r="K1029" s="222"/>
      <c r="L1029" s="223"/>
      <c r="M1029" s="221" t="s">
        <v>32</v>
      </c>
      <c r="N1029" s="222"/>
      <c r="O1029" s="223"/>
      <c r="P1029" s="3"/>
    </row>
    <row r="1030" spans="1:16">
      <c r="A1030" s="3"/>
      <c r="B1030" s="179" t="s">
        <v>21</v>
      </c>
      <c r="C1030" s="180" t="s">
        <v>20</v>
      </c>
      <c r="D1030" s="178" t="s">
        <v>19</v>
      </c>
      <c r="E1030" s="179" t="s">
        <v>18</v>
      </c>
      <c r="F1030" s="180" t="s">
        <v>17</v>
      </c>
      <c r="G1030" s="178" t="s">
        <v>16</v>
      </c>
      <c r="H1030" s="67"/>
      <c r="I1030" s="3"/>
      <c r="J1030" s="179" t="s">
        <v>21</v>
      </c>
      <c r="K1030" s="180" t="s">
        <v>20</v>
      </c>
      <c r="L1030" s="178" t="s">
        <v>19</v>
      </c>
      <c r="M1030" s="179" t="s">
        <v>18</v>
      </c>
      <c r="N1030" s="180" t="s">
        <v>17</v>
      </c>
      <c r="O1030" s="178" t="s">
        <v>16</v>
      </c>
      <c r="P1030" s="67"/>
    </row>
    <row r="1031" spans="1:16">
      <c r="A1031" s="3"/>
      <c r="B1031" s="224"/>
      <c r="C1031" s="226"/>
      <c r="D1031" s="228"/>
      <c r="E1031" s="224"/>
      <c r="F1031" s="226"/>
      <c r="G1031" s="228"/>
      <c r="H1031" s="182"/>
      <c r="I1031" s="3"/>
      <c r="J1031" s="224"/>
      <c r="K1031" s="226"/>
      <c r="L1031" s="228"/>
      <c r="M1031" s="224"/>
      <c r="N1031" s="226"/>
      <c r="O1031" s="228"/>
      <c r="P1031" s="4"/>
    </row>
    <row r="1032" spans="1:16">
      <c r="A1032" s="3"/>
      <c r="B1032" s="225"/>
      <c r="C1032" s="227"/>
      <c r="D1032" s="229"/>
      <c r="E1032" s="225"/>
      <c r="F1032" s="227"/>
      <c r="G1032" s="229"/>
      <c r="H1032" s="68"/>
      <c r="I1032" s="3"/>
      <c r="J1032" s="225"/>
      <c r="K1032" s="227"/>
      <c r="L1032" s="229"/>
      <c r="M1032" s="225"/>
      <c r="N1032" s="227"/>
      <c r="O1032" s="229"/>
      <c r="P1032" s="68"/>
    </row>
    <row r="1033" spans="1:16" ht="15.75" thickBot="1">
      <c r="A1033" s="3"/>
      <c r="B1033" s="63" t="s">
        <v>14</v>
      </c>
      <c r="C1033" s="66">
        <f>IF(C1026=" "," ",(IF(AND(ISEVEN(C1026),ISEVEN(F1026),(AND(C1026&gt;Lanes!$C$18,C1026&lt;Lanes!$C$20+1)),F1026+1&gt;Lanes!$C$20)=TRUE,Lanes!$C$19,(IF(AND(ISEVEN(C1026),ISEVEN(F1026),(AND(C1026&gt;Lanes!$C$17-1,C1026&lt;Lanes!$C$19)),F1026+1&gt;Lanes!$C$18)=TRUE,Lanes!$C$17,(IF(AND(ISEVEN(C1026),ISODD(F1026),(AND(C1026&gt;Lanes!$C$18,C1026&lt;Lanes!$C$20+1)),F1026+3&gt;Lanes!$C$20)=TRUE,Lanes!$C$19+1,(IF(AND(ISEVEN(C1026),ISODD(F1026),(AND(C1026&gt;Lanes!$C$17-1,C1026&lt;Lanes!$C$19)),F1026+3&gt;Lanes!$C$18)=TRUE,Lanes!$C$17+1,(IF(AND(ISODD(C1026),ISEVEN(F1026),(AND(C1026&gt;Lanes!$C$17-1,C1026&lt;Lanes!$C$19)),F1026-3&lt;Lanes!$C$17)=TRUE,Lanes!$C$18-1,(IF(AND(ISODD(C1026),ISEVEN(F1026),(AND(C1026&gt;Lanes!$C$18,C1026&lt;Lanes!$C$20+1)),F1026-3&gt;Lanes!$C$19)=TRUE,Lanes!$C$20-1,(IF(AND(ISODD(C1026),ISODD(F1026),(AND(C1026&gt;Lanes!$C$17-1,C1026&lt;Lanes!$C$19)),F1026-1&lt;Lanes!$C$17)=TRUE,Lanes!$C$18,(IF(AND(ISODD(C1026),ISODD(F1026),(AND(C1026&gt;Lanes!$C$18,C1026&lt;Lanes!$C$20+1)),F1026-1&lt;Lanes!$C$19)=TRUE,Lanes!$C$20,(IF(AND(ISODD(C1026),ISODD(F1026))=TRUE,F1026-1,(IF(AND(ISODD(C1026),ISEVEN(F1026))=TRUE,F1026-3,(IF(AND(ISEVEN(C1026),ISODD(F1026))=TRUE,F1026+3,F1026+1)))))))))))))))))))))))</f>
        <v>26</v>
      </c>
      <c r="D1033" s="70"/>
      <c r="E1033" s="63" t="s">
        <v>14</v>
      </c>
      <c r="F1033" s="66">
        <f>IF(F1026=" "," ",(IF(AND(ISEVEN(C1026),ISEVEN(C1033),(AND(C1026&gt;Lanes!$C$18,C1026&lt;Lanes!$C$20+1)),C1033+1&gt;Lanes!$C$20)=TRUE,Lanes!$C$19+1,(IF(AND(ISEVEN(C1026),ISEVEN(C1033),(AND(C1026&gt;Lanes!$C$17-1,C1026&lt;Lanes!$C$19)),C1033+1&gt;Lanes!$C$18)=TRUE,Lanes!$C$17+1,(IF(AND(ISEVEN(C1026),ISODD(C1033),(AND(C1026&gt;Lanes!$C$18,C1026&lt;Lanes!$C$20+1)),C1033+3&gt;Lanes!$C$20)=TRUE,Lanes!$C$19+1,(IF(AND(ISEVEN(C1026),ISODD(C1033),(AND(C1026&gt;Lanes!$C$17-1,C1033&lt;Lanes!$C$19)),C1033+3&gt;Lanes!$C$18)=TRUE,Lanes!$C$17+1,(IF(AND(ISODD(C1026),ISEVEN(C1033),(AND(C1026&gt;Lanes!$C$17-1,C1026&lt;Lanes!$C$19)),C1033-3&lt;Lanes!$C$17)=TRUE,Lanes!$C$18-1,(IF(AND(ISODD(C1026),ISEVEN(C1033),(AND(C1026&gt;Lanes!$C$18,C1033&lt;Lanes!$C$20+1)),C1033-3&lt;Lanes!$C$19)=TRUE,Lanes!$C$20-1,(IF(AND(ISODD(C1026),ISODD(C1033),(AND(C1026&gt;Lanes!$C$17-1,C1033&lt;Lanes!$C$19)),C1033-3&lt;Lanes!$C$17)=TRUE,Lanes!$C$18,(IF(AND(ISODD(C1026),ISODD(C1033),(AND(C1026&gt;Lanes!$C$18,C1033&lt;Lanes!$C$20+1)),C1033-3&lt;Lanes!$C$19)=TRUE,Lanes!$C$20,(IF(AND(ISODD(C1026),ISODD(C1033))=TRUE,C1033-1,(IF(AND(ISODD(F1026),ISEVEN(C1033))=TRUE,C1033-3,(IF(AND(ISEVEN(C1026),ISODD(C1033))=TRUE,C1033+3,C1033+1)))))))))))))))))))))))</f>
        <v>23</v>
      </c>
      <c r="G1033" s="70"/>
      <c r="H1033" s="68"/>
      <c r="I1033" s="3"/>
      <c r="J1033" s="63" t="s">
        <v>14</v>
      </c>
      <c r="K1033" s="66">
        <f>IF(K1026=" "," ",(IF(AND(ISEVEN(K1026),ISEVEN(N1026),(AND(K1026&gt;Lanes!$G$18,K1026&lt;Lanes!$G$20+1)),N1026+1&gt;Lanes!$G$20)=TRUE,Lanes!$G$19,(IF(AND(ISEVEN(K1026),ISEVEN(N1026),(AND(K1026&gt;Lanes!$G$17-1,K1026&lt;Lanes!$G$19)),N1026+1&gt;Lanes!$G$18)=TRUE,Lanes!$G$17,(IF(AND(ISEVEN(K1026),ISODD(N1026),(AND(K1026&gt;Lanes!$G$18,K1026&lt;Lanes!$G$20+1)),N1026+3&gt;Lanes!$G$20)=TRUE,Lanes!$G$19+1,(IF(AND(ISEVEN(N1026),ISODD(N1026),(AND(K1026&gt;Lanes!$G$17-1,K1026&lt;Lanes!$G$19)),N1026+3&gt;Lanes!$G$18)=TRUE,Lanes!$G$17+1,(IF(AND(ISODD(K1026),ISEVEN(N1026),(AND(K1026&gt;Lanes!$G$17-1,K1026&lt;Lanes!$G$19)),N1026-3&lt;Lanes!$G$17)=TRUE,Lanes!$G$18-1,(IF(AND(ISODD(K1026),ISEVEN(N1026),(AND(K1026&gt;Lanes!$G$18,K1026&lt;Lanes!$G$20+1)),N1026-3&gt;Lanes!$G$19)=TRUE,Lanes!$G$20-1,(IF(AND(ISODD(K1026),ISODD(N1026),(AND(K1026&gt;Lanes!$G$17-1,K1026&lt;Lanes!$G$19)),N1026-1&lt;Lanes!$G$17)=TRUE,Lanes!$G$18,(IF(AND(ISODD(K1026),ISODD(N1026),(AND(K1026&gt;Lanes!$G$18,K1026&lt;Lanes!$G$20+1)),N1026-1&lt;Lanes!$G$19)=TRUE,Lanes!$G$20,(IF(AND(ISODD(K1026),ISODD(N1026))=TRUE,N1026-1,(IF(AND(ISODD(K1026),ISEVEN(N1026))=TRUE,N1026-3,(IF(AND(ISEVEN(K1026),ISODD(N1026))=TRUE,N1026+3,N1026+1)))))))))))))))))))))))</f>
        <v>56</v>
      </c>
      <c r="L1033" s="70"/>
      <c r="M1033" s="63" t="s">
        <v>14</v>
      </c>
      <c r="N1033" s="66">
        <f>IF(N1026=" "," ",(IF(AND(ISEVEN(K1026),ISEVEN(K1033),(AND(K1026&gt;Lanes!$G$18,K1026&lt;Lanes!$G$20+1)),K1033+1&gt;Lanes!$G$20)=TRUE,Lanes!$G$19+1,(IF(AND(ISEVEN(K1026),ISEVEN(K1033),(AND(K1026&gt;Lanes!$G$17-1,K1026&lt;Lanes!$G$19)),K1033+1&gt;Lanes!$G$18)=TRUE,Lanes!$G$17+1,(IF(AND(ISEVEN(K1026),ISODD(K1033),(AND(K1026&gt;Lanes!$G$18,K1026&lt;Lanes!$G$20+1)),K1033+3&gt;Lanes!$G$20)=TRUE,Lanes!$G$19+1,(IF(AND(ISEVEN(K1026),ISODD(K1033),(AND(K1026&gt;Lanes!$G$17-1,K1033&lt;Lanes!$G$19)),K1033+3&gt;Lanes!$G$18)=TRUE,Lanes!$G$17+1,(IF(AND(ISODD(K1026),ISEVEN(K1033),(AND(K1026&gt;Lanes!$G$17-1,K1026&lt;Lanes!$G$19)),K1033-3&lt;Lanes!$G$17)=TRUE,Lanes!$G$18-1,(IF(AND(ISODD(K1026),ISEVEN(K1033),(AND(K1026&gt;Lanes!$G$18,K1033&lt;Lanes!$G$20+1)),K1033-3&lt;Lanes!$G$19)=TRUE,Lanes!$G$20-1,(IF(AND(ISODD(K1026),ISODD(K1033),(AND(K1026&gt;Lanes!$G$17-1,K1033&lt;Lanes!$G$19)),K1033-3&lt;Lanes!$G$17)=TRUE,Lanes!$G$18,(IF(AND(ISODD(K1026),ISODD(K1033),(AND(K1026&gt;Lanes!$G$18,K1033&lt;Lanes!$G$20+1)),K1033-3&lt;Lanes!$G$19)=TRUE,Lanes!$G$20,(IF(AND(ISODD(K1026),ISODD(K1033))=TRUE,K1033-1,(IF(AND(ISODD(N1026),ISEVEN(K1033))=TRUE,K1033-3,(IF(AND(ISEVEN(K1026),ISODD(K1033))=TRUE,K1033+3,K1033+1)))))))))))))))))))))))</f>
        <v>53</v>
      </c>
      <c r="O1033" s="70"/>
      <c r="P1033" s="68"/>
    </row>
    <row r="1034" spans="1:16">
      <c r="A1034" s="3"/>
      <c r="B1034" s="3"/>
      <c r="C1034" s="3"/>
      <c r="D1034" s="182"/>
      <c r="E1034" s="182"/>
      <c r="F1034" s="182"/>
      <c r="G1034" s="182"/>
      <c r="H1034" s="182"/>
      <c r="I1034" s="3"/>
      <c r="J1034" s="3"/>
      <c r="K1034" s="3"/>
      <c r="L1034" s="182"/>
      <c r="M1034" s="182"/>
      <c r="N1034" s="182"/>
      <c r="O1034" s="182"/>
      <c r="P1034" s="4"/>
    </row>
    <row r="1035" spans="1:16" ht="15.75" thickBot="1">
      <c r="A1035" s="3"/>
      <c r="B1035" s="3"/>
      <c r="C1035" s="3"/>
      <c r="D1035" s="182"/>
      <c r="E1035" s="182"/>
      <c r="F1035" s="182"/>
      <c r="G1035" s="182"/>
      <c r="H1035" s="182"/>
      <c r="I1035" s="3"/>
      <c r="J1035" s="3"/>
      <c r="K1035" s="3"/>
      <c r="L1035" s="182"/>
      <c r="M1035" s="182"/>
      <c r="N1035" s="182"/>
      <c r="O1035" s="182"/>
      <c r="P1035" s="4"/>
    </row>
    <row r="1036" spans="1:16" ht="15.75" thickBot="1">
      <c r="A1036" s="1"/>
      <c r="B1036" s="221" t="s">
        <v>33</v>
      </c>
      <c r="C1036" s="222"/>
      <c r="D1036" s="223"/>
      <c r="E1036" s="182"/>
      <c r="F1036" s="1"/>
      <c r="G1036" s="1"/>
      <c r="H1036" s="1"/>
      <c r="I1036" s="1"/>
      <c r="J1036" s="221" t="s">
        <v>33</v>
      </c>
      <c r="K1036" s="222"/>
      <c r="L1036" s="223"/>
      <c r="M1036" s="182"/>
      <c r="N1036" s="1"/>
      <c r="O1036" s="1"/>
      <c r="P1036" s="1"/>
    </row>
    <row r="1037" spans="1:16">
      <c r="A1037" s="1"/>
      <c r="B1037" s="179" t="s">
        <v>15</v>
      </c>
      <c r="C1037" s="180" t="s">
        <v>37</v>
      </c>
      <c r="D1037" s="178" t="s">
        <v>38</v>
      </c>
      <c r="E1037" s="1"/>
      <c r="F1037" s="221" t="s">
        <v>34</v>
      </c>
      <c r="G1037" s="223"/>
      <c r="H1037" s="1"/>
      <c r="I1037" s="1"/>
      <c r="J1037" s="179" t="s">
        <v>15</v>
      </c>
      <c r="K1037" s="180" t="s">
        <v>37</v>
      </c>
      <c r="L1037" s="178" t="s">
        <v>38</v>
      </c>
      <c r="M1037" s="1"/>
      <c r="N1037" s="221" t="s">
        <v>34</v>
      </c>
      <c r="O1037" s="223"/>
      <c r="P1037" s="1"/>
    </row>
    <row r="1038" spans="1:16">
      <c r="A1038" s="1"/>
      <c r="B1038" s="224"/>
      <c r="C1038" s="226"/>
      <c r="D1038" s="228"/>
      <c r="E1038" s="1"/>
      <c r="F1038" s="71"/>
      <c r="G1038" s="72"/>
      <c r="H1038" s="1"/>
      <c r="I1038" s="1"/>
      <c r="J1038" s="224"/>
      <c r="K1038" s="226"/>
      <c r="L1038" s="228"/>
      <c r="M1038" s="1"/>
      <c r="N1038" s="71"/>
      <c r="O1038" s="72"/>
      <c r="P1038" s="1"/>
    </row>
    <row r="1039" spans="1:16" ht="15.75" thickBot="1">
      <c r="A1039" s="1"/>
      <c r="B1039" s="225"/>
      <c r="C1039" s="227"/>
      <c r="D1039" s="229"/>
      <c r="E1039" s="1"/>
      <c r="F1039" s="73"/>
      <c r="G1039" s="74"/>
      <c r="H1039" s="1"/>
      <c r="I1039" s="1"/>
      <c r="J1039" s="225"/>
      <c r="K1039" s="227"/>
      <c r="L1039" s="229"/>
      <c r="M1039" s="1"/>
      <c r="N1039" s="73"/>
      <c r="O1039" s="74"/>
      <c r="P1039" s="1"/>
    </row>
    <row r="1040" spans="1:16" ht="15.75" thickBot="1">
      <c r="A1040" s="1"/>
      <c r="B1040" s="63" t="s">
        <v>14</v>
      </c>
      <c r="C1040" s="66">
        <f>IF(C1026=" "," ",(IF(AND(ISEVEN(C1026),ISEVEN(F1033),(AND(C1026&gt;Lanes!$C$18,C1026&lt;Lanes!$C$20+1)),F1033+1&gt;Lanes!$C$20)=TRUE,Lanes!$C$19,(IF(AND(ISEVEN(C1026),ISEVEN(F1033),(AND(C1026&gt;Lanes!$C$17-1,C1026&lt;Lanes!$C$19)),F1033+1&gt;Lanes!$C$18)=TRUE,Lanes!$C$17,(IF(AND(ISEVEN(C1026),ISODD(F1033),(AND(C1026&gt;Lanes!$C$18,C1026&lt;Lanes!$C$20+1)),F1033+3&gt;Lanes!$C$20)=TRUE,Lanes!$C$19+1,(IF(AND(ISEVEN(C1026),ISODD(F1033),(AND(C1026&gt;Lanes!$C$17-1,F1033&lt;Lanes!$C$19)),F1033+3&gt;Lanes!$C$18)=TRUE,Lanes!$C$17+1,(IF(AND(ISODD(C1026),ISEVEN(F1033),(AND(C1026&gt;Lanes!$C$17-1,C1026&lt;Lanes!$C$19)),F1033-3&lt;Lanes!$C$17)=TRUE,Lanes!$C$18-1,(IF(AND(ISODD(C1026),ISEVEN(F1033),(AND(C1026&gt;Lanes!$C$18,C1026&lt;Lanes!$C$20+1)),F1033-3&gt;Lanes!$C$19)=TRUE,Lanes!$C$20-1,(IF(AND(ISODD(C1026),ISODD(F1033),(AND(C1026&gt;Lanes!$C$17-1,C1026&lt;Lanes!$C$19)),F1033-1&lt;Lanes!$C$17)=TRUE,Lanes!$C$18,(IF(AND(ISODD(C1026),ISODD(F1033),(AND(C1026&gt;Lanes!$C$18,C1026&lt;Lanes!$C$20+1)),F1033-1&lt;Lanes!$C$19)=TRUE,Lanes!$C$20,(IF(AND(ISODD(C1026),ISODD(F1033))=TRUE,F1033-1,(IF(AND(ISODD(C1026),ISEVEN(F1033))=TRUE,F1033-3,(IF(AND(ISEVEN(C1026),ISODD(F1033))=TRUE,F1033+3,F1033+1)))))))))))))))))))))))</f>
        <v>22</v>
      </c>
      <c r="D1040" s="70"/>
      <c r="E1040" s="1"/>
      <c r="F1040" s="1"/>
      <c r="G1040" s="1"/>
      <c r="H1040" s="1"/>
      <c r="I1040" s="1"/>
      <c r="J1040" s="63" t="s">
        <v>14</v>
      </c>
      <c r="K1040" s="66">
        <f>IF(K1026=" "," ",(IF(AND(ISEVEN(K1026),ISEVEN(N1033),(AND(K1026&gt;Lanes!$G$18,K1026&lt;Lanes!$G$20+1)),N1033+1&gt;Lanes!$G$20)=TRUE,Lanes!$G$19,(IF(AND(ISEVEN(K1026),ISEVEN(N1033),(AND(K1026&gt;Lanes!$G$17-1,K1026&lt;Lanes!$G$19)),N1033+1&gt;Lanes!$G$18)=TRUE,Lanes!$G$17,(IF(AND(ISEVEN(K1026),ISODD(N1033),(AND(K1026&gt;Lanes!$G$18,K1026&lt;Lanes!$G$20+1)),N1033+3&gt;Lanes!$G$20)=TRUE,Lanes!$G$19+1,(IF(AND(ISEVEN(K1026),ISODD(N1033),(AND(K1026&gt;Lanes!$G$17-1,N1033&lt;Lanes!$G$19)),N1033+3&gt;Lanes!$G$18)=TRUE,Lanes!$G$17+1,(IF(AND(ISODD(K1026),ISEVEN(N1033),(AND(K1026&gt;Lanes!$G$17-1,K1026&lt;Lanes!$G$19)),N1033-3&lt;Lanes!$G$17)=TRUE,Lanes!$G$18-1,(IF(AND(ISODD(K1026),ISEVEN(N1033),(AND(K1026&gt;Lanes!$G$18,K1026&lt;Lanes!$G$20+1)),N1033-3&gt;Lanes!$G$19)=TRUE,Lanes!$G$20-1,(IF(AND(ISODD(K1026),ISODD(N1033),(AND(K1026&gt;Lanes!$G$17-1,K1026&lt;Lanes!$G$19)),N1033-1&lt;Lanes!$G$17)=TRUE,Lanes!$G$18,(IF(AND(ISODD(K1026),ISODD(N1033),(AND(K1026&gt;Lanes!$G$18,K1026&lt;Lanes!$G$20+1)),N1033-1&lt;Lanes!$G$19)=TRUE,Lanes!$G$20,(IF(AND(ISODD(K1026),ISODD(N1033))=TRUE,N1033-1,(IF(AND(ISODD(K1026),ISEVEN(N1033))=TRUE,N1033-3,(IF(AND(ISEVEN(K1026),ISODD(N1033))=TRUE,N1033+3,N1033+1)))))))))))))))))))))))</f>
        <v>52</v>
      </c>
      <c r="L1040" s="70"/>
      <c r="M1040" s="1"/>
      <c r="N1040" s="1"/>
      <c r="O1040" s="1"/>
      <c r="P1040" s="1"/>
    </row>
    <row r="1041" spans="1:16">
      <c r="A1041" s="1"/>
      <c r="B1041" s="1"/>
      <c r="C1041" s="1"/>
      <c r="D1041" s="3"/>
      <c r="E1041" s="3"/>
      <c r="F1041" s="1"/>
      <c r="G1041" s="1"/>
      <c r="H1041" s="1"/>
      <c r="I1041" s="1"/>
      <c r="J1041" s="1"/>
      <c r="K1041" s="1"/>
      <c r="L1041" s="3"/>
      <c r="M1041" s="3"/>
      <c r="N1041" s="1"/>
      <c r="O1041" s="1"/>
      <c r="P1041" s="1"/>
    </row>
    <row r="1042" spans="1:16">
      <c r="A1042" s="1"/>
      <c r="B1042" s="1"/>
      <c r="C1042" s="1"/>
      <c r="D1042" s="3"/>
      <c r="E1042" s="3"/>
      <c r="F1042" s="1"/>
      <c r="G1042" s="1"/>
      <c r="H1042" s="1"/>
      <c r="I1042" s="1"/>
      <c r="J1042" s="1"/>
      <c r="K1042" s="1"/>
      <c r="L1042" s="3"/>
      <c r="M1042" s="3"/>
      <c r="N1042" s="1"/>
      <c r="O1042" s="1"/>
      <c r="P1042" s="1"/>
    </row>
    <row r="1043" spans="1:1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>
      <c r="A1044" s="1"/>
      <c r="B1044" s="220" t="s">
        <v>13</v>
      </c>
      <c r="C1044" s="220"/>
      <c r="D1044" s="31"/>
      <c r="E1044" s="31"/>
      <c r="F1044" s="31"/>
      <c r="G1044" s="31"/>
      <c r="H1044" s="1"/>
      <c r="I1044" s="1"/>
      <c r="J1044" s="220" t="s">
        <v>13</v>
      </c>
      <c r="K1044" s="220"/>
      <c r="L1044" s="31"/>
      <c r="M1044" s="31"/>
      <c r="N1044" s="31"/>
      <c r="O1044" s="31"/>
      <c r="P1044" s="1"/>
    </row>
    <row r="1045" spans="1:16">
      <c r="A1045" s="1"/>
      <c r="B1045" s="239" t="s">
        <v>35</v>
      </c>
      <c r="C1045" s="239"/>
      <c r="D1045" s="239"/>
      <c r="E1045" s="239"/>
      <c r="F1045" s="239"/>
      <c r="G1045" s="239"/>
      <c r="H1045" s="1"/>
      <c r="I1045" s="1"/>
      <c r="J1045" s="240" t="s">
        <v>35</v>
      </c>
      <c r="K1045" s="240"/>
      <c r="L1045" s="240"/>
      <c r="M1045" s="240"/>
      <c r="N1045" s="240"/>
      <c r="O1045" s="240"/>
      <c r="P1045" s="1"/>
    </row>
    <row r="1046" spans="1:16">
      <c r="A1046" s="75"/>
      <c r="B1046" s="239"/>
      <c r="C1046" s="239"/>
      <c r="D1046" s="239"/>
      <c r="E1046" s="239"/>
      <c r="F1046" s="239"/>
      <c r="G1046" s="239"/>
      <c r="H1046" s="76"/>
      <c r="I1046" s="75"/>
      <c r="J1046" s="240"/>
      <c r="K1046" s="240"/>
      <c r="L1046" s="240"/>
      <c r="M1046" s="240"/>
      <c r="N1046" s="240"/>
      <c r="O1046" s="240"/>
      <c r="P1046" s="76"/>
    </row>
    <row r="1047" spans="1:16" ht="20.25">
      <c r="A1047" s="75"/>
      <c r="B1047" s="77"/>
      <c r="C1047" s="77"/>
      <c r="D1047" s="77"/>
      <c r="E1047" s="77"/>
      <c r="F1047" s="77"/>
      <c r="G1047" s="77"/>
      <c r="H1047" s="76"/>
      <c r="I1047" s="75"/>
      <c r="J1047" s="78"/>
      <c r="K1047" s="78"/>
      <c r="L1047" s="78"/>
      <c r="M1047" s="78"/>
      <c r="N1047" s="78"/>
      <c r="O1047" s="78"/>
      <c r="P1047" s="76"/>
    </row>
    <row r="1048" spans="1:16" ht="20.25">
      <c r="A1048" s="75"/>
      <c r="B1048" s="77"/>
      <c r="C1048" s="241" t="s">
        <v>36</v>
      </c>
      <c r="D1048" s="241"/>
      <c r="E1048" s="241"/>
      <c r="F1048" s="241"/>
      <c r="G1048" s="77"/>
      <c r="H1048" s="76"/>
      <c r="I1048" s="75"/>
      <c r="J1048" s="78"/>
      <c r="K1048" s="242" t="s">
        <v>36</v>
      </c>
      <c r="L1048" s="242"/>
      <c r="M1048" s="242"/>
      <c r="N1048" s="242"/>
      <c r="O1048" s="78"/>
      <c r="P1048" s="76"/>
    </row>
    <row r="1049" spans="1:16" ht="20.25">
      <c r="A1049" s="75"/>
      <c r="B1049" s="77"/>
      <c r="C1049" s="77"/>
      <c r="D1049" s="77"/>
      <c r="E1049" s="77"/>
      <c r="F1049" s="77"/>
      <c r="G1049" s="77"/>
      <c r="H1049" s="76"/>
      <c r="I1049" s="75"/>
      <c r="J1049" s="78"/>
      <c r="K1049" s="78"/>
      <c r="L1049" s="78"/>
      <c r="M1049" s="78"/>
      <c r="N1049" s="78"/>
      <c r="O1049" s="78"/>
      <c r="P1049" s="76"/>
    </row>
    <row r="1050" spans="1:16">
      <c r="A1050" s="1"/>
      <c r="B1050" s="1"/>
      <c r="C1050" s="1"/>
      <c r="D1050" s="234">
        <f>Lanes!$D$3</f>
        <v>41658</v>
      </c>
      <c r="E1050" s="234"/>
      <c r="F1050" s="1"/>
      <c r="G1050" s="1"/>
      <c r="H1050" s="1"/>
      <c r="I1050" s="1"/>
      <c r="J1050" s="79"/>
      <c r="K1050" s="79"/>
      <c r="L1050" s="235">
        <f>Lanes!$D$3</f>
        <v>41658</v>
      </c>
      <c r="M1050" s="235"/>
      <c r="N1050" s="79"/>
      <c r="O1050" s="79"/>
      <c r="P1050" s="1"/>
    </row>
    <row r="1051" spans="1:16" ht="18">
      <c r="A1051" s="37"/>
      <c r="B1051" s="37"/>
      <c r="C1051" s="37"/>
      <c r="D1051" s="37"/>
      <c r="E1051" s="37"/>
      <c r="F1051" s="37"/>
      <c r="G1051" s="37"/>
      <c r="H1051" s="37"/>
      <c r="I1051" s="37"/>
      <c r="J1051" s="80"/>
      <c r="K1051" s="80"/>
      <c r="L1051" s="80"/>
      <c r="M1051" s="80"/>
      <c r="N1051" s="80"/>
      <c r="O1051" s="80"/>
      <c r="P1051" s="37"/>
    </row>
    <row r="1052" spans="1:16" ht="15.75">
      <c r="A1052" s="1"/>
      <c r="B1052" s="1"/>
      <c r="C1052" s="236" t="s">
        <v>28</v>
      </c>
      <c r="D1052" s="236"/>
      <c r="E1052" s="236"/>
      <c r="F1052" s="236"/>
      <c r="G1052" s="1"/>
      <c r="H1052" s="1"/>
      <c r="I1052" s="1"/>
      <c r="J1052" s="79"/>
      <c r="K1052" s="237" t="s">
        <v>27</v>
      </c>
      <c r="L1052" s="237"/>
      <c r="M1052" s="237"/>
      <c r="N1052" s="237"/>
      <c r="O1052" s="79"/>
      <c r="P1052" s="1"/>
    </row>
    <row r="1053" spans="1:16" ht="15.75">
      <c r="A1053" s="36"/>
      <c r="B1053" s="3"/>
      <c r="C1053" s="3"/>
      <c r="D1053" s="3"/>
      <c r="E1053" s="3"/>
      <c r="F1053" s="1"/>
      <c r="G1053" s="1"/>
      <c r="H1053" s="1"/>
      <c r="I1053" s="36"/>
      <c r="J1053" s="3"/>
      <c r="K1053" s="3"/>
      <c r="L1053" s="3"/>
      <c r="M1053" s="3"/>
      <c r="N1053" s="1"/>
      <c r="O1053" s="1"/>
      <c r="P1053" s="1"/>
    </row>
    <row r="1054" spans="1:16" ht="15.75">
      <c r="A1054" s="36"/>
      <c r="B1054" s="3"/>
      <c r="C1054" s="3"/>
      <c r="D1054" s="3"/>
      <c r="E1054" s="3"/>
      <c r="F1054" s="1"/>
      <c r="G1054" s="1"/>
      <c r="H1054" s="1"/>
      <c r="I1054" s="36"/>
      <c r="J1054" s="3"/>
      <c r="K1054" s="3"/>
      <c r="L1054" s="3"/>
      <c r="M1054" s="3"/>
      <c r="N1054" s="1"/>
      <c r="O1054" s="1"/>
      <c r="P1054" s="1"/>
    </row>
    <row r="1055" spans="1:16" ht="16.5" thickBot="1">
      <c r="A1055" s="1"/>
      <c r="B1055" s="36" t="s">
        <v>3</v>
      </c>
      <c r="C1055" s="238">
        <f>Input!B33</f>
        <v>0</v>
      </c>
      <c r="D1055" s="238"/>
      <c r="E1055" s="238"/>
      <c r="F1055" s="238"/>
      <c r="G1055" s="35"/>
      <c r="H1055" s="1"/>
      <c r="I1055" s="1"/>
      <c r="J1055" s="81" t="s">
        <v>3</v>
      </c>
      <c r="K1055" s="238">
        <f>Input!S33</f>
        <v>0</v>
      </c>
      <c r="L1055" s="238"/>
      <c r="M1055" s="238"/>
      <c r="N1055" s="238"/>
      <c r="O1055" s="35"/>
      <c r="P1055" s="1"/>
    </row>
    <row r="1056" spans="1:1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5.75" thickBot="1">
      <c r="A1057" s="1"/>
      <c r="B1057" s="1"/>
      <c r="C1057" s="34"/>
      <c r="D1057" s="33"/>
      <c r="E1057" s="1"/>
      <c r="F1057" s="1"/>
      <c r="G1057" s="1"/>
      <c r="H1057" s="1"/>
      <c r="I1057" s="1"/>
      <c r="J1057" s="1"/>
      <c r="K1057" s="34"/>
      <c r="L1057" s="33"/>
      <c r="M1057" s="1"/>
      <c r="N1057" s="1"/>
      <c r="O1057" s="1"/>
      <c r="P1057" s="1"/>
    </row>
    <row r="1058" spans="1:16">
      <c r="A1058" s="1"/>
      <c r="B1058" s="221" t="s">
        <v>29</v>
      </c>
      <c r="C1058" s="223"/>
      <c r="D1058" s="67"/>
      <c r="E1058" s="221" t="s">
        <v>30</v>
      </c>
      <c r="F1058" s="222"/>
      <c r="G1058" s="223"/>
      <c r="H1058" s="1"/>
      <c r="I1058" s="1"/>
      <c r="J1058" s="231" t="s">
        <v>29</v>
      </c>
      <c r="K1058" s="232"/>
      <c r="L1058" s="67"/>
      <c r="M1058" s="231" t="s">
        <v>30</v>
      </c>
      <c r="N1058" s="233"/>
      <c r="O1058" s="232"/>
      <c r="P1058" s="1"/>
    </row>
    <row r="1059" spans="1:16">
      <c r="A1059" s="1"/>
      <c r="B1059" s="179" t="s">
        <v>26</v>
      </c>
      <c r="C1059" s="181" t="s">
        <v>25</v>
      </c>
      <c r="D1059" s="182"/>
      <c r="E1059" s="179" t="s">
        <v>24</v>
      </c>
      <c r="F1059" s="180" t="s">
        <v>23</v>
      </c>
      <c r="G1059" s="178" t="s">
        <v>22</v>
      </c>
      <c r="H1059" s="1"/>
      <c r="I1059" s="1"/>
      <c r="J1059" s="179" t="s">
        <v>26</v>
      </c>
      <c r="K1059" s="181" t="s">
        <v>25</v>
      </c>
      <c r="L1059" s="182"/>
      <c r="M1059" s="179" t="s">
        <v>24</v>
      </c>
      <c r="N1059" s="180" t="s">
        <v>23</v>
      </c>
      <c r="O1059" s="178" t="s">
        <v>22</v>
      </c>
      <c r="P1059" s="1"/>
    </row>
    <row r="1060" spans="1:16">
      <c r="A1060" s="1"/>
      <c r="B1060" s="224"/>
      <c r="C1060" s="228"/>
      <c r="D1060" s="230"/>
      <c r="E1060" s="224"/>
      <c r="F1060" s="226"/>
      <c r="G1060" s="228"/>
      <c r="H1060" s="1"/>
      <c r="I1060" s="1"/>
      <c r="J1060" s="224"/>
      <c r="K1060" s="228"/>
      <c r="L1060" s="230"/>
      <c r="M1060" s="224"/>
      <c r="N1060" s="226"/>
      <c r="O1060" s="228"/>
      <c r="P1060" s="1"/>
    </row>
    <row r="1061" spans="1:16">
      <c r="A1061" s="1"/>
      <c r="B1061" s="225"/>
      <c r="C1061" s="229"/>
      <c r="D1061" s="230"/>
      <c r="E1061" s="225"/>
      <c r="F1061" s="227"/>
      <c r="G1061" s="229"/>
      <c r="H1061" s="1"/>
      <c r="I1061" s="1"/>
      <c r="J1061" s="225"/>
      <c r="K1061" s="229"/>
      <c r="L1061" s="230"/>
      <c r="M1061" s="225"/>
      <c r="N1061" s="227"/>
      <c r="O1061" s="229"/>
      <c r="P1061" s="1"/>
    </row>
    <row r="1062" spans="1:16" ht="15.75" thickBot="1">
      <c r="A1062" s="1"/>
      <c r="B1062" s="63" t="s">
        <v>14</v>
      </c>
      <c r="C1062" s="64">
        <f>IF(C1026=" "," ",C1026+1)</f>
        <v>30</v>
      </c>
      <c r="D1062" s="182"/>
      <c r="E1062" s="63" t="s">
        <v>14</v>
      </c>
      <c r="F1062" s="66">
        <f>IF(C1062=" "," ",(IF(AND(ISEVEN(C1062),(AND(C1062&gt;Lanes!$C$18,C1062&lt;Lanes!$C$20+1)=TRUE),C1062+2&gt;Lanes!$C$20)=TRUE,Lanes!$C$19+1,(IF(AND(ISEVEN(C1062),(AND(C1062&gt;Lanes!$C$17-1,C1062&lt;Lanes!$C$19)=TRUE),C1062+2&gt;Lanes!$C$18)=TRUE,Lanes!$C$17+1,(IF(AND(ISODD(C1062),(AND(C1062&gt;Lanes!$C$17-1,C1062&lt;Lanes!$C$19)=TRUE),C1062-2&lt;Lanes!$C$17)=TRUE,Lanes!$C$18-1,(IF(AND(ISODD(C1062),(AND(C1062&gt;Lanes!$C$18,C1062&lt;Lanes!$C$20+1)=TRUE),C1062-2&lt;Lanes!$C$19)=TRUE,Lanes!$C$20-1,(IF(ISEVEN(C1062)=TRUE,C1062+2,C1062-2)))))))))))</f>
        <v>32</v>
      </c>
      <c r="G1062" s="70"/>
      <c r="H1062" s="1"/>
      <c r="I1062" s="1"/>
      <c r="J1062" s="63" t="s">
        <v>14</v>
      </c>
      <c r="K1062" s="64">
        <f>IF(K1026=" "," ",K1026+1)</f>
        <v>60</v>
      </c>
      <c r="L1062" s="182"/>
      <c r="M1062" s="63" t="s">
        <v>14</v>
      </c>
      <c r="N1062" s="66">
        <f>IF(K1062=" "," ",(IF(AND(ISEVEN(K1062),(AND(K1062&gt;Lanes!$G$18,K1062&lt;Lanes!$G$20+1)=TRUE),K1062+2&gt;Lanes!$G$20)=TRUE,Lanes!$G$19+1,(IF(AND(ISEVEN(K1062),(AND(K1062&gt;Lanes!$G$17-1,K1062&lt;Lanes!$G$19)=TRUE),K1062+2&gt;Lanes!$G$18)=TRUE,Lanes!$G$17+1,(IF(AND(ISODD(K1062),(AND(K1062&gt;Lanes!$G$17-1,K1062&lt;Lanes!$G$19)=TRUE),K1062-2&lt;Lanes!$G$17)=TRUE,Lanes!$G$18-1,(IF(AND(ISODD(K1062),(AND(K1062&gt;Lanes!$G$18,K1062&lt;Lanes!$G$20+1)=TRUE),K1062-2&lt;Lanes!$G$19)=TRUE,Lanes!$G$20-1,(IF(ISEVEN(K1062)=TRUE,K1062+2,K1062-2)))))))))))</f>
        <v>62</v>
      </c>
      <c r="O1062" s="70"/>
      <c r="P1062" s="1"/>
    </row>
    <row r="1063" spans="1:16">
      <c r="A1063" s="1"/>
      <c r="B1063" s="177"/>
      <c r="C1063" s="3"/>
      <c r="D1063" s="177"/>
      <c r="E1063" s="3"/>
      <c r="F1063" s="177"/>
      <c r="G1063" s="3"/>
      <c r="H1063" s="1"/>
      <c r="I1063" s="1"/>
      <c r="J1063" s="177"/>
      <c r="K1063" s="3"/>
      <c r="L1063" s="177"/>
      <c r="M1063" s="3"/>
      <c r="N1063" s="177"/>
      <c r="O1063" s="3"/>
      <c r="P1063" s="1"/>
    </row>
    <row r="1064" spans="1:16" ht="15.75" thickBo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>
      <c r="A1065" s="3"/>
      <c r="B1065" s="221" t="s">
        <v>31</v>
      </c>
      <c r="C1065" s="222"/>
      <c r="D1065" s="223"/>
      <c r="E1065" s="221" t="s">
        <v>32</v>
      </c>
      <c r="F1065" s="222"/>
      <c r="G1065" s="223"/>
      <c r="H1065" s="3"/>
      <c r="I1065" s="3"/>
      <c r="J1065" s="221" t="s">
        <v>31</v>
      </c>
      <c r="K1065" s="222"/>
      <c r="L1065" s="223"/>
      <c r="M1065" s="221" t="s">
        <v>32</v>
      </c>
      <c r="N1065" s="222"/>
      <c r="O1065" s="223"/>
      <c r="P1065" s="3"/>
    </row>
    <row r="1066" spans="1:16">
      <c r="A1066" s="3"/>
      <c r="B1066" s="179" t="s">
        <v>21</v>
      </c>
      <c r="C1066" s="180" t="s">
        <v>20</v>
      </c>
      <c r="D1066" s="178" t="s">
        <v>19</v>
      </c>
      <c r="E1066" s="179" t="s">
        <v>18</v>
      </c>
      <c r="F1066" s="180" t="s">
        <v>17</v>
      </c>
      <c r="G1066" s="178" t="s">
        <v>16</v>
      </c>
      <c r="H1066" s="67"/>
      <c r="I1066" s="3"/>
      <c r="J1066" s="179" t="s">
        <v>21</v>
      </c>
      <c r="K1066" s="180" t="s">
        <v>20</v>
      </c>
      <c r="L1066" s="178" t="s">
        <v>19</v>
      </c>
      <c r="M1066" s="179" t="s">
        <v>18</v>
      </c>
      <c r="N1066" s="180" t="s">
        <v>17</v>
      </c>
      <c r="O1066" s="178" t="s">
        <v>16</v>
      </c>
      <c r="P1066" s="67"/>
    </row>
    <row r="1067" spans="1:16">
      <c r="A1067" s="3"/>
      <c r="B1067" s="224"/>
      <c r="C1067" s="226"/>
      <c r="D1067" s="228"/>
      <c r="E1067" s="224"/>
      <c r="F1067" s="226"/>
      <c r="G1067" s="228"/>
      <c r="H1067" s="182"/>
      <c r="I1067" s="3"/>
      <c r="J1067" s="224"/>
      <c r="K1067" s="226"/>
      <c r="L1067" s="228"/>
      <c r="M1067" s="224"/>
      <c r="N1067" s="226"/>
      <c r="O1067" s="228"/>
      <c r="P1067" s="4"/>
    </row>
    <row r="1068" spans="1:16">
      <c r="A1068" s="3"/>
      <c r="B1068" s="225"/>
      <c r="C1068" s="227"/>
      <c r="D1068" s="229"/>
      <c r="E1068" s="225"/>
      <c r="F1068" s="227"/>
      <c r="G1068" s="229"/>
      <c r="H1068" s="68"/>
      <c r="I1068" s="3"/>
      <c r="J1068" s="225"/>
      <c r="K1068" s="227"/>
      <c r="L1068" s="229"/>
      <c r="M1068" s="225"/>
      <c r="N1068" s="227"/>
      <c r="O1068" s="229"/>
      <c r="P1068" s="68"/>
    </row>
    <row r="1069" spans="1:16" ht="15.75" thickBot="1">
      <c r="A1069" s="3"/>
      <c r="B1069" s="63" t="s">
        <v>14</v>
      </c>
      <c r="C1069" s="66">
        <f>IF(C1062=" "," ",(IF(AND(ISEVEN(C1062),ISEVEN(F1062),(AND(C1062&gt;Lanes!$C$18,C1062&lt;Lanes!$C$20+1)),F1062+1&gt;Lanes!$C$20)=TRUE,Lanes!$C$19,(IF(AND(ISEVEN(C1062),ISEVEN(F1062),(AND(C1062&gt;Lanes!$C$17-1,C1062&lt;Lanes!$C$19)),F1062+1&gt;Lanes!$C$18)=TRUE,Lanes!$C$17,(IF(AND(ISEVEN(C1062),ISODD(F1062),(AND(C1062&gt;Lanes!$C$18,C1062&lt;Lanes!$C$20+1)),F1062+3&gt;Lanes!$C$20)=TRUE,Lanes!$C$19+1,(IF(AND(ISEVEN(C1062),ISODD(F1062),(AND(C1062&gt;Lanes!$C$17-1,C1062&lt;Lanes!$C$19)),F1062+3&gt;Lanes!$C$18)=TRUE,Lanes!$C$17+1,(IF(AND(ISODD(C1062),ISEVEN(F1062),(AND(C1062&gt;Lanes!$C$17-1,C1062&lt;Lanes!$C$19)),F1062-3&lt;Lanes!$C$17)=TRUE,Lanes!$C$18-1,(IF(AND(ISODD(C1062),ISEVEN(F1062),(AND(C1062&gt;Lanes!$C$18,C1062&lt;Lanes!$C$20+1)),F1062-3&gt;Lanes!$C$19)=TRUE,Lanes!$C$20-1,(IF(AND(ISODD(C1062),ISODD(F1062),(AND(C1062&gt;Lanes!$C$17-1,C1062&lt;Lanes!$C$19)),F1062-1&lt;Lanes!$C$17)=TRUE,Lanes!$C$18,(IF(AND(ISODD(C1062),ISODD(F1062),(AND(C1062&gt;Lanes!$C$18,C1062&lt;Lanes!$C$20+1)),F1062-1&lt;Lanes!$C$19)=TRUE,Lanes!$C$20,(IF(AND(ISODD(C1062),ISODD(F1062))=TRUE,F1062-1,(IF(AND(ISODD(C1062),ISEVEN(F1062))=TRUE,F1062-3,(IF(AND(ISEVEN(C1062),ISODD(F1062))=TRUE,F1062+3,F1062+1)))))))))))))))))))))))</f>
        <v>33</v>
      </c>
      <c r="D1069" s="70"/>
      <c r="E1069" s="63" t="s">
        <v>14</v>
      </c>
      <c r="F1069" s="66">
        <f>IF(F1062=" "," ",(IF(AND(ISEVEN(C1062),ISEVEN(C1069),(AND(C1062&gt;Lanes!$C$18,C1062&lt;Lanes!$C$20+1)),C1069+1&gt;Lanes!$C$20)=TRUE,Lanes!$C$19+1,(IF(AND(ISEVEN(C1062),ISEVEN(C1069),(AND(C1062&gt;Lanes!$C$17-1,C1062&lt;Lanes!$C$19)),C1069+1&gt;Lanes!$C$18)=TRUE,Lanes!$C$17+1,(IF(AND(ISEVEN(C1062),ISODD(C1069),(AND(C1062&gt;Lanes!$C$18,C1062&lt;Lanes!$C$20+1)),C1069+3&gt;Lanes!$C$20)=TRUE,Lanes!$C$19+1,(IF(AND(ISEVEN(C1062),ISODD(C1069),(AND(C1062&gt;Lanes!$C$17-1,C1069&lt;Lanes!$C$19)),C1069+3&gt;Lanes!$C$18)=TRUE,Lanes!$C$17+1,(IF(AND(ISODD(C1062),ISEVEN(C1069),(AND(C1062&gt;Lanes!$C$17-1,C1062&lt;Lanes!$C$19)),C1069-3&lt;Lanes!$C$17)=TRUE,Lanes!$C$18-1,(IF(AND(ISODD(C1062),ISEVEN(C1069),(AND(C1062&gt;Lanes!$C$18,C1069&lt;Lanes!$C$20+1)),C1069-3&lt;Lanes!$C$19)=TRUE,Lanes!$C$20-1,(IF(AND(ISODD(C1062),ISODD(C1069),(AND(C1062&gt;Lanes!$C$17-1,C1069&lt;Lanes!$C$19)),C1069-3&lt;Lanes!$C$17)=TRUE,Lanes!$C$18,(IF(AND(ISODD(C1062),ISODD(C1069),(AND(C1062&gt;Lanes!$C$18,C1069&lt;Lanes!$C$20+1)),C1069-3&lt;Lanes!$C$19)=TRUE,Lanes!$C$20,(IF(AND(ISODD(C1062),ISODD(C1069))=TRUE,C1069-1,(IF(AND(ISODD(F1062),ISEVEN(C1069))=TRUE,C1069-3,(IF(AND(ISEVEN(C1062),ISODD(C1069))=TRUE,C1069+3,C1069+1)))))))))))))))))))))))</f>
        <v>36</v>
      </c>
      <c r="G1069" s="70"/>
      <c r="H1069" s="68"/>
      <c r="I1069" s="3"/>
      <c r="J1069" s="63" t="s">
        <v>14</v>
      </c>
      <c r="K1069" s="66">
        <f>IF(K1062=" "," ",(IF(AND(ISEVEN(K1062),ISEVEN(N1062),(AND(K1062&gt;Lanes!$G$18,K1062&lt;Lanes!$G$20+1)),N1062+1&gt;Lanes!$G$20)=TRUE,Lanes!$G$19,(IF(AND(ISEVEN(K1062),ISEVEN(N1062),(AND(K1062&gt;Lanes!$G$17-1,K1062&lt;Lanes!$G$19)),N1062+1&gt;Lanes!$G$18)=TRUE,Lanes!$G$17,(IF(AND(ISEVEN(K1062),ISODD(N1062),(AND(K1062&gt;Lanes!$G$18,K1062&lt;Lanes!$G$20+1)),N1062+3&gt;Lanes!$G$20)=TRUE,Lanes!$G$19+1,(IF(AND(ISEVEN(N1062),ISODD(N1062),(AND(K1062&gt;Lanes!$G$17-1,K1062&lt;Lanes!$G$19)),N1062+3&gt;Lanes!$G$18)=TRUE,Lanes!$G$17+1,(IF(AND(ISODD(K1062),ISEVEN(N1062),(AND(K1062&gt;Lanes!$G$17-1,K1062&lt;Lanes!$G$19)),N1062-3&lt;Lanes!$G$17)=TRUE,Lanes!$G$18-1,(IF(AND(ISODD(K1062),ISEVEN(N1062),(AND(K1062&gt;Lanes!$G$18,K1062&lt;Lanes!$G$20+1)),N1062-3&gt;Lanes!$G$19)=TRUE,Lanes!$G$20-1,(IF(AND(ISODD(K1062),ISODD(N1062),(AND(K1062&gt;Lanes!$G$17-1,K1062&lt;Lanes!$G$19)),N1062-1&lt;Lanes!$G$17)=TRUE,Lanes!$G$18,(IF(AND(ISODD(K1062),ISODD(N1062),(AND(K1062&gt;Lanes!$G$18,K1062&lt;Lanes!$G$20+1)),N1062-1&lt;Lanes!$G$19)=TRUE,Lanes!$G$20,(IF(AND(ISODD(K1062),ISODD(N1062))=TRUE,N1062-1,(IF(AND(ISODD(K1062),ISEVEN(N1062))=TRUE,N1062-3,(IF(AND(ISEVEN(K1062),ISODD(N1062))=TRUE,N1062+3,N1062+1)))))))))))))))))))))))</f>
        <v>63</v>
      </c>
      <c r="L1069" s="70"/>
      <c r="M1069" s="63" t="s">
        <v>14</v>
      </c>
      <c r="N1069" s="66">
        <f>IF(N1062=" "," ",(IF(AND(ISEVEN(K1062),ISEVEN(K1069),(AND(K1062&gt;Lanes!$G$18,K1062&lt;Lanes!$G$20+1)),K1069+1&gt;Lanes!$G$20)=TRUE,Lanes!$G$19+1,(IF(AND(ISEVEN(K1062),ISEVEN(K1069),(AND(K1062&gt;Lanes!$G$17-1,K1062&lt;Lanes!$G$19)),K1069+1&gt;Lanes!$G$18)=TRUE,Lanes!$G$17+1,(IF(AND(ISEVEN(K1062),ISODD(K1069),(AND(K1062&gt;Lanes!$G$18,K1062&lt;Lanes!$G$20+1)),K1069+3&gt;Lanes!$G$20)=TRUE,Lanes!$G$19+1,(IF(AND(ISEVEN(K1062),ISODD(K1069),(AND(K1062&gt;Lanes!$G$17-1,K1069&lt;Lanes!$G$19)),K1069+3&gt;Lanes!$G$18)=TRUE,Lanes!$G$17+1,(IF(AND(ISODD(K1062),ISEVEN(K1069),(AND(K1062&gt;Lanes!$G$17-1,K1062&lt;Lanes!$G$19)),K1069-3&lt;Lanes!$G$17)=TRUE,Lanes!$G$18-1,(IF(AND(ISODD(K1062),ISEVEN(K1069),(AND(K1062&gt;Lanes!$G$18,K1069&lt;Lanes!$G$20+1)),K1069-3&lt;Lanes!$G$19)=TRUE,Lanes!$G$20-1,(IF(AND(ISODD(K1062),ISODD(K1069),(AND(K1062&gt;Lanes!$G$17-1,K1069&lt;Lanes!$G$19)),K1069-3&lt;Lanes!$G$17)=TRUE,Lanes!$G$18,(IF(AND(ISODD(K1062),ISODD(K1069),(AND(K1062&gt;Lanes!$G$18,K1069&lt;Lanes!$G$20+1)),K1069-3&lt;Lanes!$G$19)=TRUE,Lanes!$G$20,(IF(AND(ISODD(K1062),ISODD(K1069))=TRUE,K1069-1,(IF(AND(ISODD(N1062),ISEVEN(K1069))=TRUE,K1069-3,(IF(AND(ISEVEN(K1062),ISODD(K1069))=TRUE,K1069+3,K1069+1)))))))))))))))))))))))</f>
        <v>66</v>
      </c>
      <c r="O1069" s="70"/>
      <c r="P1069" s="68"/>
    </row>
    <row r="1070" spans="1:16">
      <c r="A1070" s="3"/>
      <c r="B1070" s="3"/>
      <c r="C1070" s="3"/>
      <c r="D1070" s="182"/>
      <c r="E1070" s="182"/>
      <c r="F1070" s="182"/>
      <c r="G1070" s="182"/>
      <c r="H1070" s="182"/>
      <c r="I1070" s="3"/>
      <c r="J1070" s="3"/>
      <c r="K1070" s="3"/>
      <c r="L1070" s="182"/>
      <c r="M1070" s="182"/>
      <c r="N1070" s="182"/>
      <c r="O1070" s="182"/>
      <c r="P1070" s="4"/>
    </row>
    <row r="1071" spans="1:16" ht="15.75" thickBot="1">
      <c r="A1071" s="3"/>
      <c r="B1071" s="3"/>
      <c r="C1071" s="3"/>
      <c r="D1071" s="182"/>
      <c r="E1071" s="182"/>
      <c r="F1071" s="182"/>
      <c r="G1071" s="182"/>
      <c r="H1071" s="182"/>
      <c r="I1071" s="3"/>
      <c r="J1071" s="3"/>
      <c r="K1071" s="3"/>
      <c r="L1071" s="182"/>
      <c r="M1071" s="182"/>
      <c r="N1071" s="182"/>
      <c r="O1071" s="182"/>
      <c r="P1071" s="4"/>
    </row>
    <row r="1072" spans="1:16" ht="15.75" thickBot="1">
      <c r="A1072" s="1"/>
      <c r="B1072" s="221" t="s">
        <v>33</v>
      </c>
      <c r="C1072" s="222"/>
      <c r="D1072" s="223"/>
      <c r="E1072" s="182"/>
      <c r="F1072" s="1"/>
      <c r="G1072" s="1"/>
      <c r="H1072" s="1"/>
      <c r="I1072" s="1"/>
      <c r="J1072" s="221" t="s">
        <v>33</v>
      </c>
      <c r="K1072" s="222"/>
      <c r="L1072" s="223"/>
      <c r="M1072" s="182"/>
      <c r="N1072" s="1"/>
      <c r="O1072" s="1"/>
      <c r="P1072" s="1"/>
    </row>
    <row r="1073" spans="1:16">
      <c r="A1073" s="1"/>
      <c r="B1073" s="179" t="s">
        <v>15</v>
      </c>
      <c r="C1073" s="180" t="s">
        <v>37</v>
      </c>
      <c r="D1073" s="178" t="s">
        <v>38</v>
      </c>
      <c r="E1073" s="1"/>
      <c r="F1073" s="221" t="s">
        <v>34</v>
      </c>
      <c r="G1073" s="223"/>
      <c r="H1073" s="1"/>
      <c r="I1073" s="1"/>
      <c r="J1073" s="179" t="s">
        <v>15</v>
      </c>
      <c r="K1073" s="180" t="s">
        <v>37</v>
      </c>
      <c r="L1073" s="178" t="s">
        <v>38</v>
      </c>
      <c r="M1073" s="1"/>
      <c r="N1073" s="221" t="s">
        <v>34</v>
      </c>
      <c r="O1073" s="223"/>
      <c r="P1073" s="1"/>
    </row>
    <row r="1074" spans="1:16">
      <c r="A1074" s="1"/>
      <c r="B1074" s="224"/>
      <c r="C1074" s="226"/>
      <c r="D1074" s="228"/>
      <c r="E1074" s="1"/>
      <c r="F1074" s="71"/>
      <c r="G1074" s="72"/>
      <c r="H1074" s="1"/>
      <c r="I1074" s="1"/>
      <c r="J1074" s="224"/>
      <c r="K1074" s="226"/>
      <c r="L1074" s="228"/>
      <c r="M1074" s="1"/>
      <c r="N1074" s="71"/>
      <c r="O1074" s="72"/>
      <c r="P1074" s="1"/>
    </row>
    <row r="1075" spans="1:16" ht="15.75" thickBot="1">
      <c r="A1075" s="1"/>
      <c r="B1075" s="225"/>
      <c r="C1075" s="227"/>
      <c r="D1075" s="229"/>
      <c r="E1075" s="1"/>
      <c r="F1075" s="73"/>
      <c r="G1075" s="74"/>
      <c r="H1075" s="1"/>
      <c r="I1075" s="1"/>
      <c r="J1075" s="225"/>
      <c r="K1075" s="227"/>
      <c r="L1075" s="229"/>
      <c r="M1075" s="1"/>
      <c r="N1075" s="73"/>
      <c r="O1075" s="74"/>
      <c r="P1075" s="1"/>
    </row>
    <row r="1076" spans="1:16" ht="15.75" thickBot="1">
      <c r="A1076" s="1"/>
      <c r="B1076" s="63" t="s">
        <v>14</v>
      </c>
      <c r="C1076" s="66">
        <f>IF(C1062=" "," ",(IF(AND(ISEVEN(C1062),ISEVEN(F1069),(AND(C1062&gt;Lanes!$C$18,C1062&lt;Lanes!$C$20+1)),F1069+1&gt;Lanes!$C$20)=TRUE,Lanes!$C$19,(IF(AND(ISEVEN(C1062),ISEVEN(F1069),(AND(C1062&gt;Lanes!$C$17-1,C1062&lt;Lanes!$C$19)),F1069+1&gt;Lanes!$C$18)=TRUE,Lanes!$C$17,(IF(AND(ISEVEN(C1062),ISODD(F1069),(AND(C1062&gt;Lanes!$C$18,C1062&lt;Lanes!$C$20+1)),F1069+3&gt;Lanes!$C$20)=TRUE,Lanes!$C$19+1,(IF(AND(ISEVEN(C1062),ISODD(F1069),(AND(C1062&gt;Lanes!$C$17-1,F1069&lt;Lanes!$C$19)),F1069+3&gt;Lanes!$C$18)=TRUE,Lanes!$C$17+1,(IF(AND(ISODD(C1062),ISEVEN(F1069),(AND(C1062&gt;Lanes!$C$17-1,C1062&lt;Lanes!$C$19)),F1069-3&lt;Lanes!$C$17)=TRUE,Lanes!$C$18-1,(IF(AND(ISODD(C1062),ISEVEN(F1069),(AND(C1062&gt;Lanes!$C$18,C1062&lt;Lanes!$C$20+1)),F1069-3&gt;Lanes!$C$19)=TRUE,Lanes!$C$20-1,(IF(AND(ISODD(C1062),ISODD(F1069),(AND(C1062&gt;Lanes!$C$17-1,C1062&lt;Lanes!$C$19)),F1069-1&lt;Lanes!$C$17)=TRUE,Lanes!$C$18,(IF(AND(ISODD(C1062),ISODD(F1069),(AND(C1062&gt;Lanes!$C$18,C1062&lt;Lanes!$C$20+1)),F1069-1&lt;Lanes!$C$19)=TRUE,Lanes!$C$20,(IF(AND(ISODD(C1062),ISODD(F1069))=TRUE,F1069-1,(IF(AND(ISODD(C1062),ISEVEN(F1069))=TRUE,F1069-3,(IF(AND(ISEVEN(C1062),ISODD(F1069))=TRUE,F1069+3,F1069+1)))))))))))))))))))))))</f>
        <v>37</v>
      </c>
      <c r="D1076" s="70"/>
      <c r="E1076" s="1"/>
      <c r="F1076" s="1"/>
      <c r="G1076" s="1"/>
      <c r="H1076" s="1"/>
      <c r="I1076" s="1"/>
      <c r="J1076" s="63" t="s">
        <v>14</v>
      </c>
      <c r="K1076" s="66">
        <f>IF(K1062=" "," ",(IF(AND(ISEVEN(K1062),ISEVEN(N1069),(AND(K1062&gt;Lanes!$G$18,K1062&lt;Lanes!$G$20+1)),N1069+1&gt;Lanes!$G$20)=TRUE,Lanes!$G$19,(IF(AND(ISEVEN(K1062),ISEVEN(N1069),(AND(K1062&gt;Lanes!$G$17-1,K1062&lt;Lanes!$G$19)),N1069+1&gt;Lanes!$G$18)=TRUE,Lanes!$G$17,(IF(AND(ISEVEN(K1062),ISODD(N1069),(AND(K1062&gt;Lanes!$G$18,K1062&lt;Lanes!$G$20+1)),N1069+3&gt;Lanes!$G$20)=TRUE,Lanes!$G$19+1,(IF(AND(ISEVEN(K1062),ISODD(N1069),(AND(K1062&gt;Lanes!$G$17-1,N1069&lt;Lanes!$G$19)),N1069+3&gt;Lanes!$G$18)=TRUE,Lanes!$G$17+1,(IF(AND(ISODD(K1062),ISEVEN(N1069),(AND(K1062&gt;Lanes!$G$17-1,K1062&lt;Lanes!$G$19)),N1069-3&lt;Lanes!$G$17)=TRUE,Lanes!$G$18-1,(IF(AND(ISODD(K1062),ISEVEN(N1069),(AND(K1062&gt;Lanes!$G$18,K1062&lt;Lanes!$G$20+1)),N1069-3&gt;Lanes!$G$19)=TRUE,Lanes!$G$20-1,(IF(AND(ISODD(K1062),ISODD(N1069),(AND(K1062&gt;Lanes!$G$17-1,K1062&lt;Lanes!$G$19)),N1069-1&lt;Lanes!$G$17)=TRUE,Lanes!$G$18,(IF(AND(ISODD(K1062),ISODD(N1069),(AND(K1062&gt;Lanes!$G$18,K1062&lt;Lanes!$G$20+1)),N1069-1&lt;Lanes!$G$19)=TRUE,Lanes!$G$20,(IF(AND(ISODD(K1062),ISODD(N1069))=TRUE,N1069-1,(IF(AND(ISODD(K1062),ISEVEN(N1069))=TRUE,N1069-3,(IF(AND(ISEVEN(K1062),ISODD(N1069))=TRUE,N1069+3,N1069+1)))))))))))))))))))))))</f>
        <v>67</v>
      </c>
      <c r="L1076" s="70"/>
      <c r="M1076" s="1"/>
      <c r="N1076" s="1"/>
      <c r="O1076" s="1"/>
      <c r="P1076" s="1"/>
    </row>
    <row r="1077" spans="1:16">
      <c r="A1077" s="1"/>
      <c r="B1077" s="1"/>
      <c r="C1077" s="1"/>
      <c r="D1077" s="3"/>
      <c r="E1077" s="3"/>
      <c r="F1077" s="1"/>
      <c r="G1077" s="1"/>
      <c r="H1077" s="1"/>
      <c r="I1077" s="1"/>
      <c r="J1077" s="1"/>
      <c r="K1077" s="1"/>
      <c r="L1077" s="3"/>
      <c r="M1077" s="3"/>
      <c r="N1077" s="1"/>
      <c r="O1077" s="1"/>
      <c r="P1077" s="1"/>
    </row>
    <row r="1078" spans="1:16">
      <c r="A1078" s="1"/>
      <c r="B1078" s="1"/>
      <c r="C1078" s="1"/>
      <c r="D1078" s="3"/>
      <c r="E1078" s="3"/>
      <c r="F1078" s="1"/>
      <c r="G1078" s="1"/>
      <c r="H1078" s="1"/>
      <c r="I1078" s="1"/>
      <c r="J1078" s="1"/>
      <c r="K1078" s="1"/>
      <c r="L1078" s="3"/>
      <c r="M1078" s="3"/>
      <c r="N1078" s="1"/>
      <c r="O1078" s="1"/>
      <c r="P1078" s="1"/>
    </row>
    <row r="1079" spans="1:1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>
      <c r="A1080" s="1"/>
      <c r="B1080" s="220" t="s">
        <v>13</v>
      </c>
      <c r="C1080" s="220"/>
      <c r="D1080" s="31"/>
      <c r="E1080" s="31"/>
      <c r="F1080" s="31"/>
      <c r="G1080" s="31"/>
      <c r="H1080" s="1"/>
      <c r="I1080" s="1"/>
      <c r="J1080" s="220" t="s">
        <v>13</v>
      </c>
      <c r="K1080" s="220"/>
      <c r="L1080" s="31"/>
      <c r="M1080" s="31"/>
      <c r="N1080" s="31"/>
      <c r="O1080" s="31"/>
      <c r="P1080" s="1"/>
    </row>
    <row r="1081" spans="1:16">
      <c r="A1081" s="1"/>
      <c r="B1081" s="239" t="s">
        <v>35</v>
      </c>
      <c r="C1081" s="239"/>
      <c r="D1081" s="239"/>
      <c r="E1081" s="239"/>
      <c r="F1081" s="239"/>
      <c r="G1081" s="239"/>
      <c r="H1081" s="1"/>
      <c r="I1081" s="1"/>
      <c r="J1081" s="240" t="s">
        <v>35</v>
      </c>
      <c r="K1081" s="240"/>
      <c r="L1081" s="240"/>
      <c r="M1081" s="240"/>
      <c r="N1081" s="240"/>
      <c r="O1081" s="240"/>
      <c r="P1081" s="1"/>
    </row>
    <row r="1082" spans="1:16">
      <c r="A1082" s="75"/>
      <c r="B1082" s="239"/>
      <c r="C1082" s="239"/>
      <c r="D1082" s="239"/>
      <c r="E1082" s="239"/>
      <c r="F1082" s="239"/>
      <c r="G1082" s="239"/>
      <c r="H1082" s="76"/>
      <c r="I1082" s="75"/>
      <c r="J1082" s="240"/>
      <c r="K1082" s="240"/>
      <c r="L1082" s="240"/>
      <c r="M1082" s="240"/>
      <c r="N1082" s="240"/>
      <c r="O1082" s="240"/>
      <c r="P1082" s="76"/>
    </row>
    <row r="1083" spans="1:16" ht="20.25">
      <c r="A1083" s="75"/>
      <c r="B1083" s="77"/>
      <c r="C1083" s="77"/>
      <c r="D1083" s="77"/>
      <c r="E1083" s="77"/>
      <c r="F1083" s="77"/>
      <c r="G1083" s="77"/>
      <c r="H1083" s="76"/>
      <c r="I1083" s="75"/>
      <c r="J1083" s="78"/>
      <c r="K1083" s="78"/>
      <c r="L1083" s="78"/>
      <c r="M1083" s="78"/>
      <c r="N1083" s="78"/>
      <c r="O1083" s="78"/>
      <c r="P1083" s="76"/>
    </row>
    <row r="1084" spans="1:16" ht="20.25">
      <c r="A1084" s="75"/>
      <c r="B1084" s="77"/>
      <c r="C1084" s="241" t="s">
        <v>36</v>
      </c>
      <c r="D1084" s="241"/>
      <c r="E1084" s="241"/>
      <c r="F1084" s="241"/>
      <c r="G1084" s="77"/>
      <c r="H1084" s="76"/>
      <c r="I1084" s="75"/>
      <c r="J1084" s="78"/>
      <c r="K1084" s="242" t="s">
        <v>36</v>
      </c>
      <c r="L1084" s="242"/>
      <c r="M1084" s="242"/>
      <c r="N1084" s="242"/>
      <c r="O1084" s="78"/>
      <c r="P1084" s="76"/>
    </row>
    <row r="1085" spans="1:16" ht="20.25">
      <c r="A1085" s="75"/>
      <c r="B1085" s="77"/>
      <c r="C1085" s="77"/>
      <c r="D1085" s="77"/>
      <c r="E1085" s="77"/>
      <c r="F1085" s="77"/>
      <c r="G1085" s="77"/>
      <c r="H1085" s="76"/>
      <c r="I1085" s="75"/>
      <c r="J1085" s="78"/>
      <c r="K1085" s="78"/>
      <c r="L1085" s="78"/>
      <c r="M1085" s="78"/>
      <c r="N1085" s="78"/>
      <c r="O1085" s="78"/>
      <c r="P1085" s="76"/>
    </row>
    <row r="1086" spans="1:16">
      <c r="A1086" s="1"/>
      <c r="B1086" s="1"/>
      <c r="C1086" s="1"/>
      <c r="D1086" s="234">
        <f>Lanes!$D$3</f>
        <v>41658</v>
      </c>
      <c r="E1086" s="234"/>
      <c r="F1086" s="1"/>
      <c r="G1086" s="1"/>
      <c r="H1086" s="1"/>
      <c r="I1086" s="1"/>
      <c r="J1086" s="79"/>
      <c r="K1086" s="79"/>
      <c r="L1086" s="235">
        <f>Lanes!$D$3</f>
        <v>41658</v>
      </c>
      <c r="M1086" s="235"/>
      <c r="N1086" s="79"/>
      <c r="O1086" s="79"/>
      <c r="P1086" s="1"/>
    </row>
    <row r="1087" spans="1:16" ht="18">
      <c r="A1087" s="37"/>
      <c r="B1087" s="37"/>
      <c r="C1087" s="37"/>
      <c r="D1087" s="37"/>
      <c r="E1087" s="37"/>
      <c r="F1087" s="37"/>
      <c r="G1087" s="37"/>
      <c r="H1087" s="37"/>
      <c r="I1087" s="37"/>
      <c r="J1087" s="80"/>
      <c r="K1087" s="80"/>
      <c r="L1087" s="80"/>
      <c r="M1087" s="80"/>
      <c r="N1087" s="80"/>
      <c r="O1087" s="80"/>
      <c r="P1087" s="37"/>
    </row>
    <row r="1088" spans="1:16" ht="15.75">
      <c r="A1088" s="1"/>
      <c r="B1088" s="1"/>
      <c r="C1088" s="236" t="s">
        <v>28</v>
      </c>
      <c r="D1088" s="236"/>
      <c r="E1088" s="236"/>
      <c r="F1088" s="236"/>
      <c r="G1088" s="1"/>
      <c r="H1088" s="1"/>
      <c r="I1088" s="1"/>
      <c r="J1088" s="79"/>
      <c r="K1088" s="237" t="s">
        <v>27</v>
      </c>
      <c r="L1088" s="237"/>
      <c r="M1088" s="237"/>
      <c r="N1088" s="237"/>
      <c r="O1088" s="79"/>
      <c r="P1088" s="1"/>
    </row>
    <row r="1089" spans="1:16" ht="15.75">
      <c r="A1089" s="36"/>
      <c r="B1089" s="3"/>
      <c r="C1089" s="3"/>
      <c r="D1089" s="3"/>
      <c r="E1089" s="3"/>
      <c r="F1089" s="1"/>
      <c r="G1089" s="1"/>
      <c r="H1089" s="1"/>
      <c r="I1089" s="36"/>
      <c r="J1089" s="3"/>
      <c r="K1089" s="3"/>
      <c r="L1089" s="3"/>
      <c r="M1089" s="3"/>
      <c r="N1089" s="1"/>
      <c r="O1089" s="1"/>
      <c r="P1089" s="1"/>
    </row>
    <row r="1090" spans="1:16" ht="15.75">
      <c r="A1090" s="36"/>
      <c r="B1090" s="3"/>
      <c r="C1090" s="3"/>
      <c r="D1090" s="3"/>
      <c r="E1090" s="3"/>
      <c r="F1090" s="1"/>
      <c r="G1090" s="1"/>
      <c r="H1090" s="1"/>
      <c r="I1090" s="36"/>
      <c r="J1090" s="3"/>
      <c r="K1090" s="3"/>
      <c r="L1090" s="3"/>
      <c r="M1090" s="3"/>
      <c r="N1090" s="1"/>
      <c r="O1090" s="1"/>
      <c r="P1090" s="1"/>
    </row>
    <row r="1091" spans="1:16" ht="16.5" thickBot="1">
      <c r="A1091" s="1"/>
      <c r="B1091" s="36" t="s">
        <v>3</v>
      </c>
      <c r="C1091" s="238">
        <f>Input!B34</f>
        <v>0</v>
      </c>
      <c r="D1091" s="238"/>
      <c r="E1091" s="238"/>
      <c r="F1091" s="238"/>
      <c r="G1091" s="35"/>
      <c r="H1091" s="1"/>
      <c r="I1091" s="1"/>
      <c r="J1091" s="81" t="s">
        <v>3</v>
      </c>
      <c r="K1091" s="238">
        <f>Input!S34</f>
        <v>0</v>
      </c>
      <c r="L1091" s="238"/>
      <c r="M1091" s="238"/>
      <c r="N1091" s="238"/>
      <c r="O1091" s="35"/>
      <c r="P1091" s="1"/>
    </row>
    <row r="1092" spans="1:1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ht="15.75" thickBot="1">
      <c r="A1093" s="1"/>
      <c r="B1093" s="1"/>
      <c r="C1093" s="34"/>
      <c r="D1093" s="33"/>
      <c r="E1093" s="1"/>
      <c r="F1093" s="1"/>
      <c r="G1093" s="1"/>
      <c r="H1093" s="1"/>
      <c r="I1093" s="1"/>
      <c r="J1093" s="1"/>
      <c r="K1093" s="34"/>
      <c r="L1093" s="33"/>
      <c r="M1093" s="1"/>
      <c r="N1093" s="1"/>
      <c r="O1093" s="1"/>
      <c r="P1093" s="1"/>
    </row>
    <row r="1094" spans="1:16">
      <c r="A1094" s="1"/>
      <c r="B1094" s="221" t="s">
        <v>29</v>
      </c>
      <c r="C1094" s="223"/>
      <c r="D1094" s="67"/>
      <c r="E1094" s="221" t="s">
        <v>30</v>
      </c>
      <c r="F1094" s="222"/>
      <c r="G1094" s="223"/>
      <c r="H1094" s="1"/>
      <c r="I1094" s="1"/>
      <c r="J1094" s="231" t="s">
        <v>29</v>
      </c>
      <c r="K1094" s="232"/>
      <c r="L1094" s="67"/>
      <c r="M1094" s="231" t="s">
        <v>30</v>
      </c>
      <c r="N1094" s="233"/>
      <c r="O1094" s="232"/>
      <c r="P1094" s="1"/>
    </row>
    <row r="1095" spans="1:16">
      <c r="A1095" s="1"/>
      <c r="B1095" s="179" t="s">
        <v>26</v>
      </c>
      <c r="C1095" s="181" t="s">
        <v>25</v>
      </c>
      <c r="D1095" s="182"/>
      <c r="E1095" s="179" t="s">
        <v>24</v>
      </c>
      <c r="F1095" s="180" t="s">
        <v>23</v>
      </c>
      <c r="G1095" s="178" t="s">
        <v>22</v>
      </c>
      <c r="H1095" s="1"/>
      <c r="I1095" s="1"/>
      <c r="J1095" s="179" t="s">
        <v>26</v>
      </c>
      <c r="K1095" s="181" t="s">
        <v>25</v>
      </c>
      <c r="L1095" s="182"/>
      <c r="M1095" s="179" t="s">
        <v>24</v>
      </c>
      <c r="N1095" s="180" t="s">
        <v>23</v>
      </c>
      <c r="O1095" s="178" t="s">
        <v>22</v>
      </c>
      <c r="P1095" s="1"/>
    </row>
    <row r="1096" spans="1:16">
      <c r="A1096" s="1"/>
      <c r="B1096" s="224"/>
      <c r="C1096" s="228"/>
      <c r="D1096" s="230"/>
      <c r="E1096" s="224"/>
      <c r="F1096" s="226"/>
      <c r="G1096" s="228"/>
      <c r="H1096" s="1"/>
      <c r="I1096" s="1"/>
      <c r="J1096" s="224"/>
      <c r="K1096" s="228"/>
      <c r="L1096" s="230"/>
      <c r="M1096" s="224"/>
      <c r="N1096" s="226"/>
      <c r="O1096" s="228"/>
      <c r="P1096" s="1"/>
    </row>
    <row r="1097" spans="1:16">
      <c r="A1097" s="1"/>
      <c r="B1097" s="225"/>
      <c r="C1097" s="229"/>
      <c r="D1097" s="230"/>
      <c r="E1097" s="225"/>
      <c r="F1097" s="227"/>
      <c r="G1097" s="229"/>
      <c r="H1097" s="1"/>
      <c r="I1097" s="1"/>
      <c r="J1097" s="225"/>
      <c r="K1097" s="229"/>
      <c r="L1097" s="230"/>
      <c r="M1097" s="225"/>
      <c r="N1097" s="227"/>
      <c r="O1097" s="229"/>
      <c r="P1097" s="1"/>
    </row>
    <row r="1098" spans="1:16" ht="15.75" thickBot="1">
      <c r="A1098" s="1"/>
      <c r="B1098" s="63" t="s">
        <v>14</v>
      </c>
      <c r="C1098" s="64">
        <f>IF(C1062=" "," ",C1062+1)</f>
        <v>31</v>
      </c>
      <c r="D1098" s="182"/>
      <c r="E1098" s="63" t="s">
        <v>14</v>
      </c>
      <c r="F1098" s="66">
        <f>IF(C1098=" "," ",(IF(AND(ISEVEN(C1098),(AND(C1098&gt;Lanes!$C$18,C1098&lt;Lanes!$C$20+1)=TRUE),C1098+2&gt;Lanes!$C$20)=TRUE,Lanes!$C$19+1,(IF(AND(ISEVEN(C1098),(AND(C1098&gt;Lanes!$C$17-1,C1098&lt;Lanes!$C$19)=TRUE),C1098+2&gt;Lanes!$C$18)=TRUE,Lanes!$C$17+1,(IF(AND(ISODD(C1098),(AND(C1098&gt;Lanes!$C$17-1,C1098&lt;Lanes!$C$19)=TRUE),C1098-2&lt;Lanes!$C$17)=TRUE,Lanes!$C$18-1,(IF(AND(ISODD(C1098),(AND(C1098&gt;Lanes!$C$18,C1098&lt;Lanes!$C$20+1)=TRUE),C1098-2&lt;Lanes!$C$19)=TRUE,Lanes!$C$20-1,(IF(ISEVEN(C1098)=TRUE,C1098+2,C1098-2)))))))))))</f>
        <v>29</v>
      </c>
      <c r="G1098" s="70"/>
      <c r="H1098" s="1"/>
      <c r="I1098" s="1"/>
      <c r="J1098" s="63" t="s">
        <v>14</v>
      </c>
      <c r="K1098" s="64">
        <f>IF(K1062=" "," ",K1062+1)</f>
        <v>61</v>
      </c>
      <c r="L1098" s="182"/>
      <c r="M1098" s="63" t="s">
        <v>14</v>
      </c>
      <c r="N1098" s="66">
        <f>IF(K1098=" "," ",(IF(AND(ISEVEN(K1098),(AND(K1098&gt;Lanes!$G$18,K1098&lt;Lanes!$G$20+1)=TRUE),K1098+2&gt;Lanes!$G$20)=TRUE,Lanes!$G$19+1,(IF(AND(ISEVEN(K1098),(AND(K1098&gt;Lanes!$G$17-1,K1098&lt;Lanes!$G$19)=TRUE),K1098+2&gt;Lanes!$G$18)=TRUE,Lanes!$G$17+1,(IF(AND(ISODD(K1098),(AND(K1098&gt;Lanes!$G$17-1,K1098&lt;Lanes!$G$19)=TRUE),K1098-2&lt;Lanes!$G$17)=TRUE,Lanes!$G$18-1,(IF(AND(ISODD(K1098),(AND(K1098&gt;Lanes!$G$18,K1098&lt;Lanes!$G$20+1)=TRUE),K1098-2&lt;Lanes!$G$19)=TRUE,Lanes!$G$20-1,(IF(ISEVEN(K1098)=TRUE,K1098+2,K1098-2)))))))))))</f>
        <v>59</v>
      </c>
      <c r="O1098" s="70"/>
      <c r="P1098" s="1"/>
    </row>
    <row r="1099" spans="1:16">
      <c r="A1099" s="1"/>
      <c r="B1099" s="177"/>
      <c r="C1099" s="3"/>
      <c r="D1099" s="177"/>
      <c r="E1099" s="3"/>
      <c r="F1099" s="177"/>
      <c r="G1099" s="3"/>
      <c r="H1099" s="1"/>
      <c r="I1099" s="1"/>
      <c r="J1099" s="177"/>
      <c r="K1099" s="3"/>
      <c r="L1099" s="177"/>
      <c r="M1099" s="3"/>
      <c r="N1099" s="177"/>
      <c r="O1099" s="3"/>
      <c r="P1099" s="1"/>
    </row>
    <row r="1100" spans="1:16" ht="15.75" thickBo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>
      <c r="A1101" s="3"/>
      <c r="B1101" s="221" t="s">
        <v>31</v>
      </c>
      <c r="C1101" s="222"/>
      <c r="D1101" s="223"/>
      <c r="E1101" s="221" t="s">
        <v>32</v>
      </c>
      <c r="F1101" s="222"/>
      <c r="G1101" s="223"/>
      <c r="H1101" s="3"/>
      <c r="I1101" s="3"/>
      <c r="J1101" s="221" t="s">
        <v>31</v>
      </c>
      <c r="K1101" s="222"/>
      <c r="L1101" s="223"/>
      <c r="M1101" s="221" t="s">
        <v>32</v>
      </c>
      <c r="N1101" s="222"/>
      <c r="O1101" s="223"/>
      <c r="P1101" s="3"/>
    </row>
    <row r="1102" spans="1:16">
      <c r="A1102" s="3"/>
      <c r="B1102" s="179" t="s">
        <v>21</v>
      </c>
      <c r="C1102" s="180" t="s">
        <v>20</v>
      </c>
      <c r="D1102" s="178" t="s">
        <v>19</v>
      </c>
      <c r="E1102" s="179" t="s">
        <v>18</v>
      </c>
      <c r="F1102" s="180" t="s">
        <v>17</v>
      </c>
      <c r="G1102" s="178" t="s">
        <v>16</v>
      </c>
      <c r="H1102" s="67"/>
      <c r="I1102" s="3"/>
      <c r="J1102" s="179" t="s">
        <v>21</v>
      </c>
      <c r="K1102" s="180" t="s">
        <v>20</v>
      </c>
      <c r="L1102" s="178" t="s">
        <v>19</v>
      </c>
      <c r="M1102" s="179" t="s">
        <v>18</v>
      </c>
      <c r="N1102" s="180" t="s">
        <v>17</v>
      </c>
      <c r="O1102" s="178" t="s">
        <v>16</v>
      </c>
      <c r="P1102" s="67"/>
    </row>
    <row r="1103" spans="1:16">
      <c r="A1103" s="3"/>
      <c r="B1103" s="224"/>
      <c r="C1103" s="226"/>
      <c r="D1103" s="228"/>
      <c r="E1103" s="224"/>
      <c r="F1103" s="226"/>
      <c r="G1103" s="228"/>
      <c r="H1103" s="182"/>
      <c r="I1103" s="3"/>
      <c r="J1103" s="224"/>
      <c r="K1103" s="226"/>
      <c r="L1103" s="228"/>
      <c r="M1103" s="224"/>
      <c r="N1103" s="226"/>
      <c r="O1103" s="228"/>
      <c r="P1103" s="4"/>
    </row>
    <row r="1104" spans="1:16">
      <c r="A1104" s="3"/>
      <c r="B1104" s="225"/>
      <c r="C1104" s="227"/>
      <c r="D1104" s="229"/>
      <c r="E1104" s="225"/>
      <c r="F1104" s="227"/>
      <c r="G1104" s="229"/>
      <c r="H1104" s="68"/>
      <c r="I1104" s="3"/>
      <c r="J1104" s="225"/>
      <c r="K1104" s="227"/>
      <c r="L1104" s="229"/>
      <c r="M1104" s="225"/>
      <c r="N1104" s="227"/>
      <c r="O1104" s="229"/>
      <c r="P1104" s="68"/>
    </row>
    <row r="1105" spans="1:16" ht="15.75" thickBot="1">
      <c r="A1105" s="3"/>
      <c r="B1105" s="63" t="s">
        <v>14</v>
      </c>
      <c r="C1105" s="66">
        <f>IF(C1098=" "," ",(IF(AND(ISEVEN(C1098),ISEVEN(F1098),(AND(C1098&gt;Lanes!$C$18,C1098&lt;Lanes!$C$20+1)),F1098+1&gt;Lanes!$C$20)=TRUE,Lanes!$C$19,(IF(AND(ISEVEN(C1098),ISEVEN(F1098),(AND(C1098&gt;Lanes!$C$17-1,C1098&lt;Lanes!$C$19)),F1098+1&gt;Lanes!$C$18)=TRUE,Lanes!$C$17,(IF(AND(ISEVEN(C1098),ISODD(F1098),(AND(C1098&gt;Lanes!$C$18,C1098&lt;Lanes!$C$20+1)),F1098+3&gt;Lanes!$C$20)=TRUE,Lanes!$C$19+1,(IF(AND(ISEVEN(C1098),ISODD(F1098),(AND(C1098&gt;Lanes!$C$17-1,C1098&lt;Lanes!$C$19)),F1098+3&gt;Lanes!$C$18)=TRUE,Lanes!$C$17+1,(IF(AND(ISODD(C1098),ISEVEN(F1098),(AND(C1098&gt;Lanes!$C$17-1,C1098&lt;Lanes!$C$19)),F1098-3&lt;Lanes!$C$17)=TRUE,Lanes!$C$18-1,(IF(AND(ISODD(C1098),ISEVEN(F1098),(AND(C1098&gt;Lanes!$C$18,C1098&lt;Lanes!$C$20+1)),F1098-3&gt;Lanes!$C$19)=TRUE,Lanes!$C$20-1,(IF(AND(ISODD(C1098),ISODD(F1098),(AND(C1098&gt;Lanes!$C$17-1,C1098&lt;Lanes!$C$19)),F1098-1&lt;Lanes!$C$17)=TRUE,Lanes!$C$18,(IF(AND(ISODD(C1098),ISODD(F1098),(AND(C1098&gt;Lanes!$C$18,C1098&lt;Lanes!$C$20+1)),F1098-1&lt;Lanes!$C$19)=TRUE,Lanes!$C$20,(IF(AND(ISODD(C1098),ISODD(F1098))=TRUE,F1098-1,(IF(AND(ISODD(C1098),ISEVEN(F1098))=TRUE,F1098-3,(IF(AND(ISEVEN(C1098),ISODD(F1098))=TRUE,F1098+3,F1098+1)))))))))))))))))))))))</f>
        <v>28</v>
      </c>
      <c r="D1105" s="70"/>
      <c r="E1105" s="63" t="s">
        <v>14</v>
      </c>
      <c r="F1105" s="66">
        <f>IF(F1098=" "," ",(IF(AND(ISEVEN(C1098),ISEVEN(C1105),(AND(C1098&gt;Lanes!$C$18,C1098&lt;Lanes!$C$20+1)),C1105+1&gt;Lanes!$C$20)=TRUE,Lanes!$C$19+1,(IF(AND(ISEVEN(C1098),ISEVEN(C1105),(AND(C1098&gt;Lanes!$C$17-1,C1098&lt;Lanes!$C$19)),C1105+1&gt;Lanes!$C$18)=TRUE,Lanes!$C$17+1,(IF(AND(ISEVEN(C1098),ISODD(C1105),(AND(C1098&gt;Lanes!$C$18,C1098&lt;Lanes!$C$20+1)),C1105+3&gt;Lanes!$C$20)=TRUE,Lanes!$C$19+1,(IF(AND(ISEVEN(C1098),ISODD(C1105),(AND(C1098&gt;Lanes!$C$17-1,C1105&lt;Lanes!$C$19)),C1105+3&gt;Lanes!$C$18)=TRUE,Lanes!$C$17+1,(IF(AND(ISODD(C1098),ISEVEN(C1105),(AND(C1098&gt;Lanes!$C$17-1,C1098&lt;Lanes!$C$19)),C1105-3&lt;Lanes!$C$17)=TRUE,Lanes!$C$18-1,(IF(AND(ISODD(C1098),ISEVEN(C1105),(AND(C1098&gt;Lanes!$C$18,C1105&lt;Lanes!$C$20+1)),C1105-3&lt;Lanes!$C$19)=TRUE,Lanes!$C$20-1,(IF(AND(ISODD(C1098),ISODD(C1105),(AND(C1098&gt;Lanes!$C$17-1,C1105&lt;Lanes!$C$19)),C1105-3&lt;Lanes!$C$17)=TRUE,Lanes!$C$18,(IF(AND(ISODD(C1098),ISODD(C1105),(AND(C1098&gt;Lanes!$C$18,C1105&lt;Lanes!$C$20+1)),C1105-3&lt;Lanes!$C$19)=TRUE,Lanes!$C$20,(IF(AND(ISODD(C1098),ISODD(C1105))=TRUE,C1105-1,(IF(AND(ISODD(F1098),ISEVEN(C1105))=TRUE,C1105-3,(IF(AND(ISEVEN(C1098),ISODD(C1105))=TRUE,C1105+3,C1105+1)))))))))))))))))))))))</f>
        <v>25</v>
      </c>
      <c r="G1105" s="70"/>
      <c r="H1105" s="68"/>
      <c r="I1105" s="3"/>
      <c r="J1105" s="63" t="s">
        <v>14</v>
      </c>
      <c r="K1105" s="66">
        <f>IF(K1098=" "," ",(IF(AND(ISEVEN(K1098),ISEVEN(N1098),(AND(K1098&gt;Lanes!$G$18,K1098&lt;Lanes!$G$20+1)),N1098+1&gt;Lanes!$G$20)=TRUE,Lanes!$G$19,(IF(AND(ISEVEN(K1098),ISEVEN(N1098),(AND(K1098&gt;Lanes!$G$17-1,K1098&lt;Lanes!$G$19)),N1098+1&gt;Lanes!$G$18)=TRUE,Lanes!$G$17,(IF(AND(ISEVEN(K1098),ISODD(N1098),(AND(K1098&gt;Lanes!$G$18,K1098&lt;Lanes!$G$20+1)),N1098+3&gt;Lanes!$G$20)=TRUE,Lanes!$G$19+1,(IF(AND(ISEVEN(N1098),ISODD(N1098),(AND(K1098&gt;Lanes!$G$17-1,K1098&lt;Lanes!$G$19)),N1098+3&gt;Lanes!$G$18)=TRUE,Lanes!$G$17+1,(IF(AND(ISODD(K1098),ISEVEN(N1098),(AND(K1098&gt;Lanes!$G$17-1,K1098&lt;Lanes!$G$19)),N1098-3&lt;Lanes!$G$17)=TRUE,Lanes!$G$18-1,(IF(AND(ISODD(K1098),ISEVEN(N1098),(AND(K1098&gt;Lanes!$G$18,K1098&lt;Lanes!$G$20+1)),N1098-3&gt;Lanes!$G$19)=TRUE,Lanes!$G$20-1,(IF(AND(ISODD(K1098),ISODD(N1098),(AND(K1098&gt;Lanes!$G$17-1,K1098&lt;Lanes!$G$19)),N1098-1&lt;Lanes!$G$17)=TRUE,Lanes!$G$18,(IF(AND(ISODD(K1098),ISODD(N1098),(AND(K1098&gt;Lanes!$G$18,K1098&lt;Lanes!$G$20+1)),N1098-1&lt;Lanes!$G$19)=TRUE,Lanes!$G$20,(IF(AND(ISODD(K1098),ISODD(N1098))=TRUE,N1098-1,(IF(AND(ISODD(K1098),ISEVEN(N1098))=TRUE,N1098-3,(IF(AND(ISEVEN(K1098),ISODD(N1098))=TRUE,N1098+3,N1098+1)))))))))))))))))))))))</f>
        <v>58</v>
      </c>
      <c r="L1105" s="70"/>
      <c r="M1105" s="63" t="s">
        <v>14</v>
      </c>
      <c r="N1105" s="66">
        <f>IF(N1098=" "," ",(IF(AND(ISEVEN(K1098),ISEVEN(K1105),(AND(K1098&gt;Lanes!$G$18,K1098&lt;Lanes!$G$20+1)),K1105+1&gt;Lanes!$G$20)=TRUE,Lanes!$G$19+1,(IF(AND(ISEVEN(K1098),ISEVEN(K1105),(AND(K1098&gt;Lanes!$G$17-1,K1098&lt;Lanes!$G$19)),K1105+1&gt;Lanes!$G$18)=TRUE,Lanes!$G$17+1,(IF(AND(ISEVEN(K1098),ISODD(K1105),(AND(K1098&gt;Lanes!$G$18,K1098&lt;Lanes!$G$20+1)),K1105+3&gt;Lanes!$G$20)=TRUE,Lanes!$G$19+1,(IF(AND(ISEVEN(K1098),ISODD(K1105),(AND(K1098&gt;Lanes!$G$17-1,K1105&lt;Lanes!$G$19)),K1105+3&gt;Lanes!$G$18)=TRUE,Lanes!$G$17+1,(IF(AND(ISODD(K1098),ISEVEN(K1105),(AND(K1098&gt;Lanes!$G$17-1,K1098&lt;Lanes!$G$19)),K1105-3&lt;Lanes!$G$17)=TRUE,Lanes!$G$18-1,(IF(AND(ISODD(K1098),ISEVEN(K1105),(AND(K1098&gt;Lanes!$G$18,K1105&lt;Lanes!$G$20+1)),K1105-3&lt;Lanes!$G$19)=TRUE,Lanes!$G$20-1,(IF(AND(ISODD(K1098),ISODD(K1105),(AND(K1098&gt;Lanes!$G$17-1,K1105&lt;Lanes!$G$19)),K1105-3&lt;Lanes!$G$17)=TRUE,Lanes!$G$18,(IF(AND(ISODD(K1098),ISODD(K1105),(AND(K1098&gt;Lanes!$G$18,K1105&lt;Lanes!$G$20+1)),K1105-3&lt;Lanes!$G$19)=TRUE,Lanes!$G$20,(IF(AND(ISODD(K1098),ISODD(K1105))=TRUE,K1105-1,(IF(AND(ISODD(N1098),ISEVEN(K1105))=TRUE,K1105-3,(IF(AND(ISEVEN(K1098),ISODD(K1105))=TRUE,K1105+3,K1105+1)))))))))))))))))))))))</f>
        <v>55</v>
      </c>
      <c r="O1105" s="70"/>
      <c r="P1105" s="68"/>
    </row>
    <row r="1106" spans="1:16">
      <c r="A1106" s="3"/>
      <c r="B1106" s="3"/>
      <c r="C1106" s="3"/>
      <c r="D1106" s="182"/>
      <c r="E1106" s="182"/>
      <c r="F1106" s="182"/>
      <c r="G1106" s="182"/>
      <c r="H1106" s="182"/>
      <c r="I1106" s="3"/>
      <c r="J1106" s="3"/>
      <c r="K1106" s="3"/>
      <c r="L1106" s="182"/>
      <c r="M1106" s="182"/>
      <c r="N1106" s="182"/>
      <c r="O1106" s="182"/>
      <c r="P1106" s="4"/>
    </row>
    <row r="1107" spans="1:16" ht="15.75" thickBot="1">
      <c r="A1107" s="3"/>
      <c r="B1107" s="3"/>
      <c r="C1107" s="3"/>
      <c r="D1107" s="182"/>
      <c r="E1107" s="182"/>
      <c r="F1107" s="182"/>
      <c r="G1107" s="182"/>
      <c r="H1107" s="182"/>
      <c r="I1107" s="3"/>
      <c r="J1107" s="3"/>
      <c r="K1107" s="3"/>
      <c r="L1107" s="182"/>
      <c r="M1107" s="182"/>
      <c r="N1107" s="182"/>
      <c r="O1107" s="182"/>
      <c r="P1107" s="4"/>
    </row>
    <row r="1108" spans="1:16" ht="15.75" thickBot="1">
      <c r="A1108" s="1"/>
      <c r="B1108" s="221" t="s">
        <v>33</v>
      </c>
      <c r="C1108" s="222"/>
      <c r="D1108" s="223"/>
      <c r="E1108" s="182"/>
      <c r="F1108" s="1"/>
      <c r="G1108" s="1"/>
      <c r="H1108" s="1"/>
      <c r="I1108" s="1"/>
      <c r="J1108" s="221" t="s">
        <v>33</v>
      </c>
      <c r="K1108" s="222"/>
      <c r="L1108" s="223"/>
      <c r="M1108" s="182"/>
      <c r="N1108" s="1"/>
      <c r="O1108" s="1"/>
      <c r="P1108" s="1"/>
    </row>
    <row r="1109" spans="1:16">
      <c r="A1109" s="1"/>
      <c r="B1109" s="179" t="s">
        <v>15</v>
      </c>
      <c r="C1109" s="180" t="s">
        <v>37</v>
      </c>
      <c r="D1109" s="178" t="s">
        <v>38</v>
      </c>
      <c r="E1109" s="1"/>
      <c r="F1109" s="221" t="s">
        <v>34</v>
      </c>
      <c r="G1109" s="223"/>
      <c r="H1109" s="1"/>
      <c r="I1109" s="1"/>
      <c r="J1109" s="179" t="s">
        <v>15</v>
      </c>
      <c r="K1109" s="180" t="s">
        <v>37</v>
      </c>
      <c r="L1109" s="178" t="s">
        <v>38</v>
      </c>
      <c r="M1109" s="1"/>
      <c r="N1109" s="221" t="s">
        <v>34</v>
      </c>
      <c r="O1109" s="223"/>
      <c r="P1109" s="1"/>
    </row>
    <row r="1110" spans="1:16">
      <c r="A1110" s="1"/>
      <c r="B1110" s="224"/>
      <c r="C1110" s="226"/>
      <c r="D1110" s="228"/>
      <c r="E1110" s="1"/>
      <c r="F1110" s="71"/>
      <c r="G1110" s="72"/>
      <c r="H1110" s="1"/>
      <c r="I1110" s="1"/>
      <c r="J1110" s="224"/>
      <c r="K1110" s="226"/>
      <c r="L1110" s="228"/>
      <c r="M1110" s="1"/>
      <c r="N1110" s="71"/>
      <c r="O1110" s="72"/>
      <c r="P1110" s="1"/>
    </row>
    <row r="1111" spans="1:16" ht="15.75" thickBot="1">
      <c r="A1111" s="1"/>
      <c r="B1111" s="225"/>
      <c r="C1111" s="227"/>
      <c r="D1111" s="229"/>
      <c r="E1111" s="1"/>
      <c r="F1111" s="73"/>
      <c r="G1111" s="74"/>
      <c r="H1111" s="1"/>
      <c r="I1111" s="1"/>
      <c r="J1111" s="225"/>
      <c r="K1111" s="227"/>
      <c r="L1111" s="229"/>
      <c r="M1111" s="1"/>
      <c r="N1111" s="73"/>
      <c r="O1111" s="74"/>
      <c r="P1111" s="1"/>
    </row>
    <row r="1112" spans="1:16" ht="15.75" thickBot="1">
      <c r="A1112" s="1"/>
      <c r="B1112" s="63" t="s">
        <v>14</v>
      </c>
      <c r="C1112" s="66">
        <f>IF(C1098=" "," ",(IF(AND(ISEVEN(C1098),ISEVEN(F1105),(AND(C1098&gt;Lanes!$C$18,C1098&lt;Lanes!$C$20+1)),F1105+1&gt;Lanes!$C$20)=TRUE,Lanes!$C$19,(IF(AND(ISEVEN(C1098),ISEVEN(F1105),(AND(C1098&gt;Lanes!$C$17-1,C1098&lt;Lanes!$C$19)),F1105+1&gt;Lanes!$C$18)=TRUE,Lanes!$C$17,(IF(AND(ISEVEN(C1098),ISODD(F1105),(AND(C1098&gt;Lanes!$C$18,C1098&lt;Lanes!$C$20+1)),F1105+3&gt;Lanes!$C$20)=TRUE,Lanes!$C$19+1,(IF(AND(ISEVEN(C1098),ISODD(F1105),(AND(C1098&gt;Lanes!$C$17-1,F1105&lt;Lanes!$C$19)),F1105+3&gt;Lanes!$C$18)=TRUE,Lanes!$C$17+1,(IF(AND(ISODD(C1098),ISEVEN(F1105),(AND(C1098&gt;Lanes!$C$17-1,C1098&lt;Lanes!$C$19)),F1105-3&lt;Lanes!$C$17)=TRUE,Lanes!$C$18-1,(IF(AND(ISODD(C1098),ISEVEN(F1105),(AND(C1098&gt;Lanes!$C$18,C1098&lt;Lanes!$C$20+1)),F1105-3&gt;Lanes!$C$19)=TRUE,Lanes!$C$20-1,(IF(AND(ISODD(C1098),ISODD(F1105),(AND(C1098&gt;Lanes!$C$17-1,C1098&lt;Lanes!$C$19)),F1105-1&lt;Lanes!$C$17)=TRUE,Lanes!$C$18,(IF(AND(ISODD(C1098),ISODD(F1105),(AND(C1098&gt;Lanes!$C$18,C1098&lt;Lanes!$C$20+1)),F1105-1&lt;Lanes!$C$19)=TRUE,Lanes!$C$20,(IF(AND(ISODD(C1098),ISODD(F1105))=TRUE,F1105-1,(IF(AND(ISODD(C1098),ISEVEN(F1105))=TRUE,F1105-3,(IF(AND(ISEVEN(C1098),ISODD(F1105))=TRUE,F1105+3,F1105+1)))))))))))))))))))))))</f>
        <v>24</v>
      </c>
      <c r="D1112" s="70"/>
      <c r="E1112" s="1"/>
      <c r="F1112" s="1"/>
      <c r="G1112" s="1"/>
      <c r="H1112" s="1"/>
      <c r="I1112" s="1"/>
      <c r="J1112" s="63" t="s">
        <v>14</v>
      </c>
      <c r="K1112" s="66">
        <f>IF(K1098=" "," ",(IF(AND(ISEVEN(K1098),ISEVEN(N1105),(AND(K1098&gt;Lanes!$G$18,K1098&lt;Lanes!$G$20+1)),N1105+1&gt;Lanes!$G$20)=TRUE,Lanes!$G$19,(IF(AND(ISEVEN(K1098),ISEVEN(N1105),(AND(K1098&gt;Lanes!$G$17-1,K1098&lt;Lanes!$G$19)),N1105+1&gt;Lanes!$G$18)=TRUE,Lanes!$G$17,(IF(AND(ISEVEN(K1098),ISODD(N1105),(AND(K1098&gt;Lanes!$G$18,K1098&lt;Lanes!$G$20+1)),N1105+3&gt;Lanes!$G$20)=TRUE,Lanes!$G$19+1,(IF(AND(ISEVEN(K1098),ISODD(N1105),(AND(K1098&gt;Lanes!$G$17-1,N1105&lt;Lanes!$G$19)),N1105+3&gt;Lanes!$G$18)=TRUE,Lanes!$G$17+1,(IF(AND(ISODD(K1098),ISEVEN(N1105),(AND(K1098&gt;Lanes!$G$17-1,K1098&lt;Lanes!$G$19)),N1105-3&lt;Lanes!$G$17)=TRUE,Lanes!$G$18-1,(IF(AND(ISODD(K1098),ISEVEN(N1105),(AND(K1098&gt;Lanes!$G$18,K1098&lt;Lanes!$G$20+1)),N1105-3&gt;Lanes!$G$19)=TRUE,Lanes!$G$20-1,(IF(AND(ISODD(K1098),ISODD(N1105),(AND(K1098&gt;Lanes!$G$17-1,K1098&lt;Lanes!$G$19)),N1105-1&lt;Lanes!$G$17)=TRUE,Lanes!$G$18,(IF(AND(ISODD(K1098),ISODD(N1105),(AND(K1098&gt;Lanes!$G$18,K1098&lt;Lanes!$G$20+1)),N1105-1&lt;Lanes!$G$19)=TRUE,Lanes!$G$20,(IF(AND(ISODD(K1098),ISODD(N1105))=TRUE,N1105-1,(IF(AND(ISODD(K1098),ISEVEN(N1105))=TRUE,N1105-3,(IF(AND(ISEVEN(K1098),ISODD(N1105))=TRUE,N1105+3,N1105+1)))))))))))))))))))))))</f>
        <v>54</v>
      </c>
      <c r="L1112" s="70"/>
      <c r="M1112" s="1"/>
      <c r="N1112" s="1"/>
      <c r="O1112" s="1"/>
      <c r="P1112" s="1"/>
    </row>
    <row r="1113" spans="1:16">
      <c r="A1113" s="1"/>
      <c r="B1113" s="1"/>
      <c r="C1113" s="1"/>
      <c r="D1113" s="3"/>
      <c r="E1113" s="3"/>
      <c r="F1113" s="1"/>
      <c r="G1113" s="1"/>
      <c r="H1113" s="1"/>
      <c r="I1113" s="1"/>
      <c r="J1113" s="1"/>
      <c r="K1113" s="1"/>
      <c r="L1113" s="3"/>
      <c r="M1113" s="3"/>
      <c r="N1113" s="1"/>
      <c r="O1113" s="1"/>
      <c r="P1113" s="1"/>
    </row>
    <row r="1114" spans="1:16">
      <c r="A1114" s="1"/>
      <c r="B1114" s="1"/>
      <c r="C1114" s="1"/>
      <c r="D1114" s="3"/>
      <c r="E1114" s="3"/>
      <c r="F1114" s="1"/>
      <c r="G1114" s="1"/>
      <c r="H1114" s="1"/>
      <c r="I1114" s="1"/>
      <c r="J1114" s="1"/>
      <c r="K1114" s="1"/>
      <c r="L1114" s="3"/>
      <c r="M1114" s="3"/>
      <c r="N1114" s="1"/>
      <c r="O1114" s="1"/>
      <c r="P1114" s="1"/>
    </row>
    <row r="1115" spans="1:1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>
      <c r="A1116" s="1"/>
      <c r="B1116" s="220" t="s">
        <v>13</v>
      </c>
      <c r="C1116" s="220"/>
      <c r="D1116" s="31"/>
      <c r="E1116" s="31"/>
      <c r="F1116" s="31"/>
      <c r="G1116" s="31"/>
      <c r="H1116" s="1"/>
      <c r="I1116" s="1"/>
      <c r="J1116" s="220" t="s">
        <v>13</v>
      </c>
      <c r="K1116" s="220"/>
      <c r="L1116" s="31"/>
      <c r="M1116" s="31"/>
      <c r="N1116" s="31"/>
      <c r="O1116" s="31"/>
      <c r="P1116" s="1"/>
    </row>
    <row r="1117" spans="1:16">
      <c r="A1117" s="1"/>
      <c r="B1117" s="239" t="s">
        <v>35</v>
      </c>
      <c r="C1117" s="239"/>
      <c r="D1117" s="239"/>
      <c r="E1117" s="239"/>
      <c r="F1117" s="239"/>
      <c r="G1117" s="239"/>
      <c r="H1117" s="1"/>
      <c r="I1117" s="1"/>
      <c r="J1117" s="240" t="s">
        <v>35</v>
      </c>
      <c r="K1117" s="240"/>
      <c r="L1117" s="240"/>
      <c r="M1117" s="240"/>
      <c r="N1117" s="240"/>
      <c r="O1117" s="240"/>
      <c r="P1117" s="1"/>
    </row>
    <row r="1118" spans="1:16">
      <c r="A1118" s="75"/>
      <c r="B1118" s="239"/>
      <c r="C1118" s="239"/>
      <c r="D1118" s="239"/>
      <c r="E1118" s="239"/>
      <c r="F1118" s="239"/>
      <c r="G1118" s="239"/>
      <c r="H1118" s="76"/>
      <c r="I1118" s="75"/>
      <c r="J1118" s="240"/>
      <c r="K1118" s="240"/>
      <c r="L1118" s="240"/>
      <c r="M1118" s="240"/>
      <c r="N1118" s="240"/>
      <c r="O1118" s="240"/>
      <c r="P1118" s="76"/>
    </row>
    <row r="1119" spans="1:16" ht="20.25">
      <c r="A1119" s="75"/>
      <c r="B1119" s="77"/>
      <c r="C1119" s="77"/>
      <c r="D1119" s="77"/>
      <c r="E1119" s="77"/>
      <c r="F1119" s="77"/>
      <c r="G1119" s="77"/>
      <c r="H1119" s="76"/>
      <c r="I1119" s="75"/>
      <c r="J1119" s="78"/>
      <c r="K1119" s="78"/>
      <c r="L1119" s="78"/>
      <c r="M1119" s="78"/>
      <c r="N1119" s="78"/>
      <c r="O1119" s="78"/>
      <c r="P1119" s="76"/>
    </row>
    <row r="1120" spans="1:16" ht="20.25">
      <c r="A1120" s="75"/>
      <c r="B1120" s="77"/>
      <c r="C1120" s="241" t="s">
        <v>36</v>
      </c>
      <c r="D1120" s="241"/>
      <c r="E1120" s="241"/>
      <c r="F1120" s="241"/>
      <c r="G1120" s="77"/>
      <c r="H1120" s="76"/>
      <c r="I1120" s="75"/>
      <c r="J1120" s="78"/>
      <c r="K1120" s="242" t="s">
        <v>36</v>
      </c>
      <c r="L1120" s="242"/>
      <c r="M1120" s="242"/>
      <c r="N1120" s="242"/>
      <c r="O1120" s="78"/>
      <c r="P1120" s="76"/>
    </row>
    <row r="1121" spans="1:16" ht="20.25">
      <c r="A1121" s="75"/>
      <c r="B1121" s="77"/>
      <c r="C1121" s="77"/>
      <c r="D1121" s="77"/>
      <c r="E1121" s="77"/>
      <c r="F1121" s="77"/>
      <c r="G1121" s="77"/>
      <c r="H1121" s="76"/>
      <c r="I1121" s="75"/>
      <c r="J1121" s="78"/>
      <c r="K1121" s="78"/>
      <c r="L1121" s="78"/>
      <c r="M1121" s="78"/>
      <c r="N1121" s="78"/>
      <c r="O1121" s="78"/>
      <c r="P1121" s="76"/>
    </row>
    <row r="1122" spans="1:16">
      <c r="A1122" s="1"/>
      <c r="B1122" s="1"/>
      <c r="C1122" s="1"/>
      <c r="D1122" s="234">
        <f>Lanes!$D$3</f>
        <v>41658</v>
      </c>
      <c r="E1122" s="234"/>
      <c r="F1122" s="1"/>
      <c r="G1122" s="1"/>
      <c r="H1122" s="1"/>
      <c r="I1122" s="1"/>
      <c r="J1122" s="79"/>
      <c r="K1122" s="79"/>
      <c r="L1122" s="235">
        <f>Lanes!$D$3</f>
        <v>41658</v>
      </c>
      <c r="M1122" s="235"/>
      <c r="N1122" s="79"/>
      <c r="O1122" s="79"/>
      <c r="P1122" s="1"/>
    </row>
    <row r="1123" spans="1:16" ht="18">
      <c r="A1123" s="37"/>
      <c r="B1123" s="37"/>
      <c r="C1123" s="37"/>
      <c r="D1123" s="37"/>
      <c r="E1123" s="37"/>
      <c r="F1123" s="37"/>
      <c r="G1123" s="37"/>
      <c r="H1123" s="37"/>
      <c r="I1123" s="37"/>
      <c r="J1123" s="80"/>
      <c r="K1123" s="80"/>
      <c r="L1123" s="80"/>
      <c r="M1123" s="80"/>
      <c r="N1123" s="80"/>
      <c r="O1123" s="80"/>
      <c r="P1123" s="37"/>
    </row>
    <row r="1124" spans="1:16" ht="15.75">
      <c r="A1124" s="1"/>
      <c r="B1124" s="1"/>
      <c r="C1124" s="236" t="s">
        <v>28</v>
      </c>
      <c r="D1124" s="236"/>
      <c r="E1124" s="236"/>
      <c r="F1124" s="236"/>
      <c r="G1124" s="1"/>
      <c r="H1124" s="1"/>
      <c r="I1124" s="1"/>
      <c r="J1124" s="79"/>
      <c r="K1124" s="237" t="s">
        <v>27</v>
      </c>
      <c r="L1124" s="237"/>
      <c r="M1124" s="237"/>
      <c r="N1124" s="237"/>
      <c r="O1124" s="79"/>
      <c r="P1124" s="1"/>
    </row>
    <row r="1125" spans="1:16" ht="15.75">
      <c r="A1125" s="36"/>
      <c r="B1125" s="3"/>
      <c r="C1125" s="3"/>
      <c r="D1125" s="3"/>
      <c r="E1125" s="3"/>
      <c r="F1125" s="1"/>
      <c r="G1125" s="1"/>
      <c r="H1125" s="1"/>
      <c r="I1125" s="36"/>
      <c r="J1125" s="3"/>
      <c r="K1125" s="3"/>
      <c r="L1125" s="3"/>
      <c r="M1125" s="3"/>
      <c r="N1125" s="1"/>
      <c r="O1125" s="1"/>
      <c r="P1125" s="1"/>
    </row>
    <row r="1126" spans="1:16" ht="15.75">
      <c r="A1126" s="36"/>
      <c r="B1126" s="3"/>
      <c r="C1126" s="3"/>
      <c r="D1126" s="3"/>
      <c r="E1126" s="3"/>
      <c r="F1126" s="1"/>
      <c r="G1126" s="1"/>
      <c r="H1126" s="1"/>
      <c r="I1126" s="36"/>
      <c r="J1126" s="3"/>
      <c r="K1126" s="3"/>
      <c r="L1126" s="3"/>
      <c r="M1126" s="3"/>
      <c r="N1126" s="1"/>
      <c r="O1126" s="1"/>
      <c r="P1126" s="1"/>
    </row>
    <row r="1127" spans="1:16" ht="16.5" thickBot="1">
      <c r="A1127" s="1"/>
      <c r="B1127" s="36" t="s">
        <v>3</v>
      </c>
      <c r="C1127" s="238">
        <f>Input!B35</f>
        <v>0</v>
      </c>
      <c r="D1127" s="238"/>
      <c r="E1127" s="238"/>
      <c r="F1127" s="238"/>
      <c r="G1127" s="35"/>
      <c r="H1127" s="1"/>
      <c r="I1127" s="1"/>
      <c r="J1127" s="81" t="s">
        <v>3</v>
      </c>
      <c r="K1127" s="238">
        <f>Input!S35</f>
        <v>0</v>
      </c>
      <c r="L1127" s="238"/>
      <c r="M1127" s="238"/>
      <c r="N1127" s="238"/>
      <c r="O1127" s="35"/>
      <c r="P1127" s="1"/>
    </row>
    <row r="1128" spans="1:1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15.75" thickBot="1">
      <c r="A1129" s="1"/>
      <c r="B1129" s="1"/>
      <c r="C1129" s="34"/>
      <c r="D1129" s="33"/>
      <c r="E1129" s="1"/>
      <c r="F1129" s="1"/>
      <c r="G1129" s="1"/>
      <c r="H1129" s="1"/>
      <c r="I1129" s="1"/>
      <c r="J1129" s="1"/>
      <c r="K1129" s="34"/>
      <c r="L1129" s="33"/>
      <c r="M1129" s="1"/>
      <c r="N1129" s="1"/>
      <c r="O1129" s="1"/>
      <c r="P1129" s="1"/>
    </row>
    <row r="1130" spans="1:16">
      <c r="A1130" s="1"/>
      <c r="B1130" s="221" t="s">
        <v>29</v>
      </c>
      <c r="C1130" s="223"/>
      <c r="D1130" s="67"/>
      <c r="E1130" s="221" t="s">
        <v>30</v>
      </c>
      <c r="F1130" s="222"/>
      <c r="G1130" s="223"/>
      <c r="H1130" s="1"/>
      <c r="I1130" s="1"/>
      <c r="J1130" s="231" t="s">
        <v>29</v>
      </c>
      <c r="K1130" s="232"/>
      <c r="L1130" s="67"/>
      <c r="M1130" s="231" t="s">
        <v>30</v>
      </c>
      <c r="N1130" s="233"/>
      <c r="O1130" s="232"/>
      <c r="P1130" s="1"/>
    </row>
    <row r="1131" spans="1:16">
      <c r="A1131" s="1"/>
      <c r="B1131" s="179" t="s">
        <v>26</v>
      </c>
      <c r="C1131" s="181" t="s">
        <v>25</v>
      </c>
      <c r="D1131" s="182"/>
      <c r="E1131" s="179" t="s">
        <v>24</v>
      </c>
      <c r="F1131" s="180" t="s">
        <v>23</v>
      </c>
      <c r="G1131" s="178" t="s">
        <v>22</v>
      </c>
      <c r="H1131" s="1"/>
      <c r="I1131" s="1"/>
      <c r="J1131" s="179" t="s">
        <v>26</v>
      </c>
      <c r="K1131" s="181" t="s">
        <v>25</v>
      </c>
      <c r="L1131" s="182"/>
      <c r="M1131" s="179" t="s">
        <v>24</v>
      </c>
      <c r="N1131" s="180" t="s">
        <v>23</v>
      </c>
      <c r="O1131" s="178" t="s">
        <v>22</v>
      </c>
      <c r="P1131" s="1"/>
    </row>
    <row r="1132" spans="1:16">
      <c r="A1132" s="1"/>
      <c r="B1132" s="224"/>
      <c r="C1132" s="228"/>
      <c r="D1132" s="230"/>
      <c r="E1132" s="224"/>
      <c r="F1132" s="226"/>
      <c r="G1132" s="228"/>
      <c r="H1132" s="1"/>
      <c r="I1132" s="1"/>
      <c r="J1132" s="224"/>
      <c r="K1132" s="228"/>
      <c r="L1132" s="230"/>
      <c r="M1132" s="224"/>
      <c r="N1132" s="226"/>
      <c r="O1132" s="228"/>
      <c r="P1132" s="1"/>
    </row>
    <row r="1133" spans="1:16">
      <c r="A1133" s="1"/>
      <c r="B1133" s="225"/>
      <c r="C1133" s="229"/>
      <c r="D1133" s="230"/>
      <c r="E1133" s="225"/>
      <c r="F1133" s="227"/>
      <c r="G1133" s="229"/>
      <c r="H1133" s="1"/>
      <c r="I1133" s="1"/>
      <c r="J1133" s="225"/>
      <c r="K1133" s="229"/>
      <c r="L1133" s="230"/>
      <c r="M1133" s="225"/>
      <c r="N1133" s="227"/>
      <c r="O1133" s="229"/>
      <c r="P1133" s="1"/>
    </row>
    <row r="1134" spans="1:16" ht="15.75" thickBot="1">
      <c r="A1134" s="1"/>
      <c r="B1134" s="63" t="s">
        <v>14</v>
      </c>
      <c r="C1134" s="64">
        <f>IF(C1098=" "," ",C1098+1)</f>
        <v>32</v>
      </c>
      <c r="D1134" s="182"/>
      <c r="E1134" s="63" t="s">
        <v>14</v>
      </c>
      <c r="F1134" s="66">
        <f>IF(C1134=" "," ",(IF(AND(ISEVEN(C1134),(AND(C1134&gt;Lanes!$C$18,C1134&lt;Lanes!$C$20+1)=TRUE),C1134+2&gt;Lanes!$C$20)=TRUE,Lanes!$C$19+1,(IF(AND(ISEVEN(C1134),(AND(C1134&gt;Lanes!$C$17-1,C1134&lt;Lanes!$C$19)=TRUE),C1134+2&gt;Lanes!$C$18)=TRUE,Lanes!$C$17+1,(IF(AND(ISODD(C1134),(AND(C1134&gt;Lanes!$C$17-1,C1134&lt;Lanes!$C$19)=TRUE),C1134-2&lt;Lanes!$C$17)=TRUE,Lanes!$C$18-1,(IF(AND(ISODD(C1134),(AND(C1134&gt;Lanes!$C$18,C1134&lt;Lanes!$C$20+1)=TRUE),C1134-2&lt;Lanes!$C$19)=TRUE,Lanes!$C$20-1,(IF(ISEVEN(C1134)=TRUE,C1134+2,C1134-2)))))))))))</f>
        <v>34</v>
      </c>
      <c r="G1134" s="70"/>
      <c r="H1134" s="1"/>
      <c r="I1134" s="1"/>
      <c r="J1134" s="63" t="s">
        <v>14</v>
      </c>
      <c r="K1134" s="64">
        <f>IF(K1098=" "," ",K1098+1)</f>
        <v>62</v>
      </c>
      <c r="L1134" s="182"/>
      <c r="M1134" s="63" t="s">
        <v>14</v>
      </c>
      <c r="N1134" s="66">
        <f>IF(K1134=" "," ",(IF(AND(ISEVEN(K1134),(AND(K1134&gt;Lanes!$G$18,K1134&lt;Lanes!$G$20+1)=TRUE),K1134+2&gt;Lanes!$G$20)=TRUE,Lanes!$G$19+1,(IF(AND(ISEVEN(K1134),(AND(K1134&gt;Lanes!$G$17-1,K1134&lt;Lanes!$G$19)=TRUE),K1134+2&gt;Lanes!$G$18)=TRUE,Lanes!$G$17+1,(IF(AND(ISODD(K1134),(AND(K1134&gt;Lanes!$G$17-1,K1134&lt;Lanes!$G$19)=TRUE),K1134-2&lt;Lanes!$G$17)=TRUE,Lanes!$G$18-1,(IF(AND(ISODD(K1134),(AND(K1134&gt;Lanes!$G$18,K1134&lt;Lanes!$G$20+1)=TRUE),K1134-2&lt;Lanes!$G$19)=TRUE,Lanes!$G$20-1,(IF(ISEVEN(K1134)=TRUE,K1134+2,K1134-2)))))))))))</f>
        <v>64</v>
      </c>
      <c r="O1134" s="70"/>
      <c r="P1134" s="1"/>
    </row>
    <row r="1135" spans="1:16">
      <c r="A1135" s="1"/>
      <c r="B1135" s="177"/>
      <c r="C1135" s="3"/>
      <c r="D1135" s="177"/>
      <c r="E1135" s="3"/>
      <c r="F1135" s="177"/>
      <c r="G1135" s="3"/>
      <c r="H1135" s="1"/>
      <c r="I1135" s="1"/>
      <c r="J1135" s="177"/>
      <c r="K1135" s="3"/>
      <c r="L1135" s="177"/>
      <c r="M1135" s="3"/>
      <c r="N1135" s="177"/>
      <c r="O1135" s="3"/>
      <c r="P1135" s="1"/>
    </row>
    <row r="1136" spans="1:16" ht="15.75" thickBo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>
      <c r="A1137" s="3"/>
      <c r="B1137" s="221" t="s">
        <v>31</v>
      </c>
      <c r="C1137" s="222"/>
      <c r="D1137" s="223"/>
      <c r="E1137" s="221" t="s">
        <v>32</v>
      </c>
      <c r="F1137" s="222"/>
      <c r="G1137" s="223"/>
      <c r="H1137" s="3"/>
      <c r="I1137" s="3"/>
      <c r="J1137" s="221" t="s">
        <v>31</v>
      </c>
      <c r="K1137" s="222"/>
      <c r="L1137" s="223"/>
      <c r="M1137" s="221" t="s">
        <v>32</v>
      </c>
      <c r="N1137" s="222"/>
      <c r="O1137" s="223"/>
      <c r="P1137" s="3"/>
    </row>
    <row r="1138" spans="1:16">
      <c r="A1138" s="3"/>
      <c r="B1138" s="179" t="s">
        <v>21</v>
      </c>
      <c r="C1138" s="180" t="s">
        <v>20</v>
      </c>
      <c r="D1138" s="178" t="s">
        <v>19</v>
      </c>
      <c r="E1138" s="179" t="s">
        <v>18</v>
      </c>
      <c r="F1138" s="180" t="s">
        <v>17</v>
      </c>
      <c r="G1138" s="178" t="s">
        <v>16</v>
      </c>
      <c r="H1138" s="67"/>
      <c r="I1138" s="3"/>
      <c r="J1138" s="179" t="s">
        <v>21</v>
      </c>
      <c r="K1138" s="180" t="s">
        <v>20</v>
      </c>
      <c r="L1138" s="178" t="s">
        <v>19</v>
      </c>
      <c r="M1138" s="179" t="s">
        <v>18</v>
      </c>
      <c r="N1138" s="180" t="s">
        <v>17</v>
      </c>
      <c r="O1138" s="178" t="s">
        <v>16</v>
      </c>
      <c r="P1138" s="67"/>
    </row>
    <row r="1139" spans="1:16">
      <c r="A1139" s="3"/>
      <c r="B1139" s="224"/>
      <c r="C1139" s="226"/>
      <c r="D1139" s="228"/>
      <c r="E1139" s="224"/>
      <c r="F1139" s="226"/>
      <c r="G1139" s="228"/>
      <c r="H1139" s="182"/>
      <c r="I1139" s="3"/>
      <c r="J1139" s="224"/>
      <c r="K1139" s="226"/>
      <c r="L1139" s="228"/>
      <c r="M1139" s="224"/>
      <c r="N1139" s="226"/>
      <c r="O1139" s="228"/>
      <c r="P1139" s="4"/>
    </row>
    <row r="1140" spans="1:16">
      <c r="A1140" s="3"/>
      <c r="B1140" s="225"/>
      <c r="C1140" s="227"/>
      <c r="D1140" s="229"/>
      <c r="E1140" s="225"/>
      <c r="F1140" s="227"/>
      <c r="G1140" s="229"/>
      <c r="H1140" s="68"/>
      <c r="I1140" s="3"/>
      <c r="J1140" s="225"/>
      <c r="K1140" s="227"/>
      <c r="L1140" s="229"/>
      <c r="M1140" s="225"/>
      <c r="N1140" s="227"/>
      <c r="O1140" s="229"/>
      <c r="P1140" s="68"/>
    </row>
    <row r="1141" spans="1:16" ht="15.75" thickBot="1">
      <c r="A1141" s="3"/>
      <c r="B1141" s="63" t="s">
        <v>14</v>
      </c>
      <c r="C1141" s="66">
        <f>IF(C1134=" "," ",(IF(AND(ISEVEN(C1134),ISEVEN(F1134),(AND(C1134&gt;Lanes!$C$18,C1134&lt;Lanes!$C$20+1)),F1134+1&gt;Lanes!$C$20)=TRUE,Lanes!$C$19,(IF(AND(ISEVEN(C1134),ISEVEN(F1134),(AND(C1134&gt;Lanes!$C$17-1,C1134&lt;Lanes!$C$19)),F1134+1&gt;Lanes!$C$18)=TRUE,Lanes!$C$17,(IF(AND(ISEVEN(C1134),ISODD(F1134),(AND(C1134&gt;Lanes!$C$18,C1134&lt;Lanes!$C$20+1)),F1134+3&gt;Lanes!$C$20)=TRUE,Lanes!$C$19+1,(IF(AND(ISEVEN(C1134),ISODD(F1134),(AND(C1134&gt;Lanes!$C$17-1,C1134&lt;Lanes!$C$19)),F1134+3&gt;Lanes!$C$18)=TRUE,Lanes!$C$17+1,(IF(AND(ISODD(C1134),ISEVEN(F1134),(AND(C1134&gt;Lanes!$C$17-1,C1134&lt;Lanes!$C$19)),F1134-3&lt;Lanes!$C$17)=TRUE,Lanes!$C$18-1,(IF(AND(ISODD(C1134),ISEVEN(F1134),(AND(C1134&gt;Lanes!$C$18,C1134&lt;Lanes!$C$20+1)),F1134-3&gt;Lanes!$C$19)=TRUE,Lanes!$C$20-1,(IF(AND(ISODD(C1134),ISODD(F1134),(AND(C1134&gt;Lanes!$C$17-1,C1134&lt;Lanes!$C$19)),F1134-1&lt;Lanes!$C$17)=TRUE,Lanes!$C$18,(IF(AND(ISODD(C1134),ISODD(F1134),(AND(C1134&gt;Lanes!$C$18,C1134&lt;Lanes!$C$20+1)),F1134-1&lt;Lanes!$C$19)=TRUE,Lanes!$C$20,(IF(AND(ISODD(C1134),ISODD(F1134))=TRUE,F1134-1,(IF(AND(ISODD(C1134),ISEVEN(F1134))=TRUE,F1134-3,(IF(AND(ISEVEN(C1134),ISODD(F1134))=TRUE,F1134+3,F1134+1)))))))))))))))))))))))</f>
        <v>35</v>
      </c>
      <c r="D1141" s="70"/>
      <c r="E1141" s="63" t="s">
        <v>14</v>
      </c>
      <c r="F1141" s="66">
        <f>IF(F1134=" "," ",(IF(AND(ISEVEN(C1134),ISEVEN(C1141),(AND(C1134&gt;Lanes!$C$18,C1134&lt;Lanes!$C$20+1)),C1141+1&gt;Lanes!$C$20)=TRUE,Lanes!$C$19+1,(IF(AND(ISEVEN(C1134),ISEVEN(C1141),(AND(C1134&gt;Lanes!$C$17-1,C1134&lt;Lanes!$C$19)),C1141+1&gt;Lanes!$C$18)=TRUE,Lanes!$C$17+1,(IF(AND(ISEVEN(C1134),ISODD(C1141),(AND(C1134&gt;Lanes!$C$18,C1134&lt;Lanes!$C$20+1)),C1141+3&gt;Lanes!$C$20)=TRUE,Lanes!$C$19+1,(IF(AND(ISEVEN(C1134),ISODD(C1141),(AND(C1134&gt;Lanes!$C$17-1,C1141&lt;Lanes!$C$19)),C1141+3&gt;Lanes!$C$18)=TRUE,Lanes!$C$17+1,(IF(AND(ISODD(C1134),ISEVEN(C1141),(AND(C1134&gt;Lanes!$C$17-1,C1134&lt;Lanes!$C$19)),C1141-3&lt;Lanes!$C$17)=TRUE,Lanes!$C$18-1,(IF(AND(ISODD(C1134),ISEVEN(C1141),(AND(C1134&gt;Lanes!$C$18,C1141&lt;Lanes!$C$20+1)),C1141-3&lt;Lanes!$C$19)=TRUE,Lanes!$C$20-1,(IF(AND(ISODD(C1134),ISODD(C1141),(AND(C1134&gt;Lanes!$C$17-1,C1141&lt;Lanes!$C$19)),C1141-3&lt;Lanes!$C$17)=TRUE,Lanes!$C$18,(IF(AND(ISODD(C1134),ISODD(C1141),(AND(C1134&gt;Lanes!$C$18,C1141&lt;Lanes!$C$20+1)),C1141-3&lt;Lanes!$C$19)=TRUE,Lanes!$C$20,(IF(AND(ISODD(C1134),ISODD(C1141))=TRUE,C1141-1,(IF(AND(ISODD(F1134),ISEVEN(C1141))=TRUE,C1141-3,(IF(AND(ISEVEN(C1134),ISODD(C1141))=TRUE,C1141+3,C1141+1)))))))))))))))))))))))</f>
        <v>38</v>
      </c>
      <c r="G1141" s="70"/>
      <c r="H1141" s="68"/>
      <c r="I1141" s="3"/>
      <c r="J1141" s="63" t="s">
        <v>14</v>
      </c>
      <c r="K1141" s="66">
        <f>IF(K1134=" "," ",(IF(AND(ISEVEN(K1134),ISEVEN(N1134),(AND(K1134&gt;Lanes!$G$18,K1134&lt;Lanes!$G$20+1)),N1134+1&gt;Lanes!$G$20)=TRUE,Lanes!$G$19,(IF(AND(ISEVEN(K1134),ISEVEN(N1134),(AND(K1134&gt;Lanes!$G$17-1,K1134&lt;Lanes!$G$19)),N1134+1&gt;Lanes!$G$18)=TRUE,Lanes!$G$17,(IF(AND(ISEVEN(K1134),ISODD(N1134),(AND(K1134&gt;Lanes!$G$18,K1134&lt;Lanes!$G$20+1)),N1134+3&gt;Lanes!$G$20)=TRUE,Lanes!$G$19+1,(IF(AND(ISEVEN(N1134),ISODD(N1134),(AND(K1134&gt;Lanes!$G$17-1,K1134&lt;Lanes!$G$19)),N1134+3&gt;Lanes!$G$18)=TRUE,Lanes!$G$17+1,(IF(AND(ISODD(K1134),ISEVEN(N1134),(AND(K1134&gt;Lanes!$G$17-1,K1134&lt;Lanes!$G$19)),N1134-3&lt;Lanes!$G$17)=TRUE,Lanes!$G$18-1,(IF(AND(ISODD(K1134),ISEVEN(N1134),(AND(K1134&gt;Lanes!$G$18,K1134&lt;Lanes!$G$20+1)),N1134-3&gt;Lanes!$G$19)=TRUE,Lanes!$G$20-1,(IF(AND(ISODD(K1134),ISODD(N1134),(AND(K1134&gt;Lanes!$G$17-1,K1134&lt;Lanes!$G$19)),N1134-1&lt;Lanes!$G$17)=TRUE,Lanes!$G$18,(IF(AND(ISODD(K1134),ISODD(N1134),(AND(K1134&gt;Lanes!$G$18,K1134&lt;Lanes!$G$20+1)),N1134-1&lt;Lanes!$G$19)=TRUE,Lanes!$G$20,(IF(AND(ISODD(K1134),ISODD(N1134))=TRUE,N1134-1,(IF(AND(ISODD(K1134),ISEVEN(N1134))=TRUE,N1134-3,(IF(AND(ISEVEN(K1134),ISODD(N1134))=TRUE,N1134+3,N1134+1)))))))))))))))))))))))</f>
        <v>65</v>
      </c>
      <c r="L1141" s="70"/>
      <c r="M1141" s="63" t="s">
        <v>14</v>
      </c>
      <c r="N1141" s="66">
        <f>IF(N1134=" "," ",(IF(AND(ISEVEN(K1134),ISEVEN(K1141),(AND(K1134&gt;Lanes!$G$18,K1134&lt;Lanes!$G$20+1)),K1141+1&gt;Lanes!$G$20)=TRUE,Lanes!$G$19+1,(IF(AND(ISEVEN(K1134),ISEVEN(K1141),(AND(K1134&gt;Lanes!$G$17-1,K1134&lt;Lanes!$G$19)),K1141+1&gt;Lanes!$G$18)=TRUE,Lanes!$G$17+1,(IF(AND(ISEVEN(K1134),ISODD(K1141),(AND(K1134&gt;Lanes!$G$18,K1134&lt;Lanes!$G$20+1)),K1141+3&gt;Lanes!$G$20)=TRUE,Lanes!$G$19+1,(IF(AND(ISEVEN(K1134),ISODD(K1141),(AND(K1134&gt;Lanes!$G$17-1,K1141&lt;Lanes!$G$19)),K1141+3&gt;Lanes!$G$18)=TRUE,Lanes!$G$17+1,(IF(AND(ISODD(K1134),ISEVEN(K1141),(AND(K1134&gt;Lanes!$G$17-1,K1134&lt;Lanes!$G$19)),K1141-3&lt;Lanes!$G$17)=TRUE,Lanes!$G$18-1,(IF(AND(ISODD(K1134),ISEVEN(K1141),(AND(K1134&gt;Lanes!$G$18,K1141&lt;Lanes!$G$20+1)),K1141-3&lt;Lanes!$G$19)=TRUE,Lanes!$G$20-1,(IF(AND(ISODD(K1134),ISODD(K1141),(AND(K1134&gt;Lanes!$G$17-1,K1141&lt;Lanes!$G$19)),K1141-3&lt;Lanes!$G$17)=TRUE,Lanes!$G$18,(IF(AND(ISODD(K1134),ISODD(K1141),(AND(K1134&gt;Lanes!$G$18,K1141&lt;Lanes!$G$20+1)),K1141-3&lt;Lanes!$G$19)=TRUE,Lanes!$G$20,(IF(AND(ISODD(K1134),ISODD(K1141))=TRUE,K1141-1,(IF(AND(ISODD(N1134),ISEVEN(K1141))=TRUE,K1141-3,(IF(AND(ISEVEN(K1134),ISODD(K1141))=TRUE,K1141+3,K1141+1)))))))))))))))))))))))</f>
        <v>68</v>
      </c>
      <c r="O1141" s="70"/>
      <c r="P1141" s="68"/>
    </row>
    <row r="1142" spans="1:16">
      <c r="A1142" s="3"/>
      <c r="B1142" s="3"/>
      <c r="C1142" s="3"/>
      <c r="D1142" s="182"/>
      <c r="E1142" s="182"/>
      <c r="F1142" s="182"/>
      <c r="G1142" s="182"/>
      <c r="H1142" s="182"/>
      <c r="I1142" s="3"/>
      <c r="J1142" s="3"/>
      <c r="K1142" s="3"/>
      <c r="L1142" s="182"/>
      <c r="M1142" s="182"/>
      <c r="N1142" s="182"/>
      <c r="O1142" s="182"/>
      <c r="P1142" s="4"/>
    </row>
    <row r="1143" spans="1:16" ht="15.75" thickBot="1">
      <c r="A1143" s="3"/>
      <c r="B1143" s="3"/>
      <c r="C1143" s="3"/>
      <c r="D1143" s="182"/>
      <c r="E1143" s="182"/>
      <c r="F1143" s="182"/>
      <c r="G1143" s="182"/>
      <c r="H1143" s="182"/>
      <c r="I1143" s="3"/>
      <c r="J1143" s="3"/>
      <c r="K1143" s="3"/>
      <c r="L1143" s="182"/>
      <c r="M1143" s="182"/>
      <c r="N1143" s="182"/>
      <c r="O1143" s="182"/>
      <c r="P1143" s="4"/>
    </row>
    <row r="1144" spans="1:16" ht="15.75" thickBot="1">
      <c r="A1144" s="1"/>
      <c r="B1144" s="221" t="s">
        <v>33</v>
      </c>
      <c r="C1144" s="222"/>
      <c r="D1144" s="223"/>
      <c r="E1144" s="182"/>
      <c r="F1144" s="1"/>
      <c r="G1144" s="1"/>
      <c r="H1144" s="1"/>
      <c r="I1144" s="1"/>
      <c r="J1144" s="221" t="s">
        <v>33</v>
      </c>
      <c r="K1144" s="222"/>
      <c r="L1144" s="223"/>
      <c r="M1144" s="182"/>
      <c r="N1144" s="1"/>
      <c r="O1144" s="1"/>
      <c r="P1144" s="1"/>
    </row>
    <row r="1145" spans="1:16">
      <c r="A1145" s="1"/>
      <c r="B1145" s="179" t="s">
        <v>15</v>
      </c>
      <c r="C1145" s="180" t="s">
        <v>37</v>
      </c>
      <c r="D1145" s="178" t="s">
        <v>38</v>
      </c>
      <c r="E1145" s="1"/>
      <c r="F1145" s="221" t="s">
        <v>34</v>
      </c>
      <c r="G1145" s="223"/>
      <c r="H1145" s="1"/>
      <c r="I1145" s="1"/>
      <c r="J1145" s="179" t="s">
        <v>15</v>
      </c>
      <c r="K1145" s="180" t="s">
        <v>37</v>
      </c>
      <c r="L1145" s="178" t="s">
        <v>38</v>
      </c>
      <c r="M1145" s="1"/>
      <c r="N1145" s="221" t="s">
        <v>34</v>
      </c>
      <c r="O1145" s="223"/>
      <c r="P1145" s="1"/>
    </row>
    <row r="1146" spans="1:16">
      <c r="A1146" s="1"/>
      <c r="B1146" s="224"/>
      <c r="C1146" s="226"/>
      <c r="D1146" s="228"/>
      <c r="E1146" s="1"/>
      <c r="F1146" s="71"/>
      <c r="G1146" s="72"/>
      <c r="H1146" s="1"/>
      <c r="I1146" s="1"/>
      <c r="J1146" s="224"/>
      <c r="K1146" s="226"/>
      <c r="L1146" s="228"/>
      <c r="M1146" s="1"/>
      <c r="N1146" s="71"/>
      <c r="O1146" s="72"/>
      <c r="P1146" s="1"/>
    </row>
    <row r="1147" spans="1:16" ht="15.75" thickBot="1">
      <c r="A1147" s="1"/>
      <c r="B1147" s="225"/>
      <c r="C1147" s="227"/>
      <c r="D1147" s="229"/>
      <c r="E1147" s="1"/>
      <c r="F1147" s="73"/>
      <c r="G1147" s="74"/>
      <c r="H1147" s="1"/>
      <c r="I1147" s="1"/>
      <c r="J1147" s="225"/>
      <c r="K1147" s="227"/>
      <c r="L1147" s="229"/>
      <c r="M1147" s="1"/>
      <c r="N1147" s="73"/>
      <c r="O1147" s="74"/>
      <c r="P1147" s="1"/>
    </row>
    <row r="1148" spans="1:16" ht="15.75" thickBot="1">
      <c r="A1148" s="1"/>
      <c r="B1148" s="63" t="s">
        <v>14</v>
      </c>
      <c r="C1148" s="66">
        <f>IF(C1134=" "," ",(IF(AND(ISEVEN(C1134),ISEVEN(F1141),(AND(C1134&gt;Lanes!$C$18,C1134&lt;Lanes!$C$20+1)),F1141+1&gt;Lanes!$C$20)=TRUE,Lanes!$C$19,(IF(AND(ISEVEN(C1134),ISEVEN(F1141),(AND(C1134&gt;Lanes!$C$17-1,C1134&lt;Lanes!$C$19)),F1141+1&gt;Lanes!$C$18)=TRUE,Lanes!$C$17,(IF(AND(ISEVEN(C1134),ISODD(F1141),(AND(C1134&gt;Lanes!$C$18,C1134&lt;Lanes!$C$20+1)),F1141+3&gt;Lanes!$C$20)=TRUE,Lanes!$C$19+1,(IF(AND(ISEVEN(C1134),ISODD(F1141),(AND(C1134&gt;Lanes!$C$17-1,F1141&lt;Lanes!$C$19)),F1141+3&gt;Lanes!$C$18)=TRUE,Lanes!$C$17+1,(IF(AND(ISODD(C1134),ISEVEN(F1141),(AND(C1134&gt;Lanes!$C$17-1,C1134&lt;Lanes!$C$19)),F1141-3&lt;Lanes!$C$17)=TRUE,Lanes!$C$18-1,(IF(AND(ISODD(C1134),ISEVEN(F1141),(AND(C1134&gt;Lanes!$C$18,C1134&lt;Lanes!$C$20+1)),F1141-3&gt;Lanes!$C$19)=TRUE,Lanes!$C$20-1,(IF(AND(ISODD(C1134),ISODD(F1141),(AND(C1134&gt;Lanes!$C$17-1,C1134&lt;Lanes!$C$19)),F1141-1&lt;Lanes!$C$17)=TRUE,Lanes!$C$18,(IF(AND(ISODD(C1134),ISODD(F1141),(AND(C1134&gt;Lanes!$C$18,C1134&lt;Lanes!$C$20+1)),F1141-1&lt;Lanes!$C$19)=TRUE,Lanes!$C$20,(IF(AND(ISODD(C1134),ISODD(F1141))=TRUE,F1141-1,(IF(AND(ISODD(C1134),ISEVEN(F1141))=TRUE,F1141-3,(IF(AND(ISEVEN(C1134),ISODD(F1141))=TRUE,F1141+3,F1141+1)))))))))))))))))))))))</f>
        <v>39</v>
      </c>
      <c r="D1148" s="70"/>
      <c r="E1148" s="1"/>
      <c r="F1148" s="1"/>
      <c r="G1148" s="1"/>
      <c r="H1148" s="1"/>
      <c r="I1148" s="1"/>
      <c r="J1148" s="63" t="s">
        <v>14</v>
      </c>
      <c r="K1148" s="66">
        <f>IF(K1134=" "," ",(IF(AND(ISEVEN(K1134),ISEVEN(N1141),(AND(K1134&gt;Lanes!$G$18,K1134&lt;Lanes!$G$20+1)),N1141+1&gt;Lanes!$G$20)=TRUE,Lanes!$G$19,(IF(AND(ISEVEN(K1134),ISEVEN(N1141),(AND(K1134&gt;Lanes!$G$17-1,K1134&lt;Lanes!$G$19)),N1141+1&gt;Lanes!$G$18)=TRUE,Lanes!$G$17,(IF(AND(ISEVEN(K1134),ISODD(N1141),(AND(K1134&gt;Lanes!$G$18,K1134&lt;Lanes!$G$20+1)),N1141+3&gt;Lanes!$G$20)=TRUE,Lanes!$G$19+1,(IF(AND(ISEVEN(K1134),ISODD(N1141),(AND(K1134&gt;Lanes!$G$17-1,N1141&lt;Lanes!$G$19)),N1141+3&gt;Lanes!$G$18)=TRUE,Lanes!$G$17+1,(IF(AND(ISODD(K1134),ISEVEN(N1141),(AND(K1134&gt;Lanes!$G$17-1,K1134&lt;Lanes!$G$19)),N1141-3&lt;Lanes!$G$17)=TRUE,Lanes!$G$18-1,(IF(AND(ISODD(K1134),ISEVEN(N1141),(AND(K1134&gt;Lanes!$G$18,K1134&lt;Lanes!$G$20+1)),N1141-3&gt;Lanes!$G$19)=TRUE,Lanes!$G$20-1,(IF(AND(ISODD(K1134),ISODD(N1141),(AND(K1134&gt;Lanes!$G$17-1,K1134&lt;Lanes!$G$19)),N1141-1&lt;Lanes!$G$17)=TRUE,Lanes!$G$18,(IF(AND(ISODD(K1134),ISODD(N1141),(AND(K1134&gt;Lanes!$G$18,K1134&lt;Lanes!$G$20+1)),N1141-1&lt;Lanes!$G$19)=TRUE,Lanes!$G$20,(IF(AND(ISODD(K1134),ISODD(N1141))=TRUE,N1141-1,(IF(AND(ISODD(K1134),ISEVEN(N1141))=TRUE,N1141-3,(IF(AND(ISEVEN(K1134),ISODD(N1141))=TRUE,N1141+3,N1141+1)))))))))))))))))))))))</f>
        <v>69</v>
      </c>
      <c r="L1148" s="70"/>
      <c r="M1148" s="1"/>
      <c r="N1148" s="1"/>
      <c r="O1148" s="1"/>
      <c r="P1148" s="1"/>
    </row>
    <row r="1149" spans="1:16">
      <c r="A1149" s="1"/>
      <c r="B1149" s="1"/>
      <c r="C1149" s="1"/>
      <c r="D1149" s="3"/>
      <c r="E1149" s="3"/>
      <c r="F1149" s="1"/>
      <c r="G1149" s="1"/>
      <c r="H1149" s="1"/>
      <c r="I1149" s="1"/>
      <c r="J1149" s="1"/>
      <c r="K1149" s="1"/>
      <c r="L1149" s="3"/>
      <c r="M1149" s="3"/>
      <c r="N1149" s="1"/>
      <c r="O1149" s="1"/>
      <c r="P1149" s="1"/>
    </row>
    <row r="1150" spans="1:16">
      <c r="A1150" s="1"/>
      <c r="B1150" s="1"/>
      <c r="C1150" s="1"/>
      <c r="D1150" s="3"/>
      <c r="E1150" s="3"/>
      <c r="F1150" s="1"/>
      <c r="G1150" s="1"/>
      <c r="H1150" s="1"/>
      <c r="I1150" s="1"/>
      <c r="J1150" s="1"/>
      <c r="K1150" s="1"/>
      <c r="L1150" s="3"/>
      <c r="M1150" s="3"/>
      <c r="N1150" s="1"/>
      <c r="O1150" s="1"/>
      <c r="P1150" s="1"/>
    </row>
    <row r="1151" spans="1:1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>
      <c r="A1152" s="1"/>
      <c r="B1152" s="220" t="s">
        <v>13</v>
      </c>
      <c r="C1152" s="220"/>
      <c r="D1152" s="31"/>
      <c r="E1152" s="31"/>
      <c r="F1152" s="31"/>
      <c r="G1152" s="31"/>
      <c r="H1152" s="1"/>
      <c r="I1152" s="1"/>
      <c r="J1152" s="220" t="s">
        <v>13</v>
      </c>
      <c r="K1152" s="220"/>
      <c r="L1152" s="31"/>
      <c r="M1152" s="31"/>
      <c r="N1152" s="31"/>
      <c r="O1152" s="31"/>
      <c r="P1152" s="1"/>
    </row>
    <row r="1153" spans="1:16">
      <c r="A1153" s="1"/>
      <c r="B1153" s="239" t="s">
        <v>35</v>
      </c>
      <c r="C1153" s="239"/>
      <c r="D1153" s="239"/>
      <c r="E1153" s="239"/>
      <c r="F1153" s="239"/>
      <c r="G1153" s="239"/>
      <c r="H1153" s="1"/>
      <c r="I1153" s="1"/>
      <c r="J1153" s="240" t="s">
        <v>35</v>
      </c>
      <c r="K1153" s="240"/>
      <c r="L1153" s="240"/>
      <c r="M1153" s="240"/>
      <c r="N1153" s="240"/>
      <c r="O1153" s="240"/>
      <c r="P1153" s="1"/>
    </row>
    <row r="1154" spans="1:16">
      <c r="A1154" s="75"/>
      <c r="B1154" s="239"/>
      <c r="C1154" s="239"/>
      <c r="D1154" s="239"/>
      <c r="E1154" s="239"/>
      <c r="F1154" s="239"/>
      <c r="G1154" s="239"/>
      <c r="H1154" s="76"/>
      <c r="I1154" s="75"/>
      <c r="J1154" s="240"/>
      <c r="K1154" s="240"/>
      <c r="L1154" s="240"/>
      <c r="M1154" s="240"/>
      <c r="N1154" s="240"/>
      <c r="O1154" s="240"/>
      <c r="P1154" s="76"/>
    </row>
    <row r="1155" spans="1:16" ht="20.25">
      <c r="A1155" s="75"/>
      <c r="B1155" s="77"/>
      <c r="C1155" s="77"/>
      <c r="D1155" s="77"/>
      <c r="E1155" s="77"/>
      <c r="F1155" s="77"/>
      <c r="G1155" s="77"/>
      <c r="H1155" s="76"/>
      <c r="I1155" s="75"/>
      <c r="J1155" s="78"/>
      <c r="K1155" s="78"/>
      <c r="L1155" s="78"/>
      <c r="M1155" s="78"/>
      <c r="N1155" s="78"/>
      <c r="O1155" s="78"/>
      <c r="P1155" s="76"/>
    </row>
    <row r="1156" spans="1:16" ht="20.25">
      <c r="A1156" s="75"/>
      <c r="B1156" s="77"/>
      <c r="C1156" s="241" t="s">
        <v>36</v>
      </c>
      <c r="D1156" s="241"/>
      <c r="E1156" s="241"/>
      <c r="F1156" s="241"/>
      <c r="G1156" s="77"/>
      <c r="H1156" s="76"/>
      <c r="I1156" s="75"/>
      <c r="J1156" s="78"/>
      <c r="K1156" s="242" t="s">
        <v>36</v>
      </c>
      <c r="L1156" s="242"/>
      <c r="M1156" s="242"/>
      <c r="N1156" s="242"/>
      <c r="O1156" s="78"/>
      <c r="P1156" s="76"/>
    </row>
    <row r="1157" spans="1:16" ht="20.25">
      <c r="A1157" s="75"/>
      <c r="B1157" s="77"/>
      <c r="C1157" s="77"/>
      <c r="D1157" s="77"/>
      <c r="E1157" s="77"/>
      <c r="F1157" s="77"/>
      <c r="G1157" s="77"/>
      <c r="H1157" s="76"/>
      <c r="I1157" s="75"/>
      <c r="J1157" s="78"/>
      <c r="K1157" s="78"/>
      <c r="L1157" s="78"/>
      <c r="M1157" s="78"/>
      <c r="N1157" s="78"/>
      <c r="O1157" s="78"/>
      <c r="P1157" s="76"/>
    </row>
    <row r="1158" spans="1:16">
      <c r="A1158" s="1"/>
      <c r="B1158" s="1"/>
      <c r="C1158" s="1"/>
      <c r="D1158" s="234">
        <f>Lanes!$D$3</f>
        <v>41658</v>
      </c>
      <c r="E1158" s="234"/>
      <c r="F1158" s="1"/>
      <c r="G1158" s="1"/>
      <c r="H1158" s="1"/>
      <c r="I1158" s="1"/>
      <c r="J1158" s="79"/>
      <c r="K1158" s="79"/>
      <c r="L1158" s="235">
        <f>Lanes!$D$3</f>
        <v>41658</v>
      </c>
      <c r="M1158" s="235"/>
      <c r="N1158" s="79"/>
      <c r="O1158" s="79"/>
      <c r="P1158" s="1"/>
    </row>
    <row r="1159" spans="1:16" ht="18">
      <c r="A1159" s="37"/>
      <c r="B1159" s="37"/>
      <c r="C1159" s="37"/>
      <c r="D1159" s="37"/>
      <c r="E1159" s="37"/>
      <c r="F1159" s="37"/>
      <c r="G1159" s="37"/>
      <c r="H1159" s="37"/>
      <c r="I1159" s="37"/>
      <c r="J1159" s="80"/>
      <c r="K1159" s="80"/>
      <c r="L1159" s="80"/>
      <c r="M1159" s="80"/>
      <c r="N1159" s="80"/>
      <c r="O1159" s="80"/>
      <c r="P1159" s="37"/>
    </row>
    <row r="1160" spans="1:16" ht="15.75">
      <c r="A1160" s="1"/>
      <c r="B1160" s="1"/>
      <c r="C1160" s="236" t="s">
        <v>28</v>
      </c>
      <c r="D1160" s="236"/>
      <c r="E1160" s="236"/>
      <c r="F1160" s="236"/>
      <c r="G1160" s="1"/>
      <c r="H1160" s="1"/>
      <c r="I1160" s="1"/>
      <c r="J1160" s="79"/>
      <c r="K1160" s="237" t="s">
        <v>27</v>
      </c>
      <c r="L1160" s="237"/>
      <c r="M1160" s="237"/>
      <c r="N1160" s="237"/>
      <c r="O1160" s="79"/>
      <c r="P1160" s="1"/>
    </row>
    <row r="1161" spans="1:16" ht="15.75">
      <c r="A1161" s="36"/>
      <c r="B1161" s="3"/>
      <c r="C1161" s="3"/>
      <c r="D1161" s="3"/>
      <c r="E1161" s="3"/>
      <c r="F1161" s="1"/>
      <c r="G1161" s="1"/>
      <c r="H1161" s="1"/>
      <c r="I1161" s="36"/>
      <c r="J1161" s="3"/>
      <c r="K1161" s="3"/>
      <c r="L1161" s="3"/>
      <c r="M1161" s="3"/>
      <c r="N1161" s="1"/>
      <c r="O1161" s="1"/>
      <c r="P1161" s="1"/>
    </row>
    <row r="1162" spans="1:16" ht="15.75">
      <c r="A1162" s="36"/>
      <c r="B1162" s="3"/>
      <c r="C1162" s="3"/>
      <c r="D1162" s="3"/>
      <c r="E1162" s="3"/>
      <c r="F1162" s="1"/>
      <c r="G1162" s="1"/>
      <c r="H1162" s="1"/>
      <c r="I1162" s="36"/>
      <c r="J1162" s="3"/>
      <c r="K1162" s="3"/>
      <c r="L1162" s="3"/>
      <c r="M1162" s="3"/>
      <c r="N1162" s="1"/>
      <c r="O1162" s="1"/>
      <c r="P1162" s="1"/>
    </row>
    <row r="1163" spans="1:16" ht="16.5" thickBot="1">
      <c r="A1163" s="1"/>
      <c r="B1163" s="36" t="s">
        <v>3</v>
      </c>
      <c r="C1163" s="238">
        <f>Input!B36</f>
        <v>0</v>
      </c>
      <c r="D1163" s="238"/>
      <c r="E1163" s="238"/>
      <c r="F1163" s="238"/>
      <c r="G1163" s="35"/>
      <c r="H1163" s="1"/>
      <c r="I1163" s="1"/>
      <c r="J1163" s="81" t="s">
        <v>3</v>
      </c>
      <c r="K1163" s="238">
        <f>Input!S36</f>
        <v>0</v>
      </c>
      <c r="L1163" s="238"/>
      <c r="M1163" s="238"/>
      <c r="N1163" s="238"/>
      <c r="O1163" s="35"/>
      <c r="P1163" s="1"/>
    </row>
    <row r="1164" spans="1:1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15.75" thickBot="1">
      <c r="A1165" s="1"/>
      <c r="B1165" s="1"/>
      <c r="C1165" s="34"/>
      <c r="D1165" s="33"/>
      <c r="E1165" s="1"/>
      <c r="F1165" s="1"/>
      <c r="G1165" s="1"/>
      <c r="H1165" s="1"/>
      <c r="I1165" s="1"/>
      <c r="J1165" s="1"/>
      <c r="K1165" s="34"/>
      <c r="L1165" s="33"/>
      <c r="M1165" s="1"/>
      <c r="N1165" s="1"/>
      <c r="O1165" s="1"/>
      <c r="P1165" s="1"/>
    </row>
    <row r="1166" spans="1:16">
      <c r="A1166" s="1"/>
      <c r="B1166" s="221" t="s">
        <v>29</v>
      </c>
      <c r="C1166" s="223"/>
      <c r="D1166" s="67"/>
      <c r="E1166" s="221" t="s">
        <v>30</v>
      </c>
      <c r="F1166" s="222"/>
      <c r="G1166" s="223"/>
      <c r="H1166" s="1"/>
      <c r="I1166" s="1"/>
      <c r="J1166" s="231" t="s">
        <v>29</v>
      </c>
      <c r="K1166" s="232"/>
      <c r="L1166" s="67"/>
      <c r="M1166" s="231" t="s">
        <v>30</v>
      </c>
      <c r="N1166" s="233"/>
      <c r="O1166" s="232"/>
      <c r="P1166" s="1"/>
    </row>
    <row r="1167" spans="1:16">
      <c r="A1167" s="1"/>
      <c r="B1167" s="179" t="s">
        <v>26</v>
      </c>
      <c r="C1167" s="181" t="s">
        <v>25</v>
      </c>
      <c r="D1167" s="182"/>
      <c r="E1167" s="179" t="s">
        <v>24</v>
      </c>
      <c r="F1167" s="180" t="s">
        <v>23</v>
      </c>
      <c r="G1167" s="178" t="s">
        <v>22</v>
      </c>
      <c r="H1167" s="1"/>
      <c r="I1167" s="1"/>
      <c r="J1167" s="179" t="s">
        <v>26</v>
      </c>
      <c r="K1167" s="181" t="s">
        <v>25</v>
      </c>
      <c r="L1167" s="182"/>
      <c r="M1167" s="179" t="s">
        <v>24</v>
      </c>
      <c r="N1167" s="180" t="s">
        <v>23</v>
      </c>
      <c r="O1167" s="178" t="s">
        <v>22</v>
      </c>
      <c r="P1167" s="1"/>
    </row>
    <row r="1168" spans="1:16">
      <c r="A1168" s="1"/>
      <c r="B1168" s="224"/>
      <c r="C1168" s="228"/>
      <c r="D1168" s="230"/>
      <c r="E1168" s="224"/>
      <c r="F1168" s="226"/>
      <c r="G1168" s="228"/>
      <c r="H1168" s="1"/>
      <c r="I1168" s="1"/>
      <c r="J1168" s="224"/>
      <c r="K1168" s="228"/>
      <c r="L1168" s="230"/>
      <c r="M1168" s="224"/>
      <c r="N1168" s="226"/>
      <c r="O1168" s="228"/>
      <c r="P1168" s="1"/>
    </row>
    <row r="1169" spans="1:16">
      <c r="A1169" s="1"/>
      <c r="B1169" s="225"/>
      <c r="C1169" s="229"/>
      <c r="D1169" s="230"/>
      <c r="E1169" s="225"/>
      <c r="F1169" s="227"/>
      <c r="G1169" s="229"/>
      <c r="H1169" s="1"/>
      <c r="I1169" s="1"/>
      <c r="J1169" s="225"/>
      <c r="K1169" s="229"/>
      <c r="L1169" s="230"/>
      <c r="M1169" s="225"/>
      <c r="N1169" s="227"/>
      <c r="O1169" s="229"/>
      <c r="P1169" s="1"/>
    </row>
    <row r="1170" spans="1:16" ht="15.75" thickBot="1">
      <c r="A1170" s="1"/>
      <c r="B1170" s="63" t="s">
        <v>14</v>
      </c>
      <c r="C1170" s="64">
        <f>IF(C1134=" "," ",C1134+1)</f>
        <v>33</v>
      </c>
      <c r="D1170" s="182"/>
      <c r="E1170" s="63" t="s">
        <v>14</v>
      </c>
      <c r="F1170" s="66">
        <f>IF(C1170=" "," ",(IF(AND(ISEVEN(C1170),(AND(C1170&gt;Lanes!$C$18,C1170&lt;Lanes!$C$20+1)=TRUE),C1170+2&gt;Lanes!$C$20)=TRUE,Lanes!$C$19+1,(IF(AND(ISEVEN(C1170),(AND(C1170&gt;Lanes!$C$17-1,C1170&lt;Lanes!$C$19)=TRUE),C1170+2&gt;Lanes!$C$18)=TRUE,Lanes!$C$17+1,(IF(AND(ISODD(C1170),(AND(C1170&gt;Lanes!$C$17-1,C1170&lt;Lanes!$C$19)=TRUE),C1170-2&lt;Lanes!$C$17)=TRUE,Lanes!$C$18-1,(IF(AND(ISODD(C1170),(AND(C1170&gt;Lanes!$C$18,C1170&lt;Lanes!$C$20+1)=TRUE),C1170-2&lt;Lanes!$C$19)=TRUE,Lanes!$C$20-1,(IF(ISEVEN(C1170)=TRUE,C1170+2,C1170-2)))))))))))</f>
        <v>31</v>
      </c>
      <c r="G1170" s="70"/>
      <c r="H1170" s="1"/>
      <c r="I1170" s="1"/>
      <c r="J1170" s="63" t="s">
        <v>14</v>
      </c>
      <c r="K1170" s="64">
        <f>IF(K1134=" "," ",K1134+1)</f>
        <v>63</v>
      </c>
      <c r="L1170" s="182"/>
      <c r="M1170" s="63" t="s">
        <v>14</v>
      </c>
      <c r="N1170" s="66">
        <f>IF(K1170=" "," ",(IF(AND(ISEVEN(K1170),(AND(K1170&gt;Lanes!$G$18,K1170&lt;Lanes!$G$20+1)=TRUE),K1170+2&gt;Lanes!$G$20)=TRUE,Lanes!$G$19+1,(IF(AND(ISEVEN(K1170),(AND(K1170&gt;Lanes!$G$17-1,K1170&lt;Lanes!$G$19)=TRUE),K1170+2&gt;Lanes!$G$18)=TRUE,Lanes!$G$17+1,(IF(AND(ISODD(K1170),(AND(K1170&gt;Lanes!$G$17-1,K1170&lt;Lanes!$G$19)=TRUE),K1170-2&lt;Lanes!$G$17)=TRUE,Lanes!$G$18-1,(IF(AND(ISODD(K1170),(AND(K1170&gt;Lanes!$G$18,K1170&lt;Lanes!$G$20+1)=TRUE),K1170-2&lt;Lanes!$G$19)=TRUE,Lanes!$G$20-1,(IF(ISEVEN(K1170)=TRUE,K1170+2,K1170-2)))))))))))</f>
        <v>61</v>
      </c>
      <c r="O1170" s="70"/>
      <c r="P1170" s="1"/>
    </row>
    <row r="1171" spans="1:16">
      <c r="A1171" s="1"/>
      <c r="B1171" s="177"/>
      <c r="C1171" s="3"/>
      <c r="D1171" s="177"/>
      <c r="E1171" s="3"/>
      <c r="F1171" s="177"/>
      <c r="G1171" s="3"/>
      <c r="H1171" s="1"/>
      <c r="I1171" s="1"/>
      <c r="J1171" s="177"/>
      <c r="K1171" s="3"/>
      <c r="L1171" s="177"/>
      <c r="M1171" s="3"/>
      <c r="N1171" s="177"/>
      <c r="O1171" s="3"/>
      <c r="P1171" s="1"/>
    </row>
    <row r="1172" spans="1:16" ht="15.75" thickBo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>
      <c r="A1173" s="3"/>
      <c r="B1173" s="221" t="s">
        <v>31</v>
      </c>
      <c r="C1173" s="222"/>
      <c r="D1173" s="223"/>
      <c r="E1173" s="221" t="s">
        <v>32</v>
      </c>
      <c r="F1173" s="222"/>
      <c r="G1173" s="223"/>
      <c r="H1173" s="3"/>
      <c r="I1173" s="3"/>
      <c r="J1173" s="221" t="s">
        <v>31</v>
      </c>
      <c r="K1173" s="222"/>
      <c r="L1173" s="223"/>
      <c r="M1173" s="221" t="s">
        <v>32</v>
      </c>
      <c r="N1173" s="222"/>
      <c r="O1173" s="223"/>
      <c r="P1173" s="3"/>
    </row>
    <row r="1174" spans="1:16">
      <c r="A1174" s="3"/>
      <c r="B1174" s="179" t="s">
        <v>21</v>
      </c>
      <c r="C1174" s="180" t="s">
        <v>20</v>
      </c>
      <c r="D1174" s="178" t="s">
        <v>19</v>
      </c>
      <c r="E1174" s="179" t="s">
        <v>18</v>
      </c>
      <c r="F1174" s="180" t="s">
        <v>17</v>
      </c>
      <c r="G1174" s="178" t="s">
        <v>16</v>
      </c>
      <c r="H1174" s="67"/>
      <c r="I1174" s="3"/>
      <c r="J1174" s="179" t="s">
        <v>21</v>
      </c>
      <c r="K1174" s="180" t="s">
        <v>20</v>
      </c>
      <c r="L1174" s="178" t="s">
        <v>19</v>
      </c>
      <c r="M1174" s="179" t="s">
        <v>18</v>
      </c>
      <c r="N1174" s="180" t="s">
        <v>17</v>
      </c>
      <c r="O1174" s="178" t="s">
        <v>16</v>
      </c>
      <c r="P1174" s="67"/>
    </row>
    <row r="1175" spans="1:16">
      <c r="A1175" s="3"/>
      <c r="B1175" s="224"/>
      <c r="C1175" s="226"/>
      <c r="D1175" s="228"/>
      <c r="E1175" s="224"/>
      <c r="F1175" s="226"/>
      <c r="G1175" s="228"/>
      <c r="H1175" s="182"/>
      <c r="I1175" s="3"/>
      <c r="J1175" s="224"/>
      <c r="K1175" s="226"/>
      <c r="L1175" s="228"/>
      <c r="M1175" s="224"/>
      <c r="N1175" s="226"/>
      <c r="O1175" s="228"/>
      <c r="P1175" s="4"/>
    </row>
    <row r="1176" spans="1:16">
      <c r="A1176" s="3"/>
      <c r="B1176" s="225"/>
      <c r="C1176" s="227"/>
      <c r="D1176" s="229"/>
      <c r="E1176" s="225"/>
      <c r="F1176" s="227"/>
      <c r="G1176" s="229"/>
      <c r="H1176" s="68"/>
      <c r="I1176" s="3"/>
      <c r="J1176" s="225"/>
      <c r="K1176" s="227"/>
      <c r="L1176" s="229"/>
      <c r="M1176" s="225"/>
      <c r="N1176" s="227"/>
      <c r="O1176" s="229"/>
      <c r="P1176" s="68"/>
    </row>
    <row r="1177" spans="1:16" ht="15.75" thickBot="1">
      <c r="A1177" s="3"/>
      <c r="B1177" s="63" t="s">
        <v>14</v>
      </c>
      <c r="C1177" s="66">
        <f>IF(C1170=" "," ",(IF(AND(ISEVEN(C1170),ISEVEN(F1170),(AND(C1170&gt;Lanes!$C$18,C1170&lt;Lanes!$C$20+1)),F1170+1&gt;Lanes!$C$20)=TRUE,Lanes!$C$19,(IF(AND(ISEVEN(C1170),ISEVEN(F1170),(AND(C1170&gt;Lanes!$C$17-1,C1170&lt;Lanes!$C$19)),F1170+1&gt;Lanes!$C$18)=TRUE,Lanes!$C$17,(IF(AND(ISEVEN(C1170),ISODD(F1170),(AND(C1170&gt;Lanes!$C$18,C1170&lt;Lanes!$C$20+1)),F1170+3&gt;Lanes!$C$20)=TRUE,Lanes!$C$19+1,(IF(AND(ISEVEN(C1170),ISODD(F1170),(AND(C1170&gt;Lanes!$C$17-1,C1170&lt;Lanes!$C$19)),F1170+3&gt;Lanes!$C$18)=TRUE,Lanes!$C$17+1,(IF(AND(ISODD(C1170),ISEVEN(F1170),(AND(C1170&gt;Lanes!$C$17-1,C1170&lt;Lanes!$C$19)),F1170-3&lt;Lanes!$C$17)=TRUE,Lanes!$C$18-1,(IF(AND(ISODD(C1170),ISEVEN(F1170),(AND(C1170&gt;Lanes!$C$18,C1170&lt;Lanes!$C$20+1)),F1170-3&gt;Lanes!$C$19)=TRUE,Lanes!$C$20-1,(IF(AND(ISODD(C1170),ISODD(F1170),(AND(C1170&gt;Lanes!$C$17-1,C1170&lt;Lanes!$C$19)),F1170-1&lt;Lanes!$C$17)=TRUE,Lanes!$C$18,(IF(AND(ISODD(C1170),ISODD(F1170),(AND(C1170&gt;Lanes!$C$18,C1170&lt;Lanes!$C$20+1)),F1170-1&lt;Lanes!$C$19)=TRUE,Lanes!$C$20,(IF(AND(ISODD(C1170),ISODD(F1170))=TRUE,F1170-1,(IF(AND(ISODD(C1170),ISEVEN(F1170))=TRUE,F1170-3,(IF(AND(ISEVEN(C1170),ISODD(F1170))=TRUE,F1170+3,F1170+1)))))))))))))))))))))))</f>
        <v>30</v>
      </c>
      <c r="D1177" s="70"/>
      <c r="E1177" s="63" t="s">
        <v>14</v>
      </c>
      <c r="F1177" s="66">
        <f>IF(F1170=" "," ",(IF(AND(ISEVEN(C1170),ISEVEN(C1177),(AND(C1170&gt;Lanes!$C$18,C1170&lt;Lanes!$C$20+1)),C1177+1&gt;Lanes!$C$20)=TRUE,Lanes!$C$19+1,(IF(AND(ISEVEN(C1170),ISEVEN(C1177),(AND(C1170&gt;Lanes!$C$17-1,C1170&lt;Lanes!$C$19)),C1177+1&gt;Lanes!$C$18)=TRUE,Lanes!$C$17+1,(IF(AND(ISEVEN(C1170),ISODD(C1177),(AND(C1170&gt;Lanes!$C$18,C1170&lt;Lanes!$C$20+1)),C1177+3&gt;Lanes!$C$20)=TRUE,Lanes!$C$19+1,(IF(AND(ISEVEN(C1170),ISODD(C1177),(AND(C1170&gt;Lanes!$C$17-1,C1177&lt;Lanes!$C$19)),C1177+3&gt;Lanes!$C$18)=TRUE,Lanes!$C$17+1,(IF(AND(ISODD(C1170),ISEVEN(C1177),(AND(C1170&gt;Lanes!$C$17-1,C1170&lt;Lanes!$C$19)),C1177-3&lt;Lanes!$C$17)=TRUE,Lanes!$C$18-1,(IF(AND(ISODD(C1170),ISEVEN(C1177),(AND(C1170&gt;Lanes!$C$18,C1177&lt;Lanes!$C$20+1)),C1177-3&lt;Lanes!$C$19)=TRUE,Lanes!$C$20-1,(IF(AND(ISODD(C1170),ISODD(C1177),(AND(C1170&gt;Lanes!$C$17-1,C1177&lt;Lanes!$C$19)),C1177-3&lt;Lanes!$C$17)=TRUE,Lanes!$C$18,(IF(AND(ISODD(C1170),ISODD(C1177),(AND(C1170&gt;Lanes!$C$18,C1177&lt;Lanes!$C$20+1)),C1177-3&lt;Lanes!$C$19)=TRUE,Lanes!$C$20,(IF(AND(ISODD(C1170),ISODD(C1177))=TRUE,C1177-1,(IF(AND(ISODD(F1170),ISEVEN(C1177))=TRUE,C1177-3,(IF(AND(ISEVEN(C1170),ISODD(C1177))=TRUE,C1177+3,C1177+1)))))))))))))))))))))))</f>
        <v>27</v>
      </c>
      <c r="G1177" s="70"/>
      <c r="H1177" s="68"/>
      <c r="I1177" s="3"/>
      <c r="J1177" s="63" t="s">
        <v>14</v>
      </c>
      <c r="K1177" s="66">
        <f>IF(K1170=" "," ",(IF(AND(ISEVEN(K1170),ISEVEN(N1170),(AND(K1170&gt;Lanes!$G$18,K1170&lt;Lanes!$G$20+1)),N1170+1&gt;Lanes!$G$20)=TRUE,Lanes!$G$19,(IF(AND(ISEVEN(K1170),ISEVEN(N1170),(AND(K1170&gt;Lanes!$G$17-1,K1170&lt;Lanes!$G$19)),N1170+1&gt;Lanes!$G$18)=TRUE,Lanes!$G$17,(IF(AND(ISEVEN(K1170),ISODD(N1170),(AND(K1170&gt;Lanes!$G$18,K1170&lt;Lanes!$G$20+1)),N1170+3&gt;Lanes!$G$20)=TRUE,Lanes!$G$19+1,(IF(AND(ISEVEN(N1170),ISODD(N1170),(AND(K1170&gt;Lanes!$G$17-1,K1170&lt;Lanes!$G$19)),N1170+3&gt;Lanes!$G$18)=TRUE,Lanes!$G$17+1,(IF(AND(ISODD(K1170),ISEVEN(N1170),(AND(K1170&gt;Lanes!$G$17-1,K1170&lt;Lanes!$G$19)),N1170-3&lt;Lanes!$G$17)=TRUE,Lanes!$G$18-1,(IF(AND(ISODD(K1170),ISEVEN(N1170),(AND(K1170&gt;Lanes!$G$18,K1170&lt;Lanes!$G$20+1)),N1170-3&gt;Lanes!$G$19)=TRUE,Lanes!$G$20-1,(IF(AND(ISODD(K1170),ISODD(N1170),(AND(K1170&gt;Lanes!$G$17-1,K1170&lt;Lanes!$G$19)),N1170-1&lt;Lanes!$G$17)=TRUE,Lanes!$G$18,(IF(AND(ISODD(K1170),ISODD(N1170),(AND(K1170&gt;Lanes!$G$18,K1170&lt;Lanes!$G$20+1)),N1170-1&lt;Lanes!$G$19)=TRUE,Lanes!$G$20,(IF(AND(ISODD(K1170),ISODD(N1170))=TRUE,N1170-1,(IF(AND(ISODD(K1170),ISEVEN(N1170))=TRUE,N1170-3,(IF(AND(ISEVEN(K1170),ISODD(N1170))=TRUE,N1170+3,N1170+1)))))))))))))))))))))))</f>
        <v>60</v>
      </c>
      <c r="L1177" s="70"/>
      <c r="M1177" s="63" t="s">
        <v>14</v>
      </c>
      <c r="N1177" s="66">
        <f>IF(N1170=" "," ",(IF(AND(ISEVEN(K1170),ISEVEN(K1177),(AND(K1170&gt;Lanes!$G$18,K1170&lt;Lanes!$G$20+1)),K1177+1&gt;Lanes!$G$20)=TRUE,Lanes!$G$19+1,(IF(AND(ISEVEN(K1170),ISEVEN(K1177),(AND(K1170&gt;Lanes!$G$17-1,K1170&lt;Lanes!$G$19)),K1177+1&gt;Lanes!$G$18)=TRUE,Lanes!$G$17+1,(IF(AND(ISEVEN(K1170),ISODD(K1177),(AND(K1170&gt;Lanes!$G$18,K1170&lt;Lanes!$G$20+1)),K1177+3&gt;Lanes!$G$20)=TRUE,Lanes!$G$19+1,(IF(AND(ISEVEN(K1170),ISODD(K1177),(AND(K1170&gt;Lanes!$G$17-1,K1177&lt;Lanes!$G$19)),K1177+3&gt;Lanes!$G$18)=TRUE,Lanes!$G$17+1,(IF(AND(ISODD(K1170),ISEVEN(K1177),(AND(K1170&gt;Lanes!$G$17-1,K1170&lt;Lanes!$G$19)),K1177-3&lt;Lanes!$G$17)=TRUE,Lanes!$G$18-1,(IF(AND(ISODD(K1170),ISEVEN(K1177),(AND(K1170&gt;Lanes!$G$18,K1177&lt;Lanes!$G$20+1)),K1177-3&lt;Lanes!$G$19)=TRUE,Lanes!$G$20-1,(IF(AND(ISODD(K1170),ISODD(K1177),(AND(K1170&gt;Lanes!$G$17-1,K1177&lt;Lanes!$G$19)),K1177-3&lt;Lanes!$G$17)=TRUE,Lanes!$G$18,(IF(AND(ISODD(K1170),ISODD(K1177),(AND(K1170&gt;Lanes!$G$18,K1177&lt;Lanes!$G$20+1)),K1177-3&lt;Lanes!$G$19)=TRUE,Lanes!$G$20,(IF(AND(ISODD(K1170),ISODD(K1177))=TRUE,K1177-1,(IF(AND(ISODD(N1170),ISEVEN(K1177))=TRUE,K1177-3,(IF(AND(ISEVEN(K1170),ISODD(K1177))=TRUE,K1177+3,K1177+1)))))))))))))))))))))))</f>
        <v>57</v>
      </c>
      <c r="O1177" s="70"/>
      <c r="P1177" s="68"/>
    </row>
    <row r="1178" spans="1:16">
      <c r="A1178" s="3"/>
      <c r="B1178" s="3"/>
      <c r="C1178" s="3"/>
      <c r="D1178" s="182"/>
      <c r="E1178" s="182"/>
      <c r="F1178" s="182"/>
      <c r="G1178" s="182"/>
      <c r="H1178" s="182"/>
      <c r="I1178" s="3"/>
      <c r="J1178" s="3"/>
      <c r="K1178" s="3"/>
      <c r="L1178" s="182"/>
      <c r="M1178" s="182"/>
      <c r="N1178" s="182"/>
      <c r="O1178" s="182"/>
      <c r="P1178" s="4"/>
    </row>
    <row r="1179" spans="1:16" ht="15.75" thickBot="1">
      <c r="A1179" s="3"/>
      <c r="B1179" s="3"/>
      <c r="C1179" s="3"/>
      <c r="D1179" s="182"/>
      <c r="E1179" s="182"/>
      <c r="F1179" s="182"/>
      <c r="G1179" s="182"/>
      <c r="H1179" s="182"/>
      <c r="I1179" s="3"/>
      <c r="J1179" s="3"/>
      <c r="K1179" s="3"/>
      <c r="L1179" s="182"/>
      <c r="M1179" s="182"/>
      <c r="N1179" s="182"/>
      <c r="O1179" s="182"/>
      <c r="P1179" s="4"/>
    </row>
    <row r="1180" spans="1:16" ht="15.75" thickBot="1">
      <c r="A1180" s="1"/>
      <c r="B1180" s="221" t="s">
        <v>33</v>
      </c>
      <c r="C1180" s="222"/>
      <c r="D1180" s="223"/>
      <c r="E1180" s="182"/>
      <c r="F1180" s="1"/>
      <c r="G1180" s="1"/>
      <c r="H1180" s="1"/>
      <c r="I1180" s="1"/>
      <c r="J1180" s="221" t="s">
        <v>33</v>
      </c>
      <c r="K1180" s="222"/>
      <c r="L1180" s="223"/>
      <c r="M1180" s="182"/>
      <c r="N1180" s="1"/>
      <c r="O1180" s="1"/>
      <c r="P1180" s="1"/>
    </row>
    <row r="1181" spans="1:16">
      <c r="A1181" s="1"/>
      <c r="B1181" s="179" t="s">
        <v>15</v>
      </c>
      <c r="C1181" s="180" t="s">
        <v>37</v>
      </c>
      <c r="D1181" s="178" t="s">
        <v>38</v>
      </c>
      <c r="E1181" s="1"/>
      <c r="F1181" s="221" t="s">
        <v>34</v>
      </c>
      <c r="G1181" s="223"/>
      <c r="H1181" s="1"/>
      <c r="I1181" s="1"/>
      <c r="J1181" s="179" t="s">
        <v>15</v>
      </c>
      <c r="K1181" s="180" t="s">
        <v>37</v>
      </c>
      <c r="L1181" s="178" t="s">
        <v>38</v>
      </c>
      <c r="M1181" s="1"/>
      <c r="N1181" s="221" t="s">
        <v>34</v>
      </c>
      <c r="O1181" s="223"/>
      <c r="P1181" s="1"/>
    </row>
    <row r="1182" spans="1:16">
      <c r="A1182" s="1"/>
      <c r="B1182" s="224"/>
      <c r="C1182" s="226"/>
      <c r="D1182" s="228"/>
      <c r="E1182" s="1"/>
      <c r="F1182" s="71"/>
      <c r="G1182" s="72"/>
      <c r="H1182" s="1"/>
      <c r="I1182" s="1"/>
      <c r="J1182" s="224"/>
      <c r="K1182" s="226"/>
      <c r="L1182" s="228"/>
      <c r="M1182" s="1"/>
      <c r="N1182" s="71"/>
      <c r="O1182" s="72"/>
      <c r="P1182" s="1"/>
    </row>
    <row r="1183" spans="1:16" ht="15.75" thickBot="1">
      <c r="A1183" s="1"/>
      <c r="B1183" s="225"/>
      <c r="C1183" s="227"/>
      <c r="D1183" s="229"/>
      <c r="E1183" s="1"/>
      <c r="F1183" s="73"/>
      <c r="G1183" s="74"/>
      <c r="H1183" s="1"/>
      <c r="I1183" s="1"/>
      <c r="J1183" s="225"/>
      <c r="K1183" s="227"/>
      <c r="L1183" s="229"/>
      <c r="M1183" s="1"/>
      <c r="N1183" s="73"/>
      <c r="O1183" s="74"/>
      <c r="P1183" s="1"/>
    </row>
    <row r="1184" spans="1:16" ht="15.75" thickBot="1">
      <c r="A1184" s="1"/>
      <c r="B1184" s="63" t="s">
        <v>14</v>
      </c>
      <c r="C1184" s="66">
        <f>IF(C1170=" "," ",(IF(AND(ISEVEN(C1170),ISEVEN(F1177),(AND(C1170&gt;Lanes!$C$18,C1170&lt;Lanes!$C$20+1)),F1177+1&gt;Lanes!$C$20)=TRUE,Lanes!$C$19,(IF(AND(ISEVEN(C1170),ISEVEN(F1177),(AND(C1170&gt;Lanes!$C$17-1,C1170&lt;Lanes!$C$19)),F1177+1&gt;Lanes!$C$18)=TRUE,Lanes!$C$17,(IF(AND(ISEVEN(C1170),ISODD(F1177),(AND(C1170&gt;Lanes!$C$18,C1170&lt;Lanes!$C$20+1)),F1177+3&gt;Lanes!$C$20)=TRUE,Lanes!$C$19+1,(IF(AND(ISEVEN(C1170),ISODD(F1177),(AND(C1170&gt;Lanes!$C$17-1,F1177&lt;Lanes!$C$19)),F1177+3&gt;Lanes!$C$18)=TRUE,Lanes!$C$17+1,(IF(AND(ISODD(C1170),ISEVEN(F1177),(AND(C1170&gt;Lanes!$C$17-1,C1170&lt;Lanes!$C$19)),F1177-3&lt;Lanes!$C$17)=TRUE,Lanes!$C$18-1,(IF(AND(ISODD(C1170),ISEVEN(F1177),(AND(C1170&gt;Lanes!$C$18,C1170&lt;Lanes!$C$20+1)),F1177-3&gt;Lanes!$C$19)=TRUE,Lanes!$C$20-1,(IF(AND(ISODD(C1170),ISODD(F1177),(AND(C1170&gt;Lanes!$C$17-1,C1170&lt;Lanes!$C$19)),F1177-1&lt;Lanes!$C$17)=TRUE,Lanes!$C$18,(IF(AND(ISODD(C1170),ISODD(F1177),(AND(C1170&gt;Lanes!$C$18,C1170&lt;Lanes!$C$20+1)),F1177-1&lt;Lanes!$C$19)=TRUE,Lanes!$C$20,(IF(AND(ISODD(C1170),ISODD(F1177))=TRUE,F1177-1,(IF(AND(ISODD(C1170),ISEVEN(F1177))=TRUE,F1177-3,(IF(AND(ISEVEN(C1170),ISODD(F1177))=TRUE,F1177+3,F1177+1)))))))))))))))))))))))</f>
        <v>26</v>
      </c>
      <c r="D1184" s="70"/>
      <c r="E1184" s="1"/>
      <c r="F1184" s="1"/>
      <c r="G1184" s="1"/>
      <c r="H1184" s="1"/>
      <c r="I1184" s="1"/>
      <c r="J1184" s="63" t="s">
        <v>14</v>
      </c>
      <c r="K1184" s="66">
        <f>IF(K1170=" "," ",(IF(AND(ISEVEN(K1170),ISEVEN(N1177),(AND(K1170&gt;Lanes!$G$18,K1170&lt;Lanes!$G$20+1)),N1177+1&gt;Lanes!$G$20)=TRUE,Lanes!$G$19,(IF(AND(ISEVEN(K1170),ISEVEN(N1177),(AND(K1170&gt;Lanes!$G$17-1,K1170&lt;Lanes!$G$19)),N1177+1&gt;Lanes!$G$18)=TRUE,Lanes!$G$17,(IF(AND(ISEVEN(K1170),ISODD(N1177),(AND(K1170&gt;Lanes!$G$18,K1170&lt;Lanes!$G$20+1)),N1177+3&gt;Lanes!$G$20)=TRUE,Lanes!$G$19+1,(IF(AND(ISEVEN(K1170),ISODD(N1177),(AND(K1170&gt;Lanes!$G$17-1,N1177&lt;Lanes!$G$19)),N1177+3&gt;Lanes!$G$18)=TRUE,Lanes!$G$17+1,(IF(AND(ISODD(K1170),ISEVEN(N1177),(AND(K1170&gt;Lanes!$G$17-1,K1170&lt;Lanes!$G$19)),N1177-3&lt;Lanes!$G$17)=TRUE,Lanes!$G$18-1,(IF(AND(ISODD(K1170),ISEVEN(N1177),(AND(K1170&gt;Lanes!$G$18,K1170&lt;Lanes!$G$20+1)),N1177-3&gt;Lanes!$G$19)=TRUE,Lanes!$G$20-1,(IF(AND(ISODD(K1170),ISODD(N1177),(AND(K1170&gt;Lanes!$G$17-1,K1170&lt;Lanes!$G$19)),N1177-1&lt;Lanes!$G$17)=TRUE,Lanes!$G$18,(IF(AND(ISODD(K1170),ISODD(N1177),(AND(K1170&gt;Lanes!$G$18,K1170&lt;Lanes!$G$20+1)),N1177-1&lt;Lanes!$G$19)=TRUE,Lanes!$G$20,(IF(AND(ISODD(K1170),ISODD(N1177))=TRUE,N1177-1,(IF(AND(ISODD(K1170),ISEVEN(N1177))=TRUE,N1177-3,(IF(AND(ISEVEN(K1170),ISODD(N1177))=TRUE,N1177+3,N1177+1)))))))))))))))))))))))</f>
        <v>56</v>
      </c>
      <c r="L1184" s="70"/>
      <c r="M1184" s="1"/>
      <c r="N1184" s="1"/>
      <c r="O1184" s="1"/>
      <c r="P1184" s="1"/>
    </row>
    <row r="1185" spans="1:16">
      <c r="A1185" s="1"/>
      <c r="B1185" s="1"/>
      <c r="C1185" s="1"/>
      <c r="D1185" s="3"/>
      <c r="E1185" s="3"/>
      <c r="F1185" s="1"/>
      <c r="G1185" s="1"/>
      <c r="H1185" s="1"/>
      <c r="I1185" s="1"/>
      <c r="J1185" s="1"/>
      <c r="K1185" s="1"/>
      <c r="L1185" s="3"/>
      <c r="M1185" s="3"/>
      <c r="N1185" s="1"/>
      <c r="O1185" s="1"/>
      <c r="P1185" s="1"/>
    </row>
    <row r="1186" spans="1:16">
      <c r="A1186" s="1"/>
      <c r="B1186" s="1"/>
      <c r="C1186" s="1"/>
      <c r="D1186" s="3"/>
      <c r="E1186" s="3"/>
      <c r="F1186" s="1"/>
      <c r="G1186" s="1"/>
      <c r="H1186" s="1"/>
      <c r="I1186" s="1"/>
      <c r="J1186" s="1"/>
      <c r="K1186" s="1"/>
      <c r="L1186" s="3"/>
      <c r="M1186" s="3"/>
      <c r="N1186" s="1"/>
      <c r="O1186" s="1"/>
      <c r="P1186" s="1"/>
    </row>
    <row r="1187" spans="1:1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>
      <c r="A1188" s="1"/>
      <c r="B1188" s="220" t="s">
        <v>13</v>
      </c>
      <c r="C1188" s="220"/>
      <c r="D1188" s="31"/>
      <c r="E1188" s="31"/>
      <c r="F1188" s="31"/>
      <c r="G1188" s="31"/>
      <c r="H1188" s="1"/>
      <c r="I1188" s="1"/>
      <c r="J1188" s="220" t="s">
        <v>13</v>
      </c>
      <c r="K1188" s="220"/>
      <c r="L1188" s="31"/>
      <c r="M1188" s="31"/>
      <c r="N1188" s="31"/>
      <c r="O1188" s="31"/>
      <c r="P1188" s="1"/>
    </row>
    <row r="1189" spans="1:16">
      <c r="A1189" s="1"/>
      <c r="B1189" s="239" t="s">
        <v>35</v>
      </c>
      <c r="C1189" s="239"/>
      <c r="D1189" s="239"/>
      <c r="E1189" s="239"/>
      <c r="F1189" s="239"/>
      <c r="G1189" s="239"/>
      <c r="H1189" s="1"/>
      <c r="I1189" s="1"/>
      <c r="J1189" s="240" t="s">
        <v>35</v>
      </c>
      <c r="K1189" s="240"/>
      <c r="L1189" s="240"/>
      <c r="M1189" s="240"/>
      <c r="N1189" s="240"/>
      <c r="O1189" s="240"/>
      <c r="P1189" s="1"/>
    </row>
    <row r="1190" spans="1:16">
      <c r="A1190" s="75"/>
      <c r="B1190" s="239"/>
      <c r="C1190" s="239"/>
      <c r="D1190" s="239"/>
      <c r="E1190" s="239"/>
      <c r="F1190" s="239"/>
      <c r="G1190" s="239"/>
      <c r="H1190" s="76"/>
      <c r="I1190" s="75"/>
      <c r="J1190" s="240"/>
      <c r="K1190" s="240"/>
      <c r="L1190" s="240"/>
      <c r="M1190" s="240"/>
      <c r="N1190" s="240"/>
      <c r="O1190" s="240"/>
      <c r="P1190" s="76"/>
    </row>
    <row r="1191" spans="1:16" ht="20.25">
      <c r="A1191" s="75"/>
      <c r="B1191" s="77"/>
      <c r="C1191" s="77"/>
      <c r="D1191" s="77"/>
      <c r="E1191" s="77"/>
      <c r="F1191" s="77"/>
      <c r="G1191" s="77"/>
      <c r="H1191" s="76"/>
      <c r="I1191" s="75"/>
      <c r="J1191" s="78"/>
      <c r="K1191" s="78"/>
      <c r="L1191" s="78"/>
      <c r="M1191" s="78"/>
      <c r="N1191" s="78"/>
      <c r="O1191" s="78"/>
      <c r="P1191" s="76"/>
    </row>
    <row r="1192" spans="1:16" ht="20.25">
      <c r="A1192" s="75"/>
      <c r="B1192" s="77"/>
      <c r="C1192" s="241" t="s">
        <v>36</v>
      </c>
      <c r="D1192" s="241"/>
      <c r="E1192" s="241"/>
      <c r="F1192" s="241"/>
      <c r="G1192" s="77"/>
      <c r="H1192" s="76"/>
      <c r="I1192" s="75"/>
      <c r="J1192" s="78"/>
      <c r="K1192" s="242" t="s">
        <v>36</v>
      </c>
      <c r="L1192" s="242"/>
      <c r="M1192" s="242"/>
      <c r="N1192" s="242"/>
      <c r="O1192" s="78"/>
      <c r="P1192" s="76"/>
    </row>
    <row r="1193" spans="1:16" ht="20.25">
      <c r="A1193" s="75"/>
      <c r="B1193" s="77"/>
      <c r="C1193" s="77"/>
      <c r="D1193" s="77"/>
      <c r="E1193" s="77"/>
      <c r="F1193" s="77"/>
      <c r="G1193" s="77"/>
      <c r="H1193" s="76"/>
      <c r="I1193" s="75"/>
      <c r="J1193" s="78"/>
      <c r="K1193" s="78"/>
      <c r="L1193" s="78"/>
      <c r="M1193" s="78"/>
      <c r="N1193" s="78"/>
      <c r="O1193" s="78"/>
      <c r="P1193" s="76"/>
    </row>
    <row r="1194" spans="1:16">
      <c r="A1194" s="1"/>
      <c r="B1194" s="1"/>
      <c r="C1194" s="1"/>
      <c r="D1194" s="234">
        <f>Lanes!$D$3</f>
        <v>41658</v>
      </c>
      <c r="E1194" s="234"/>
      <c r="F1194" s="1"/>
      <c r="G1194" s="1"/>
      <c r="H1194" s="1"/>
      <c r="I1194" s="1"/>
      <c r="J1194" s="79"/>
      <c r="K1194" s="79"/>
      <c r="L1194" s="235">
        <f>Lanes!$D$3</f>
        <v>41658</v>
      </c>
      <c r="M1194" s="235"/>
      <c r="N1194" s="79"/>
      <c r="O1194" s="79"/>
      <c r="P1194" s="1"/>
    </row>
    <row r="1195" spans="1:16" ht="18">
      <c r="A1195" s="37"/>
      <c r="B1195" s="37"/>
      <c r="C1195" s="37"/>
      <c r="D1195" s="37"/>
      <c r="E1195" s="37"/>
      <c r="F1195" s="37"/>
      <c r="G1195" s="37"/>
      <c r="H1195" s="37"/>
      <c r="I1195" s="37"/>
      <c r="J1195" s="80"/>
      <c r="K1195" s="80"/>
      <c r="L1195" s="80"/>
      <c r="M1195" s="80"/>
      <c r="N1195" s="80"/>
      <c r="O1195" s="80"/>
      <c r="P1195" s="37"/>
    </row>
    <row r="1196" spans="1:16" ht="15.75">
      <c r="A1196" s="1"/>
      <c r="B1196" s="1"/>
      <c r="C1196" s="236" t="s">
        <v>28</v>
      </c>
      <c r="D1196" s="236"/>
      <c r="E1196" s="236"/>
      <c r="F1196" s="236"/>
      <c r="G1196" s="1"/>
      <c r="H1196" s="1"/>
      <c r="I1196" s="1"/>
      <c r="J1196" s="79"/>
      <c r="K1196" s="237" t="s">
        <v>27</v>
      </c>
      <c r="L1196" s="237"/>
      <c r="M1196" s="237"/>
      <c r="N1196" s="237"/>
      <c r="O1196" s="79"/>
      <c r="P1196" s="1"/>
    </row>
    <row r="1197" spans="1:16" ht="15.75">
      <c r="A1197" s="36"/>
      <c r="B1197" s="3"/>
      <c r="C1197" s="3"/>
      <c r="D1197" s="3"/>
      <c r="E1197" s="3"/>
      <c r="F1197" s="1"/>
      <c r="G1197" s="1"/>
      <c r="H1197" s="1"/>
      <c r="I1197" s="36"/>
      <c r="J1197" s="3"/>
      <c r="K1197" s="3"/>
      <c r="L1197" s="3"/>
      <c r="M1197" s="3"/>
      <c r="N1197" s="1"/>
      <c r="O1197" s="1"/>
      <c r="P1197" s="1"/>
    </row>
    <row r="1198" spans="1:16" ht="15.75">
      <c r="A1198" s="36"/>
      <c r="B1198" s="3"/>
      <c r="C1198" s="3"/>
      <c r="D1198" s="3"/>
      <c r="E1198" s="3"/>
      <c r="F1198" s="1"/>
      <c r="G1198" s="1"/>
      <c r="H1198" s="1"/>
      <c r="I1198" s="36"/>
      <c r="J1198" s="3"/>
      <c r="K1198" s="3"/>
      <c r="L1198" s="3"/>
      <c r="M1198" s="3"/>
      <c r="N1198" s="1"/>
      <c r="O1198" s="1"/>
      <c r="P1198" s="1"/>
    </row>
    <row r="1199" spans="1:16" ht="16.5" thickBot="1">
      <c r="A1199" s="1"/>
      <c r="B1199" s="36" t="s">
        <v>3</v>
      </c>
      <c r="C1199" s="238">
        <f>Input!B37</f>
        <v>0</v>
      </c>
      <c r="D1199" s="238"/>
      <c r="E1199" s="238"/>
      <c r="F1199" s="238"/>
      <c r="G1199" s="35"/>
      <c r="H1199" s="1"/>
      <c r="I1199" s="1"/>
      <c r="J1199" s="81" t="s">
        <v>3</v>
      </c>
      <c r="K1199" s="238">
        <f>Input!S37</f>
        <v>0</v>
      </c>
      <c r="L1199" s="238"/>
      <c r="M1199" s="238"/>
      <c r="N1199" s="238"/>
      <c r="O1199" s="35"/>
      <c r="P1199" s="1"/>
    </row>
    <row r="1200" spans="1:1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15.75" thickBot="1">
      <c r="A1201" s="1"/>
      <c r="B1201" s="1"/>
      <c r="C1201" s="34"/>
      <c r="D1201" s="33"/>
      <c r="E1201" s="1"/>
      <c r="F1201" s="1"/>
      <c r="G1201" s="1"/>
      <c r="H1201" s="1"/>
      <c r="I1201" s="1"/>
      <c r="J1201" s="1"/>
      <c r="K1201" s="34"/>
      <c r="L1201" s="33"/>
      <c r="M1201" s="1"/>
      <c r="N1201" s="1"/>
      <c r="O1201" s="1"/>
      <c r="P1201" s="1"/>
    </row>
    <row r="1202" spans="1:16">
      <c r="A1202" s="1"/>
      <c r="B1202" s="221" t="s">
        <v>29</v>
      </c>
      <c r="C1202" s="223"/>
      <c r="D1202" s="67"/>
      <c r="E1202" s="221" t="s">
        <v>30</v>
      </c>
      <c r="F1202" s="222"/>
      <c r="G1202" s="223"/>
      <c r="H1202" s="1"/>
      <c r="I1202" s="1"/>
      <c r="J1202" s="231" t="s">
        <v>29</v>
      </c>
      <c r="K1202" s="232"/>
      <c r="L1202" s="67"/>
      <c r="M1202" s="231" t="s">
        <v>30</v>
      </c>
      <c r="N1202" s="233"/>
      <c r="O1202" s="232"/>
      <c r="P1202" s="1"/>
    </row>
    <row r="1203" spans="1:16">
      <c r="A1203" s="1"/>
      <c r="B1203" s="179" t="s">
        <v>26</v>
      </c>
      <c r="C1203" s="181" t="s">
        <v>25</v>
      </c>
      <c r="D1203" s="182"/>
      <c r="E1203" s="179" t="s">
        <v>24</v>
      </c>
      <c r="F1203" s="180" t="s">
        <v>23</v>
      </c>
      <c r="G1203" s="178" t="s">
        <v>22</v>
      </c>
      <c r="H1203" s="1"/>
      <c r="I1203" s="1"/>
      <c r="J1203" s="179" t="s">
        <v>26</v>
      </c>
      <c r="K1203" s="181" t="s">
        <v>25</v>
      </c>
      <c r="L1203" s="182"/>
      <c r="M1203" s="179" t="s">
        <v>24</v>
      </c>
      <c r="N1203" s="180" t="s">
        <v>23</v>
      </c>
      <c r="O1203" s="178" t="s">
        <v>22</v>
      </c>
      <c r="P1203" s="1"/>
    </row>
    <row r="1204" spans="1:16">
      <c r="A1204" s="1"/>
      <c r="B1204" s="224"/>
      <c r="C1204" s="228"/>
      <c r="D1204" s="230"/>
      <c r="E1204" s="224"/>
      <c r="F1204" s="226"/>
      <c r="G1204" s="228"/>
      <c r="H1204" s="1"/>
      <c r="I1204" s="1"/>
      <c r="J1204" s="224"/>
      <c r="K1204" s="228"/>
      <c r="L1204" s="230"/>
      <c r="M1204" s="224"/>
      <c r="N1204" s="226"/>
      <c r="O1204" s="228"/>
      <c r="P1204" s="1"/>
    </row>
    <row r="1205" spans="1:16">
      <c r="A1205" s="1"/>
      <c r="B1205" s="225"/>
      <c r="C1205" s="229"/>
      <c r="D1205" s="230"/>
      <c r="E1205" s="225"/>
      <c r="F1205" s="227"/>
      <c r="G1205" s="229"/>
      <c r="H1205" s="1"/>
      <c r="I1205" s="1"/>
      <c r="J1205" s="225"/>
      <c r="K1205" s="229"/>
      <c r="L1205" s="230"/>
      <c r="M1205" s="225"/>
      <c r="N1205" s="227"/>
      <c r="O1205" s="229"/>
      <c r="P1205" s="1"/>
    </row>
    <row r="1206" spans="1:16" ht="15.75" thickBot="1">
      <c r="A1206" s="1"/>
      <c r="B1206" s="63" t="s">
        <v>14</v>
      </c>
      <c r="C1206" s="64">
        <f>IF(C1170=" "," ",C1170+1)</f>
        <v>34</v>
      </c>
      <c r="D1206" s="182"/>
      <c r="E1206" s="63" t="s">
        <v>14</v>
      </c>
      <c r="F1206" s="66">
        <f>IF(C1206=" "," ",(IF(AND(ISEVEN(C1206),(AND(C1206&gt;Lanes!$C$18,C1206&lt;Lanes!$C$20+1)=TRUE),C1206+2&gt;Lanes!$C$20)=TRUE,Lanes!$C$19+1,(IF(AND(ISEVEN(C1206),(AND(C1206&gt;Lanes!$C$17-1,C1206&lt;Lanes!$C$19)=TRUE),C1206+2&gt;Lanes!$C$18)=TRUE,Lanes!$C$17+1,(IF(AND(ISODD(C1206),(AND(C1206&gt;Lanes!$C$17-1,C1206&lt;Lanes!$C$19)=TRUE),C1206-2&lt;Lanes!$C$17)=TRUE,Lanes!$C$18-1,(IF(AND(ISODD(C1206),(AND(C1206&gt;Lanes!$C$18,C1206&lt;Lanes!$C$20+1)=TRUE),C1206-2&lt;Lanes!$C$19)=TRUE,Lanes!$C$20-1,(IF(ISEVEN(C1206)=TRUE,C1206+2,C1206-2)))))))))))</f>
        <v>36</v>
      </c>
      <c r="G1206" s="70"/>
      <c r="H1206" s="1"/>
      <c r="I1206" s="1"/>
      <c r="J1206" s="63" t="s">
        <v>14</v>
      </c>
      <c r="K1206" s="64">
        <f>IF(K1170=" "," ",K1170+1)</f>
        <v>64</v>
      </c>
      <c r="L1206" s="182"/>
      <c r="M1206" s="63" t="s">
        <v>14</v>
      </c>
      <c r="N1206" s="66">
        <f>IF(K1206=" "," ",(IF(AND(ISEVEN(K1206),(AND(K1206&gt;Lanes!$G$18,K1206&lt;Lanes!$G$20+1)=TRUE),K1206+2&gt;Lanes!$G$20)=TRUE,Lanes!$G$19+1,(IF(AND(ISEVEN(K1206),(AND(K1206&gt;Lanes!$G$17-1,K1206&lt;Lanes!$G$19)=TRUE),K1206+2&gt;Lanes!$G$18)=TRUE,Lanes!$G$17+1,(IF(AND(ISODD(K1206),(AND(K1206&gt;Lanes!$G$17-1,K1206&lt;Lanes!$G$19)=TRUE),K1206-2&lt;Lanes!$G$17)=TRUE,Lanes!$G$18-1,(IF(AND(ISODD(K1206),(AND(K1206&gt;Lanes!$G$18,K1206&lt;Lanes!$G$20+1)=TRUE),K1206-2&lt;Lanes!$G$19)=TRUE,Lanes!$G$20-1,(IF(ISEVEN(K1206)=TRUE,K1206+2,K1206-2)))))))))))</f>
        <v>66</v>
      </c>
      <c r="O1206" s="70"/>
      <c r="P1206" s="1"/>
    </row>
    <row r="1207" spans="1:16">
      <c r="A1207" s="1"/>
      <c r="B1207" s="177"/>
      <c r="C1207" s="3"/>
      <c r="D1207" s="177"/>
      <c r="E1207" s="3"/>
      <c r="F1207" s="177"/>
      <c r="G1207" s="3"/>
      <c r="H1207" s="1"/>
      <c r="I1207" s="1"/>
      <c r="J1207" s="177"/>
      <c r="K1207" s="3"/>
      <c r="L1207" s="177"/>
      <c r="M1207" s="3"/>
      <c r="N1207" s="177"/>
      <c r="O1207" s="3"/>
      <c r="P1207" s="1"/>
    </row>
    <row r="1208" spans="1:16" ht="15.75" thickBot="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>
      <c r="A1209" s="3"/>
      <c r="B1209" s="221" t="s">
        <v>31</v>
      </c>
      <c r="C1209" s="222"/>
      <c r="D1209" s="223"/>
      <c r="E1209" s="221" t="s">
        <v>32</v>
      </c>
      <c r="F1209" s="222"/>
      <c r="G1209" s="223"/>
      <c r="H1209" s="3"/>
      <c r="I1209" s="3"/>
      <c r="J1209" s="221" t="s">
        <v>31</v>
      </c>
      <c r="K1209" s="222"/>
      <c r="L1209" s="223"/>
      <c r="M1209" s="221" t="s">
        <v>32</v>
      </c>
      <c r="N1209" s="222"/>
      <c r="O1209" s="223"/>
      <c r="P1209" s="3"/>
    </row>
    <row r="1210" spans="1:16">
      <c r="A1210" s="3"/>
      <c r="B1210" s="179" t="s">
        <v>21</v>
      </c>
      <c r="C1210" s="180" t="s">
        <v>20</v>
      </c>
      <c r="D1210" s="178" t="s">
        <v>19</v>
      </c>
      <c r="E1210" s="179" t="s">
        <v>18</v>
      </c>
      <c r="F1210" s="180" t="s">
        <v>17</v>
      </c>
      <c r="G1210" s="178" t="s">
        <v>16</v>
      </c>
      <c r="H1210" s="67"/>
      <c r="I1210" s="3"/>
      <c r="J1210" s="179" t="s">
        <v>21</v>
      </c>
      <c r="K1210" s="180" t="s">
        <v>20</v>
      </c>
      <c r="L1210" s="178" t="s">
        <v>19</v>
      </c>
      <c r="M1210" s="179" t="s">
        <v>18</v>
      </c>
      <c r="N1210" s="180" t="s">
        <v>17</v>
      </c>
      <c r="O1210" s="178" t="s">
        <v>16</v>
      </c>
      <c r="P1210" s="67"/>
    </row>
    <row r="1211" spans="1:16">
      <c r="A1211" s="3"/>
      <c r="B1211" s="224"/>
      <c r="C1211" s="226"/>
      <c r="D1211" s="228"/>
      <c r="E1211" s="224"/>
      <c r="F1211" s="226"/>
      <c r="G1211" s="228"/>
      <c r="H1211" s="182"/>
      <c r="I1211" s="3"/>
      <c r="J1211" s="224"/>
      <c r="K1211" s="226"/>
      <c r="L1211" s="228"/>
      <c r="M1211" s="224"/>
      <c r="N1211" s="226"/>
      <c r="O1211" s="228"/>
      <c r="P1211" s="4"/>
    </row>
    <row r="1212" spans="1:16">
      <c r="A1212" s="3"/>
      <c r="B1212" s="225"/>
      <c r="C1212" s="227"/>
      <c r="D1212" s="229"/>
      <c r="E1212" s="225"/>
      <c r="F1212" s="227"/>
      <c r="G1212" s="229"/>
      <c r="H1212" s="68"/>
      <c r="I1212" s="3"/>
      <c r="J1212" s="225"/>
      <c r="K1212" s="227"/>
      <c r="L1212" s="229"/>
      <c r="M1212" s="225"/>
      <c r="N1212" s="227"/>
      <c r="O1212" s="229"/>
      <c r="P1212" s="68"/>
    </row>
    <row r="1213" spans="1:16" ht="15.75" thickBot="1">
      <c r="A1213" s="3"/>
      <c r="B1213" s="63" t="s">
        <v>14</v>
      </c>
      <c r="C1213" s="66">
        <f>IF(C1206=" "," ",(IF(AND(ISEVEN(C1206),ISEVEN(F1206),(AND(C1206&gt;Lanes!$C$18,C1206&lt;Lanes!$C$20+1)),F1206+1&gt;Lanes!$C$20)=TRUE,Lanes!$C$19,(IF(AND(ISEVEN(C1206),ISEVEN(F1206),(AND(C1206&gt;Lanes!$C$17-1,C1206&lt;Lanes!$C$19)),F1206+1&gt;Lanes!$C$18)=TRUE,Lanes!$C$17,(IF(AND(ISEVEN(C1206),ISODD(F1206),(AND(C1206&gt;Lanes!$C$18,C1206&lt;Lanes!$C$20+1)),F1206+3&gt;Lanes!$C$20)=TRUE,Lanes!$C$19+1,(IF(AND(ISEVEN(C1206),ISODD(F1206),(AND(C1206&gt;Lanes!$C$17-1,C1206&lt;Lanes!$C$19)),F1206+3&gt;Lanes!$C$18)=TRUE,Lanes!$C$17+1,(IF(AND(ISODD(C1206),ISEVEN(F1206),(AND(C1206&gt;Lanes!$C$17-1,C1206&lt;Lanes!$C$19)),F1206-3&lt;Lanes!$C$17)=TRUE,Lanes!$C$18-1,(IF(AND(ISODD(C1206),ISEVEN(F1206),(AND(C1206&gt;Lanes!$C$18,C1206&lt;Lanes!$C$20+1)),F1206-3&gt;Lanes!$C$19)=TRUE,Lanes!$C$20-1,(IF(AND(ISODD(C1206),ISODD(F1206),(AND(C1206&gt;Lanes!$C$17-1,C1206&lt;Lanes!$C$19)),F1206-1&lt;Lanes!$C$17)=TRUE,Lanes!$C$18,(IF(AND(ISODD(C1206),ISODD(F1206),(AND(C1206&gt;Lanes!$C$18,C1206&lt;Lanes!$C$20+1)),F1206-1&lt;Lanes!$C$19)=TRUE,Lanes!$C$20,(IF(AND(ISODD(C1206),ISODD(F1206))=TRUE,F1206-1,(IF(AND(ISODD(C1206),ISEVEN(F1206))=TRUE,F1206-3,(IF(AND(ISEVEN(C1206),ISODD(F1206))=TRUE,F1206+3,F1206+1)))))))))))))))))))))))</f>
        <v>37</v>
      </c>
      <c r="D1213" s="70"/>
      <c r="E1213" s="63" t="s">
        <v>14</v>
      </c>
      <c r="F1213" s="66">
        <f>IF(F1206=" "," ",(IF(AND(ISEVEN(C1206),ISEVEN(C1213),(AND(C1206&gt;Lanes!$C$18,C1206&lt;Lanes!$C$20+1)),C1213+1&gt;Lanes!$C$20)=TRUE,Lanes!$C$19+1,(IF(AND(ISEVEN(C1206),ISEVEN(C1213),(AND(C1206&gt;Lanes!$C$17-1,C1206&lt;Lanes!$C$19)),C1213+1&gt;Lanes!$C$18)=TRUE,Lanes!$C$17+1,(IF(AND(ISEVEN(C1206),ISODD(C1213),(AND(C1206&gt;Lanes!$C$18,C1206&lt;Lanes!$C$20+1)),C1213+3&gt;Lanes!$C$20)=TRUE,Lanes!$C$19+1,(IF(AND(ISEVEN(C1206),ISODD(C1213),(AND(C1206&gt;Lanes!$C$17-1,C1213&lt;Lanes!$C$19)),C1213+3&gt;Lanes!$C$18)=TRUE,Lanes!$C$17+1,(IF(AND(ISODD(C1206),ISEVEN(C1213),(AND(C1206&gt;Lanes!$C$17-1,C1206&lt;Lanes!$C$19)),C1213-3&lt;Lanes!$C$17)=TRUE,Lanes!$C$18-1,(IF(AND(ISODD(C1206),ISEVEN(C1213),(AND(C1206&gt;Lanes!$C$18,C1213&lt;Lanes!$C$20+1)),C1213-3&lt;Lanes!$C$19)=TRUE,Lanes!$C$20-1,(IF(AND(ISODD(C1206),ISODD(C1213),(AND(C1206&gt;Lanes!$C$17-1,C1213&lt;Lanes!$C$19)),C1213-3&lt;Lanes!$C$17)=TRUE,Lanes!$C$18,(IF(AND(ISODD(C1206),ISODD(C1213),(AND(C1206&gt;Lanes!$C$18,C1213&lt;Lanes!$C$20+1)),C1213-3&lt;Lanes!$C$19)=TRUE,Lanes!$C$20,(IF(AND(ISODD(C1206),ISODD(C1213))=TRUE,C1213-1,(IF(AND(ISODD(F1206),ISEVEN(C1213))=TRUE,C1213-3,(IF(AND(ISEVEN(C1206),ISODD(C1213))=TRUE,C1213+3,C1213+1)))))))))))))))))))))))</f>
        <v>40</v>
      </c>
      <c r="G1213" s="70"/>
      <c r="H1213" s="68"/>
      <c r="I1213" s="3"/>
      <c r="J1213" s="63" t="s">
        <v>14</v>
      </c>
      <c r="K1213" s="66">
        <f>IF(K1206=" "," ",(IF(AND(ISEVEN(K1206),ISEVEN(N1206),(AND(K1206&gt;Lanes!$G$18,K1206&lt;Lanes!$G$20+1)),N1206+1&gt;Lanes!$G$20)=TRUE,Lanes!$G$19,(IF(AND(ISEVEN(K1206),ISEVEN(N1206),(AND(K1206&gt;Lanes!$G$17-1,K1206&lt;Lanes!$G$19)),N1206+1&gt;Lanes!$G$18)=TRUE,Lanes!$G$17,(IF(AND(ISEVEN(K1206),ISODD(N1206),(AND(K1206&gt;Lanes!$G$18,K1206&lt;Lanes!$G$20+1)),N1206+3&gt;Lanes!$G$20)=TRUE,Lanes!$G$19+1,(IF(AND(ISEVEN(N1206),ISODD(N1206),(AND(K1206&gt;Lanes!$G$17-1,K1206&lt;Lanes!$G$19)),N1206+3&gt;Lanes!$G$18)=TRUE,Lanes!$G$17+1,(IF(AND(ISODD(K1206),ISEVEN(N1206),(AND(K1206&gt;Lanes!$G$17-1,K1206&lt;Lanes!$G$19)),N1206-3&lt;Lanes!$G$17)=TRUE,Lanes!$G$18-1,(IF(AND(ISODD(K1206),ISEVEN(N1206),(AND(K1206&gt;Lanes!$G$18,K1206&lt;Lanes!$G$20+1)),N1206-3&gt;Lanes!$G$19)=TRUE,Lanes!$G$20-1,(IF(AND(ISODD(K1206),ISODD(N1206),(AND(K1206&gt;Lanes!$G$17-1,K1206&lt;Lanes!$G$19)),N1206-1&lt;Lanes!$G$17)=TRUE,Lanes!$G$18,(IF(AND(ISODD(K1206),ISODD(N1206),(AND(K1206&gt;Lanes!$G$18,K1206&lt;Lanes!$G$20+1)),N1206-1&lt;Lanes!$G$19)=TRUE,Lanes!$G$20,(IF(AND(ISODD(K1206),ISODD(N1206))=TRUE,N1206-1,(IF(AND(ISODD(K1206),ISEVEN(N1206))=TRUE,N1206-3,(IF(AND(ISEVEN(K1206),ISODD(N1206))=TRUE,N1206+3,N1206+1)))))))))))))))))))))))</f>
        <v>67</v>
      </c>
      <c r="L1213" s="70"/>
      <c r="M1213" s="63" t="s">
        <v>14</v>
      </c>
      <c r="N1213" s="66">
        <f>IF(N1206=" "," ",(IF(AND(ISEVEN(K1206),ISEVEN(K1213),(AND(K1206&gt;Lanes!$G$18,K1206&lt;Lanes!$G$20+1)),K1213+1&gt;Lanes!$G$20)=TRUE,Lanes!$G$19+1,(IF(AND(ISEVEN(K1206),ISEVEN(K1213),(AND(K1206&gt;Lanes!$G$17-1,K1206&lt;Lanes!$G$19)),K1213+1&gt;Lanes!$G$18)=TRUE,Lanes!$G$17+1,(IF(AND(ISEVEN(K1206),ISODD(K1213),(AND(K1206&gt;Lanes!$G$18,K1206&lt;Lanes!$G$20+1)),K1213+3&gt;Lanes!$G$20)=TRUE,Lanes!$G$19+1,(IF(AND(ISEVEN(K1206),ISODD(K1213),(AND(K1206&gt;Lanes!$G$17-1,K1213&lt;Lanes!$G$19)),K1213+3&gt;Lanes!$G$18)=TRUE,Lanes!$G$17+1,(IF(AND(ISODD(K1206),ISEVEN(K1213),(AND(K1206&gt;Lanes!$G$17-1,K1206&lt;Lanes!$G$19)),K1213-3&lt;Lanes!$G$17)=TRUE,Lanes!$G$18-1,(IF(AND(ISODD(K1206),ISEVEN(K1213),(AND(K1206&gt;Lanes!$G$18,K1213&lt;Lanes!$G$20+1)),K1213-3&lt;Lanes!$G$19)=TRUE,Lanes!$G$20-1,(IF(AND(ISODD(K1206),ISODD(K1213),(AND(K1206&gt;Lanes!$G$17-1,K1213&lt;Lanes!$G$19)),K1213-3&lt;Lanes!$G$17)=TRUE,Lanes!$G$18,(IF(AND(ISODD(K1206),ISODD(K1213),(AND(K1206&gt;Lanes!$G$18,K1213&lt;Lanes!$G$20+1)),K1213-3&lt;Lanes!$G$19)=TRUE,Lanes!$G$20,(IF(AND(ISODD(K1206),ISODD(K1213))=TRUE,K1213-1,(IF(AND(ISODD(N1206),ISEVEN(K1213))=TRUE,K1213-3,(IF(AND(ISEVEN(K1206),ISODD(K1213))=TRUE,K1213+3,K1213+1)))))))))))))))))))))))</f>
        <v>70</v>
      </c>
      <c r="O1213" s="70"/>
      <c r="P1213" s="68"/>
    </row>
    <row r="1214" spans="1:16">
      <c r="A1214" s="3"/>
      <c r="B1214" s="3"/>
      <c r="C1214" s="3"/>
      <c r="D1214" s="182"/>
      <c r="E1214" s="182"/>
      <c r="F1214" s="182"/>
      <c r="G1214" s="182"/>
      <c r="H1214" s="182"/>
      <c r="I1214" s="3"/>
      <c r="J1214" s="3"/>
      <c r="K1214" s="3"/>
      <c r="L1214" s="182"/>
      <c r="M1214" s="182"/>
      <c r="N1214" s="182"/>
      <c r="O1214" s="182"/>
      <c r="P1214" s="4"/>
    </row>
    <row r="1215" spans="1:16" ht="15.75" thickBot="1">
      <c r="A1215" s="3"/>
      <c r="B1215" s="3"/>
      <c r="C1215" s="3"/>
      <c r="D1215" s="182"/>
      <c r="E1215" s="182"/>
      <c r="F1215" s="182"/>
      <c r="G1215" s="182"/>
      <c r="H1215" s="182"/>
      <c r="I1215" s="3"/>
      <c r="J1215" s="3"/>
      <c r="K1215" s="3"/>
      <c r="L1215" s="182"/>
      <c r="M1215" s="182"/>
      <c r="N1215" s="182"/>
      <c r="O1215" s="182"/>
      <c r="P1215" s="4"/>
    </row>
    <row r="1216" spans="1:16" ht="15.75" thickBot="1">
      <c r="A1216" s="1"/>
      <c r="B1216" s="221" t="s">
        <v>33</v>
      </c>
      <c r="C1216" s="222"/>
      <c r="D1216" s="223"/>
      <c r="E1216" s="182"/>
      <c r="F1216" s="1"/>
      <c r="G1216" s="1"/>
      <c r="H1216" s="1"/>
      <c r="I1216" s="1"/>
      <c r="J1216" s="221" t="s">
        <v>33</v>
      </c>
      <c r="K1216" s="222"/>
      <c r="L1216" s="223"/>
      <c r="M1216" s="182"/>
      <c r="N1216" s="1"/>
      <c r="O1216" s="1"/>
      <c r="P1216" s="1"/>
    </row>
    <row r="1217" spans="1:16">
      <c r="A1217" s="1"/>
      <c r="B1217" s="179" t="s">
        <v>15</v>
      </c>
      <c r="C1217" s="180" t="s">
        <v>37</v>
      </c>
      <c r="D1217" s="178" t="s">
        <v>38</v>
      </c>
      <c r="E1217" s="1"/>
      <c r="F1217" s="221" t="s">
        <v>34</v>
      </c>
      <c r="G1217" s="223"/>
      <c r="H1217" s="1"/>
      <c r="I1217" s="1"/>
      <c r="J1217" s="179" t="s">
        <v>15</v>
      </c>
      <c r="K1217" s="180" t="s">
        <v>37</v>
      </c>
      <c r="L1217" s="178" t="s">
        <v>38</v>
      </c>
      <c r="M1217" s="1"/>
      <c r="N1217" s="221" t="s">
        <v>34</v>
      </c>
      <c r="O1217" s="223"/>
      <c r="P1217" s="1"/>
    </row>
    <row r="1218" spans="1:16">
      <c r="A1218" s="1"/>
      <c r="B1218" s="224"/>
      <c r="C1218" s="226"/>
      <c r="D1218" s="228"/>
      <c r="E1218" s="1"/>
      <c r="F1218" s="71"/>
      <c r="G1218" s="72"/>
      <c r="H1218" s="1"/>
      <c r="I1218" s="1"/>
      <c r="J1218" s="224"/>
      <c r="K1218" s="226"/>
      <c r="L1218" s="228"/>
      <c r="M1218" s="1"/>
      <c r="N1218" s="71"/>
      <c r="O1218" s="72"/>
      <c r="P1218" s="1"/>
    </row>
    <row r="1219" spans="1:16" ht="15.75" thickBot="1">
      <c r="A1219" s="1"/>
      <c r="B1219" s="225"/>
      <c r="C1219" s="227"/>
      <c r="D1219" s="229"/>
      <c r="E1219" s="1"/>
      <c r="F1219" s="73"/>
      <c r="G1219" s="74"/>
      <c r="H1219" s="1"/>
      <c r="I1219" s="1"/>
      <c r="J1219" s="225"/>
      <c r="K1219" s="227"/>
      <c r="L1219" s="229"/>
      <c r="M1219" s="1"/>
      <c r="N1219" s="73"/>
      <c r="O1219" s="74"/>
      <c r="P1219" s="1"/>
    </row>
    <row r="1220" spans="1:16" ht="15.75" thickBot="1">
      <c r="A1220" s="1"/>
      <c r="B1220" s="63" t="s">
        <v>14</v>
      </c>
      <c r="C1220" s="66">
        <f>IF(C1206=" "," ",(IF(AND(ISEVEN(C1206),ISEVEN(F1213),(AND(C1206&gt;Lanes!$C$18,C1206&lt;Lanes!$C$20+1)),F1213+1&gt;Lanes!$C$20)=TRUE,Lanes!$C$19,(IF(AND(ISEVEN(C1206),ISEVEN(F1213),(AND(C1206&gt;Lanes!$C$17-1,C1206&lt;Lanes!$C$19)),F1213+1&gt;Lanes!$C$18)=TRUE,Lanes!$C$17,(IF(AND(ISEVEN(C1206),ISODD(F1213),(AND(C1206&gt;Lanes!$C$18,C1206&lt;Lanes!$C$20+1)),F1213+3&gt;Lanes!$C$20)=TRUE,Lanes!$C$19+1,(IF(AND(ISEVEN(C1206),ISODD(F1213),(AND(C1206&gt;Lanes!$C$17-1,F1213&lt;Lanes!$C$19)),F1213+3&gt;Lanes!$C$18)=TRUE,Lanes!$C$17+1,(IF(AND(ISODD(C1206),ISEVEN(F1213),(AND(C1206&gt;Lanes!$C$17-1,C1206&lt;Lanes!$C$19)),F1213-3&lt;Lanes!$C$17)=TRUE,Lanes!$C$18-1,(IF(AND(ISODD(C1206),ISEVEN(F1213),(AND(C1206&gt;Lanes!$C$18,C1206&lt;Lanes!$C$20+1)),F1213-3&gt;Lanes!$C$19)=TRUE,Lanes!$C$20-1,(IF(AND(ISODD(C1206),ISODD(F1213),(AND(C1206&gt;Lanes!$C$17-1,C1206&lt;Lanes!$C$19)),F1213-1&lt;Lanes!$C$17)=TRUE,Lanes!$C$18,(IF(AND(ISODD(C1206),ISODD(F1213),(AND(C1206&gt;Lanes!$C$18,C1206&lt;Lanes!$C$20+1)),F1213-1&lt;Lanes!$C$19)=TRUE,Lanes!$C$20,(IF(AND(ISODD(C1206),ISODD(F1213))=TRUE,F1213-1,(IF(AND(ISODD(C1206),ISEVEN(F1213))=TRUE,F1213-3,(IF(AND(ISEVEN(C1206),ISODD(F1213))=TRUE,F1213+3,F1213+1)))))))))))))))))))))))</f>
        <v>41</v>
      </c>
      <c r="D1220" s="70"/>
      <c r="E1220" s="1"/>
      <c r="F1220" s="1"/>
      <c r="G1220" s="1"/>
      <c r="H1220" s="1"/>
      <c r="I1220" s="1"/>
      <c r="J1220" s="63" t="s">
        <v>14</v>
      </c>
      <c r="K1220" s="66">
        <f>IF(K1206=" "," ",(IF(AND(ISEVEN(K1206),ISEVEN(N1213),(AND(K1206&gt;Lanes!$G$18,K1206&lt;Lanes!$G$20+1)),N1213+1&gt;Lanes!$G$20)=TRUE,Lanes!$G$19,(IF(AND(ISEVEN(K1206),ISEVEN(N1213),(AND(K1206&gt;Lanes!$G$17-1,K1206&lt;Lanes!$G$19)),N1213+1&gt;Lanes!$G$18)=TRUE,Lanes!$G$17,(IF(AND(ISEVEN(K1206),ISODD(N1213),(AND(K1206&gt;Lanes!$G$18,K1206&lt;Lanes!$G$20+1)),N1213+3&gt;Lanes!$G$20)=TRUE,Lanes!$G$19+1,(IF(AND(ISEVEN(K1206),ISODD(N1213),(AND(K1206&gt;Lanes!$G$17-1,N1213&lt;Lanes!$G$19)),N1213+3&gt;Lanes!$G$18)=TRUE,Lanes!$G$17+1,(IF(AND(ISODD(K1206),ISEVEN(N1213),(AND(K1206&gt;Lanes!$G$17-1,K1206&lt;Lanes!$G$19)),N1213-3&lt;Lanes!$G$17)=TRUE,Lanes!$G$18-1,(IF(AND(ISODD(K1206),ISEVEN(N1213),(AND(K1206&gt;Lanes!$G$18,K1206&lt;Lanes!$G$20+1)),N1213-3&gt;Lanes!$G$19)=TRUE,Lanes!$G$20-1,(IF(AND(ISODD(K1206),ISODD(N1213),(AND(K1206&gt;Lanes!$G$17-1,K1206&lt;Lanes!$G$19)),N1213-1&lt;Lanes!$G$17)=TRUE,Lanes!$G$18,(IF(AND(ISODD(K1206),ISODD(N1213),(AND(K1206&gt;Lanes!$G$18,K1206&lt;Lanes!$G$20+1)),N1213-1&lt;Lanes!$G$19)=TRUE,Lanes!$G$20,(IF(AND(ISODD(K1206),ISODD(N1213))=TRUE,N1213-1,(IF(AND(ISODD(K1206),ISEVEN(N1213))=TRUE,N1213-3,(IF(AND(ISEVEN(K1206),ISODD(N1213))=TRUE,N1213+3,N1213+1)))))))))))))))))))))))</f>
        <v>71</v>
      </c>
      <c r="L1220" s="70"/>
      <c r="M1220" s="1"/>
      <c r="N1220" s="1"/>
      <c r="O1220" s="1"/>
      <c r="P1220" s="1"/>
    </row>
    <row r="1221" spans="1:16">
      <c r="A1221" s="1"/>
      <c r="B1221" s="1"/>
      <c r="C1221" s="1"/>
      <c r="D1221" s="3"/>
      <c r="E1221" s="3"/>
      <c r="F1221" s="1"/>
      <c r="G1221" s="1"/>
      <c r="H1221" s="1"/>
      <c r="I1221" s="1"/>
      <c r="J1221" s="1"/>
      <c r="K1221" s="1"/>
      <c r="L1221" s="3"/>
      <c r="M1221" s="3"/>
      <c r="N1221" s="1"/>
      <c r="O1221" s="1"/>
      <c r="P1221" s="1"/>
    </row>
    <row r="1222" spans="1:16">
      <c r="A1222" s="1"/>
      <c r="B1222" s="1"/>
      <c r="C1222" s="1"/>
      <c r="D1222" s="3"/>
      <c r="E1222" s="3"/>
      <c r="F1222" s="1"/>
      <c r="G1222" s="1"/>
      <c r="H1222" s="1"/>
      <c r="I1222" s="1"/>
      <c r="J1222" s="1"/>
      <c r="K1222" s="1"/>
      <c r="L1222" s="3"/>
      <c r="M1222" s="3"/>
      <c r="N1222" s="1"/>
      <c r="O1222" s="1"/>
      <c r="P1222" s="1"/>
    </row>
    <row r="1223" spans="1:1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>
      <c r="A1224" s="1"/>
      <c r="B1224" s="220" t="s">
        <v>13</v>
      </c>
      <c r="C1224" s="220"/>
      <c r="D1224" s="31"/>
      <c r="E1224" s="31"/>
      <c r="F1224" s="31"/>
      <c r="G1224" s="31"/>
      <c r="H1224" s="1"/>
      <c r="I1224" s="1"/>
      <c r="J1224" s="220" t="s">
        <v>13</v>
      </c>
      <c r="K1224" s="220"/>
      <c r="L1224" s="31"/>
      <c r="M1224" s="31"/>
      <c r="N1224" s="31"/>
      <c r="O1224" s="31"/>
      <c r="P1224" s="1"/>
    </row>
  </sheetData>
  <mergeCells count="1836">
    <mergeCell ref="C8:F8"/>
    <mergeCell ref="K8:N8"/>
    <mergeCell ref="C11:F11"/>
    <mergeCell ref="K11:N11"/>
    <mergeCell ref="B14:C14"/>
    <mergeCell ref="E14:G14"/>
    <mergeCell ref="J14:K14"/>
    <mergeCell ref="M14:O14"/>
    <mergeCell ref="B1:G2"/>
    <mergeCell ref="J1:O2"/>
    <mergeCell ref="C4:F4"/>
    <mergeCell ref="K4:N4"/>
    <mergeCell ref="D6:E6"/>
    <mergeCell ref="L6:M6"/>
    <mergeCell ref="J23:J24"/>
    <mergeCell ref="K23:K24"/>
    <mergeCell ref="L23:L24"/>
    <mergeCell ref="M23:M24"/>
    <mergeCell ref="N23:N24"/>
    <mergeCell ref="O23:O24"/>
    <mergeCell ref="B21:D21"/>
    <mergeCell ref="E21:G21"/>
    <mergeCell ref="J21:L21"/>
    <mergeCell ref="M21:O21"/>
    <mergeCell ref="B23:B24"/>
    <mergeCell ref="C23:C24"/>
    <mergeCell ref="D23:D24"/>
    <mergeCell ref="E23:E24"/>
    <mergeCell ref="F23:F24"/>
    <mergeCell ref="G23:G24"/>
    <mergeCell ref="J16:J17"/>
    <mergeCell ref="K16:K17"/>
    <mergeCell ref="L16:L17"/>
    <mergeCell ref="M16:M17"/>
    <mergeCell ref="N16:N17"/>
    <mergeCell ref="O16:O17"/>
    <mergeCell ref="B16:B17"/>
    <mergeCell ref="C16:C17"/>
    <mergeCell ref="D16:D17"/>
    <mergeCell ref="E16:E17"/>
    <mergeCell ref="F16:F17"/>
    <mergeCell ref="G16:G17"/>
    <mergeCell ref="C47:F47"/>
    <mergeCell ref="K47:N47"/>
    <mergeCell ref="B50:C50"/>
    <mergeCell ref="E50:G50"/>
    <mergeCell ref="J50:K50"/>
    <mergeCell ref="M50:O50"/>
    <mergeCell ref="B37:G38"/>
    <mergeCell ref="J37:O38"/>
    <mergeCell ref="C40:F40"/>
    <mergeCell ref="K40:N40"/>
    <mergeCell ref="D42:E42"/>
    <mergeCell ref="L42:M42"/>
    <mergeCell ref="C44:F44"/>
    <mergeCell ref="K44:N44"/>
    <mergeCell ref="B36:C36"/>
    <mergeCell ref="J36:K36"/>
    <mergeCell ref="B28:D28"/>
    <mergeCell ref="J28:L28"/>
    <mergeCell ref="F29:G29"/>
    <mergeCell ref="N29:O29"/>
    <mergeCell ref="B30:B31"/>
    <mergeCell ref="C30:C31"/>
    <mergeCell ref="D30:D31"/>
    <mergeCell ref="J30:J31"/>
    <mergeCell ref="K30:K31"/>
    <mergeCell ref="L30:L31"/>
    <mergeCell ref="N59:N60"/>
    <mergeCell ref="O59:O60"/>
    <mergeCell ref="B64:D64"/>
    <mergeCell ref="J64:L64"/>
    <mergeCell ref="F65:G65"/>
    <mergeCell ref="N65:O65"/>
    <mergeCell ref="B57:D57"/>
    <mergeCell ref="E57:G57"/>
    <mergeCell ref="J57:L57"/>
    <mergeCell ref="M57:O57"/>
    <mergeCell ref="B59:B60"/>
    <mergeCell ref="C59:C60"/>
    <mergeCell ref="D59:D60"/>
    <mergeCell ref="E59:E60"/>
    <mergeCell ref="F59:F60"/>
    <mergeCell ref="G59:G60"/>
    <mergeCell ref="B52:B53"/>
    <mergeCell ref="C52:C53"/>
    <mergeCell ref="D52:D53"/>
    <mergeCell ref="E52:E53"/>
    <mergeCell ref="F52:F53"/>
    <mergeCell ref="G52:G53"/>
    <mergeCell ref="J52:J53"/>
    <mergeCell ref="K52:K53"/>
    <mergeCell ref="J59:J60"/>
    <mergeCell ref="K59:K60"/>
    <mergeCell ref="L59:L60"/>
    <mergeCell ref="M59:M60"/>
    <mergeCell ref="L52:L53"/>
    <mergeCell ref="M52:M53"/>
    <mergeCell ref="N52:N53"/>
    <mergeCell ref="O52:O53"/>
    <mergeCell ref="C80:F80"/>
    <mergeCell ref="K80:N80"/>
    <mergeCell ref="B86:C86"/>
    <mergeCell ref="E86:G86"/>
    <mergeCell ref="J86:K86"/>
    <mergeCell ref="M86:O86"/>
    <mergeCell ref="B72:C72"/>
    <mergeCell ref="J72:K72"/>
    <mergeCell ref="B73:G74"/>
    <mergeCell ref="J73:O74"/>
    <mergeCell ref="C76:F76"/>
    <mergeCell ref="K76:N76"/>
    <mergeCell ref="B66:B67"/>
    <mergeCell ref="C66:C67"/>
    <mergeCell ref="D66:D67"/>
    <mergeCell ref="J66:J67"/>
    <mergeCell ref="K66:K67"/>
    <mergeCell ref="L66:L67"/>
    <mergeCell ref="C83:F83"/>
    <mergeCell ref="K83:N83"/>
    <mergeCell ref="D78:E78"/>
    <mergeCell ref="L78:M78"/>
    <mergeCell ref="J95:J96"/>
    <mergeCell ref="K95:K96"/>
    <mergeCell ref="L95:L96"/>
    <mergeCell ref="M95:M96"/>
    <mergeCell ref="N95:N96"/>
    <mergeCell ref="O95:O96"/>
    <mergeCell ref="B93:D93"/>
    <mergeCell ref="E93:G93"/>
    <mergeCell ref="J93:L93"/>
    <mergeCell ref="M93:O93"/>
    <mergeCell ref="B95:B96"/>
    <mergeCell ref="C95:C96"/>
    <mergeCell ref="D95:D96"/>
    <mergeCell ref="E95:E96"/>
    <mergeCell ref="F95:F96"/>
    <mergeCell ref="G95:G96"/>
    <mergeCell ref="J88:J89"/>
    <mergeCell ref="K88:K89"/>
    <mergeCell ref="L88:L89"/>
    <mergeCell ref="M88:M89"/>
    <mergeCell ref="N88:N89"/>
    <mergeCell ref="O88:O89"/>
    <mergeCell ref="B88:B89"/>
    <mergeCell ref="C88:C89"/>
    <mergeCell ref="D88:D89"/>
    <mergeCell ref="E88:E89"/>
    <mergeCell ref="F88:F89"/>
    <mergeCell ref="G88:G89"/>
    <mergeCell ref="D114:E114"/>
    <mergeCell ref="L114:M114"/>
    <mergeCell ref="C116:F116"/>
    <mergeCell ref="K116:N116"/>
    <mergeCell ref="C119:F119"/>
    <mergeCell ref="K119:N119"/>
    <mergeCell ref="B108:C108"/>
    <mergeCell ref="J108:K108"/>
    <mergeCell ref="B109:G110"/>
    <mergeCell ref="J109:O110"/>
    <mergeCell ref="C112:F112"/>
    <mergeCell ref="K112:N112"/>
    <mergeCell ref="B100:D100"/>
    <mergeCell ref="J100:L100"/>
    <mergeCell ref="F101:G101"/>
    <mergeCell ref="N101:O101"/>
    <mergeCell ref="B102:B103"/>
    <mergeCell ref="C102:C103"/>
    <mergeCell ref="D102:D103"/>
    <mergeCell ref="J102:J103"/>
    <mergeCell ref="K102:K103"/>
    <mergeCell ref="L102:L103"/>
    <mergeCell ref="B129:D129"/>
    <mergeCell ref="E129:G129"/>
    <mergeCell ref="J129:L129"/>
    <mergeCell ref="M129:O129"/>
    <mergeCell ref="B131:B132"/>
    <mergeCell ref="C131:C132"/>
    <mergeCell ref="D131:D132"/>
    <mergeCell ref="E131:E132"/>
    <mergeCell ref="F131:F132"/>
    <mergeCell ref="G131:G132"/>
    <mergeCell ref="J124:J125"/>
    <mergeCell ref="K124:K125"/>
    <mergeCell ref="L124:L125"/>
    <mergeCell ref="M124:M125"/>
    <mergeCell ref="N124:N125"/>
    <mergeCell ref="O124:O125"/>
    <mergeCell ref="B122:C122"/>
    <mergeCell ref="E122:G122"/>
    <mergeCell ref="J122:K122"/>
    <mergeCell ref="M122:O122"/>
    <mergeCell ref="B124:B125"/>
    <mergeCell ref="C124:C125"/>
    <mergeCell ref="D124:D125"/>
    <mergeCell ref="E124:E125"/>
    <mergeCell ref="F124:F125"/>
    <mergeCell ref="G124:G125"/>
    <mergeCell ref="B144:C144"/>
    <mergeCell ref="J144:K144"/>
    <mergeCell ref="B145:G146"/>
    <mergeCell ref="J145:O146"/>
    <mergeCell ref="C148:F148"/>
    <mergeCell ref="K148:N148"/>
    <mergeCell ref="B136:D136"/>
    <mergeCell ref="J136:L136"/>
    <mergeCell ref="F137:G137"/>
    <mergeCell ref="N137:O137"/>
    <mergeCell ref="B138:B139"/>
    <mergeCell ref="C138:C139"/>
    <mergeCell ref="D138:D139"/>
    <mergeCell ref="J138:J139"/>
    <mergeCell ref="K138:K139"/>
    <mergeCell ref="L138:L139"/>
    <mergeCell ref="J131:J132"/>
    <mergeCell ref="K131:K132"/>
    <mergeCell ref="L131:L132"/>
    <mergeCell ref="M131:M132"/>
    <mergeCell ref="N131:N132"/>
    <mergeCell ref="O131:O132"/>
    <mergeCell ref="J160:J161"/>
    <mergeCell ref="K160:K161"/>
    <mergeCell ref="L160:L161"/>
    <mergeCell ref="M160:M161"/>
    <mergeCell ref="N160:N161"/>
    <mergeCell ref="O160:O161"/>
    <mergeCell ref="B158:C158"/>
    <mergeCell ref="E158:G158"/>
    <mergeCell ref="J158:K158"/>
    <mergeCell ref="M158:O158"/>
    <mergeCell ref="B160:B161"/>
    <mergeCell ref="C160:C161"/>
    <mergeCell ref="D160:D161"/>
    <mergeCell ref="E160:E161"/>
    <mergeCell ref="F160:F161"/>
    <mergeCell ref="G160:G161"/>
    <mergeCell ref="D150:E150"/>
    <mergeCell ref="L150:M150"/>
    <mergeCell ref="C152:F152"/>
    <mergeCell ref="K152:N152"/>
    <mergeCell ref="C155:F155"/>
    <mergeCell ref="K155:N155"/>
    <mergeCell ref="B172:D172"/>
    <mergeCell ref="J172:L172"/>
    <mergeCell ref="F173:G173"/>
    <mergeCell ref="N173:O173"/>
    <mergeCell ref="B174:B175"/>
    <mergeCell ref="C174:C175"/>
    <mergeCell ref="D174:D175"/>
    <mergeCell ref="J174:J175"/>
    <mergeCell ref="K174:K175"/>
    <mergeCell ref="L174:L175"/>
    <mergeCell ref="J167:J168"/>
    <mergeCell ref="K167:K168"/>
    <mergeCell ref="L167:L168"/>
    <mergeCell ref="M167:M168"/>
    <mergeCell ref="N167:N168"/>
    <mergeCell ref="O167:O168"/>
    <mergeCell ref="B165:D165"/>
    <mergeCell ref="E165:G165"/>
    <mergeCell ref="J165:L165"/>
    <mergeCell ref="M165:O165"/>
    <mergeCell ref="B167:B168"/>
    <mergeCell ref="C167:C168"/>
    <mergeCell ref="D167:D168"/>
    <mergeCell ref="E167:E168"/>
    <mergeCell ref="F167:F168"/>
    <mergeCell ref="G167:G168"/>
    <mergeCell ref="B194:C194"/>
    <mergeCell ref="E194:G194"/>
    <mergeCell ref="J194:K194"/>
    <mergeCell ref="M194:O194"/>
    <mergeCell ref="B196:B197"/>
    <mergeCell ref="C196:C197"/>
    <mergeCell ref="D196:D197"/>
    <mergeCell ref="E196:E197"/>
    <mergeCell ref="F196:F197"/>
    <mergeCell ref="G196:G197"/>
    <mergeCell ref="D186:E186"/>
    <mergeCell ref="L186:M186"/>
    <mergeCell ref="C188:F188"/>
    <mergeCell ref="K188:N188"/>
    <mergeCell ref="C191:F191"/>
    <mergeCell ref="K191:N191"/>
    <mergeCell ref="B180:C180"/>
    <mergeCell ref="J180:K180"/>
    <mergeCell ref="B181:G182"/>
    <mergeCell ref="J181:O182"/>
    <mergeCell ref="C184:F184"/>
    <mergeCell ref="K184:N184"/>
    <mergeCell ref="J203:J204"/>
    <mergeCell ref="K203:K204"/>
    <mergeCell ref="L203:L204"/>
    <mergeCell ref="M203:M204"/>
    <mergeCell ref="N203:N204"/>
    <mergeCell ref="O203:O204"/>
    <mergeCell ref="B201:D201"/>
    <mergeCell ref="E201:G201"/>
    <mergeCell ref="J201:L201"/>
    <mergeCell ref="M201:O201"/>
    <mergeCell ref="B203:B204"/>
    <mergeCell ref="C203:C204"/>
    <mergeCell ref="D203:D204"/>
    <mergeCell ref="E203:E204"/>
    <mergeCell ref="F203:F204"/>
    <mergeCell ref="G203:G204"/>
    <mergeCell ref="J196:J197"/>
    <mergeCell ref="K196:K197"/>
    <mergeCell ref="L196:L197"/>
    <mergeCell ref="M196:M197"/>
    <mergeCell ref="N196:N197"/>
    <mergeCell ref="O196:O197"/>
    <mergeCell ref="D222:E222"/>
    <mergeCell ref="L222:M222"/>
    <mergeCell ref="C224:F224"/>
    <mergeCell ref="K224:N224"/>
    <mergeCell ref="C227:F227"/>
    <mergeCell ref="K227:N227"/>
    <mergeCell ref="B216:C216"/>
    <mergeCell ref="J216:K216"/>
    <mergeCell ref="B217:G218"/>
    <mergeCell ref="J217:O218"/>
    <mergeCell ref="C220:F220"/>
    <mergeCell ref="K220:N220"/>
    <mergeCell ref="B208:D208"/>
    <mergeCell ref="J208:L208"/>
    <mergeCell ref="F209:G209"/>
    <mergeCell ref="N209:O209"/>
    <mergeCell ref="B210:B211"/>
    <mergeCell ref="C210:C211"/>
    <mergeCell ref="D210:D211"/>
    <mergeCell ref="J210:J211"/>
    <mergeCell ref="K210:K211"/>
    <mergeCell ref="L210:L211"/>
    <mergeCell ref="B237:D237"/>
    <mergeCell ref="E237:G237"/>
    <mergeCell ref="J237:L237"/>
    <mergeCell ref="M237:O237"/>
    <mergeCell ref="B239:B240"/>
    <mergeCell ref="C239:C240"/>
    <mergeCell ref="D239:D240"/>
    <mergeCell ref="E239:E240"/>
    <mergeCell ref="F239:F240"/>
    <mergeCell ref="G239:G240"/>
    <mergeCell ref="J232:J233"/>
    <mergeCell ref="K232:K233"/>
    <mergeCell ref="L232:L233"/>
    <mergeCell ref="M232:M233"/>
    <mergeCell ref="N232:N233"/>
    <mergeCell ref="O232:O233"/>
    <mergeCell ref="B230:C230"/>
    <mergeCell ref="E230:G230"/>
    <mergeCell ref="J230:K230"/>
    <mergeCell ref="M230:O230"/>
    <mergeCell ref="B232:B233"/>
    <mergeCell ref="C232:C233"/>
    <mergeCell ref="D232:D233"/>
    <mergeCell ref="E232:E233"/>
    <mergeCell ref="F232:F233"/>
    <mergeCell ref="G232:G233"/>
    <mergeCell ref="B252:C252"/>
    <mergeCell ref="J252:K252"/>
    <mergeCell ref="B253:G254"/>
    <mergeCell ref="J253:O254"/>
    <mergeCell ref="C256:F256"/>
    <mergeCell ref="K256:N256"/>
    <mergeCell ref="B244:D244"/>
    <mergeCell ref="J244:L244"/>
    <mergeCell ref="F245:G245"/>
    <mergeCell ref="N245:O245"/>
    <mergeCell ref="B246:B247"/>
    <mergeCell ref="C246:C247"/>
    <mergeCell ref="D246:D247"/>
    <mergeCell ref="J246:J247"/>
    <mergeCell ref="K246:K247"/>
    <mergeCell ref="L246:L247"/>
    <mergeCell ref="J239:J240"/>
    <mergeCell ref="K239:K240"/>
    <mergeCell ref="L239:L240"/>
    <mergeCell ref="M239:M240"/>
    <mergeCell ref="N239:N240"/>
    <mergeCell ref="O239:O240"/>
    <mergeCell ref="J268:J269"/>
    <mergeCell ref="K268:K269"/>
    <mergeCell ref="L268:L269"/>
    <mergeCell ref="M268:M269"/>
    <mergeCell ref="N268:N269"/>
    <mergeCell ref="O268:O269"/>
    <mergeCell ref="B266:C266"/>
    <mergeCell ref="E266:G266"/>
    <mergeCell ref="J266:K266"/>
    <mergeCell ref="M266:O266"/>
    <mergeCell ref="B268:B269"/>
    <mergeCell ref="C268:C269"/>
    <mergeCell ref="D268:D269"/>
    <mergeCell ref="E268:E269"/>
    <mergeCell ref="F268:F269"/>
    <mergeCell ref="G268:G269"/>
    <mergeCell ref="D258:E258"/>
    <mergeCell ref="L258:M258"/>
    <mergeCell ref="C260:F260"/>
    <mergeCell ref="K260:N260"/>
    <mergeCell ref="C263:F263"/>
    <mergeCell ref="K263:N263"/>
    <mergeCell ref="B280:D280"/>
    <mergeCell ref="J280:L280"/>
    <mergeCell ref="F281:G281"/>
    <mergeCell ref="N281:O281"/>
    <mergeCell ref="B282:B283"/>
    <mergeCell ref="C282:C283"/>
    <mergeCell ref="D282:D283"/>
    <mergeCell ref="J282:J283"/>
    <mergeCell ref="K282:K283"/>
    <mergeCell ref="L282:L283"/>
    <mergeCell ref="J275:J276"/>
    <mergeCell ref="K275:K276"/>
    <mergeCell ref="L275:L276"/>
    <mergeCell ref="M275:M276"/>
    <mergeCell ref="N275:N276"/>
    <mergeCell ref="O275:O276"/>
    <mergeCell ref="B273:D273"/>
    <mergeCell ref="E273:G273"/>
    <mergeCell ref="J273:L273"/>
    <mergeCell ref="M273:O273"/>
    <mergeCell ref="B275:B276"/>
    <mergeCell ref="C275:C276"/>
    <mergeCell ref="D275:D276"/>
    <mergeCell ref="E275:E276"/>
    <mergeCell ref="F275:F276"/>
    <mergeCell ref="G275:G276"/>
    <mergeCell ref="B302:C302"/>
    <mergeCell ref="E302:G302"/>
    <mergeCell ref="J302:K302"/>
    <mergeCell ref="M302:O302"/>
    <mergeCell ref="B304:B305"/>
    <mergeCell ref="C304:C305"/>
    <mergeCell ref="D304:D305"/>
    <mergeCell ref="E304:E305"/>
    <mergeCell ref="F304:F305"/>
    <mergeCell ref="G304:G305"/>
    <mergeCell ref="D294:E294"/>
    <mergeCell ref="L294:M294"/>
    <mergeCell ref="C296:F296"/>
    <mergeCell ref="K296:N296"/>
    <mergeCell ref="C299:F299"/>
    <mergeCell ref="K299:N299"/>
    <mergeCell ref="B288:C288"/>
    <mergeCell ref="J288:K288"/>
    <mergeCell ref="B289:G290"/>
    <mergeCell ref="J289:O290"/>
    <mergeCell ref="C292:F292"/>
    <mergeCell ref="K292:N292"/>
    <mergeCell ref="J311:J312"/>
    <mergeCell ref="K311:K312"/>
    <mergeCell ref="L311:L312"/>
    <mergeCell ref="M311:M312"/>
    <mergeCell ref="N311:N312"/>
    <mergeCell ref="O311:O312"/>
    <mergeCell ref="B309:D309"/>
    <mergeCell ref="E309:G309"/>
    <mergeCell ref="J309:L309"/>
    <mergeCell ref="M309:O309"/>
    <mergeCell ref="B311:B312"/>
    <mergeCell ref="C311:C312"/>
    <mergeCell ref="D311:D312"/>
    <mergeCell ref="E311:E312"/>
    <mergeCell ref="F311:F312"/>
    <mergeCell ref="G311:G312"/>
    <mergeCell ref="J304:J305"/>
    <mergeCell ref="K304:K305"/>
    <mergeCell ref="L304:L305"/>
    <mergeCell ref="M304:M305"/>
    <mergeCell ref="N304:N305"/>
    <mergeCell ref="O304:O305"/>
    <mergeCell ref="D330:E330"/>
    <mergeCell ref="L330:M330"/>
    <mergeCell ref="C332:F332"/>
    <mergeCell ref="K332:N332"/>
    <mergeCell ref="C335:F335"/>
    <mergeCell ref="K335:N335"/>
    <mergeCell ref="B324:C324"/>
    <mergeCell ref="J324:K324"/>
    <mergeCell ref="B325:G326"/>
    <mergeCell ref="J325:O326"/>
    <mergeCell ref="C328:F328"/>
    <mergeCell ref="K328:N328"/>
    <mergeCell ref="B316:D316"/>
    <mergeCell ref="J316:L316"/>
    <mergeCell ref="F317:G317"/>
    <mergeCell ref="N317:O317"/>
    <mergeCell ref="B318:B319"/>
    <mergeCell ref="C318:C319"/>
    <mergeCell ref="D318:D319"/>
    <mergeCell ref="J318:J319"/>
    <mergeCell ref="K318:K319"/>
    <mergeCell ref="L318:L319"/>
    <mergeCell ref="B345:D345"/>
    <mergeCell ref="E345:G345"/>
    <mergeCell ref="J345:L345"/>
    <mergeCell ref="M345:O345"/>
    <mergeCell ref="B347:B348"/>
    <mergeCell ref="C347:C348"/>
    <mergeCell ref="D347:D348"/>
    <mergeCell ref="E347:E348"/>
    <mergeCell ref="F347:F348"/>
    <mergeCell ref="G347:G348"/>
    <mergeCell ref="J340:J341"/>
    <mergeCell ref="K340:K341"/>
    <mergeCell ref="L340:L341"/>
    <mergeCell ref="M340:M341"/>
    <mergeCell ref="N340:N341"/>
    <mergeCell ref="O340:O341"/>
    <mergeCell ref="B338:C338"/>
    <mergeCell ref="E338:G338"/>
    <mergeCell ref="J338:K338"/>
    <mergeCell ref="M338:O338"/>
    <mergeCell ref="B340:B341"/>
    <mergeCell ref="C340:C341"/>
    <mergeCell ref="D340:D341"/>
    <mergeCell ref="E340:E341"/>
    <mergeCell ref="F340:F341"/>
    <mergeCell ref="G340:G341"/>
    <mergeCell ref="B360:C360"/>
    <mergeCell ref="J360:K360"/>
    <mergeCell ref="B361:G362"/>
    <mergeCell ref="J361:O362"/>
    <mergeCell ref="C364:F364"/>
    <mergeCell ref="K364:N364"/>
    <mergeCell ref="B352:D352"/>
    <mergeCell ref="J352:L352"/>
    <mergeCell ref="F353:G353"/>
    <mergeCell ref="N353:O353"/>
    <mergeCell ref="B354:B355"/>
    <mergeCell ref="C354:C355"/>
    <mergeCell ref="D354:D355"/>
    <mergeCell ref="J354:J355"/>
    <mergeCell ref="K354:K355"/>
    <mergeCell ref="L354:L355"/>
    <mergeCell ref="J347:J348"/>
    <mergeCell ref="K347:K348"/>
    <mergeCell ref="L347:L348"/>
    <mergeCell ref="M347:M348"/>
    <mergeCell ref="N347:N348"/>
    <mergeCell ref="O347:O348"/>
    <mergeCell ref="J376:J377"/>
    <mergeCell ref="K376:K377"/>
    <mergeCell ref="L376:L377"/>
    <mergeCell ref="M376:M377"/>
    <mergeCell ref="N376:N377"/>
    <mergeCell ref="O376:O377"/>
    <mergeCell ref="B374:C374"/>
    <mergeCell ref="E374:G374"/>
    <mergeCell ref="J374:K374"/>
    <mergeCell ref="M374:O374"/>
    <mergeCell ref="B376:B377"/>
    <mergeCell ref="C376:C377"/>
    <mergeCell ref="D376:D377"/>
    <mergeCell ref="E376:E377"/>
    <mergeCell ref="F376:F377"/>
    <mergeCell ref="G376:G377"/>
    <mergeCell ref="D366:E366"/>
    <mergeCell ref="L366:M366"/>
    <mergeCell ref="C368:F368"/>
    <mergeCell ref="K368:N368"/>
    <mergeCell ref="C371:F371"/>
    <mergeCell ref="K371:N371"/>
    <mergeCell ref="B388:D388"/>
    <mergeCell ref="J388:L388"/>
    <mergeCell ref="F389:G389"/>
    <mergeCell ref="N389:O389"/>
    <mergeCell ref="B390:B391"/>
    <mergeCell ref="C390:C391"/>
    <mergeCell ref="D390:D391"/>
    <mergeCell ref="J390:J391"/>
    <mergeCell ref="K390:K391"/>
    <mergeCell ref="L390:L391"/>
    <mergeCell ref="J383:J384"/>
    <mergeCell ref="K383:K384"/>
    <mergeCell ref="L383:L384"/>
    <mergeCell ref="M383:M384"/>
    <mergeCell ref="N383:N384"/>
    <mergeCell ref="O383:O384"/>
    <mergeCell ref="B381:D381"/>
    <mergeCell ref="E381:G381"/>
    <mergeCell ref="J381:L381"/>
    <mergeCell ref="M381:O381"/>
    <mergeCell ref="B383:B384"/>
    <mergeCell ref="C383:C384"/>
    <mergeCell ref="D383:D384"/>
    <mergeCell ref="E383:E384"/>
    <mergeCell ref="F383:F384"/>
    <mergeCell ref="G383:G384"/>
    <mergeCell ref="B410:C410"/>
    <mergeCell ref="E410:G410"/>
    <mergeCell ref="J410:K410"/>
    <mergeCell ref="M410:O410"/>
    <mergeCell ref="B412:B413"/>
    <mergeCell ref="C412:C413"/>
    <mergeCell ref="D412:D413"/>
    <mergeCell ref="E412:E413"/>
    <mergeCell ref="F412:F413"/>
    <mergeCell ref="G412:G413"/>
    <mergeCell ref="D402:E402"/>
    <mergeCell ref="L402:M402"/>
    <mergeCell ref="C404:F404"/>
    <mergeCell ref="K404:N404"/>
    <mergeCell ref="C407:F407"/>
    <mergeCell ref="K407:N407"/>
    <mergeCell ref="B396:C396"/>
    <mergeCell ref="J396:K396"/>
    <mergeCell ref="B397:G398"/>
    <mergeCell ref="J397:O398"/>
    <mergeCell ref="C400:F400"/>
    <mergeCell ref="K400:N400"/>
    <mergeCell ref="J419:J420"/>
    <mergeCell ref="K419:K420"/>
    <mergeCell ref="L419:L420"/>
    <mergeCell ref="M419:M420"/>
    <mergeCell ref="N419:N420"/>
    <mergeCell ref="O419:O420"/>
    <mergeCell ref="B417:D417"/>
    <mergeCell ref="E417:G417"/>
    <mergeCell ref="J417:L417"/>
    <mergeCell ref="M417:O417"/>
    <mergeCell ref="B419:B420"/>
    <mergeCell ref="C419:C420"/>
    <mergeCell ref="D419:D420"/>
    <mergeCell ref="E419:E420"/>
    <mergeCell ref="F419:F420"/>
    <mergeCell ref="G419:G420"/>
    <mergeCell ref="J412:J413"/>
    <mergeCell ref="K412:K413"/>
    <mergeCell ref="L412:L413"/>
    <mergeCell ref="M412:M413"/>
    <mergeCell ref="N412:N413"/>
    <mergeCell ref="O412:O413"/>
    <mergeCell ref="D438:E438"/>
    <mergeCell ref="L438:M438"/>
    <mergeCell ref="C440:F440"/>
    <mergeCell ref="K440:N440"/>
    <mergeCell ref="C443:F443"/>
    <mergeCell ref="K443:N443"/>
    <mergeCell ref="B432:C432"/>
    <mergeCell ref="J432:K432"/>
    <mergeCell ref="B433:G434"/>
    <mergeCell ref="J433:O434"/>
    <mergeCell ref="C436:F436"/>
    <mergeCell ref="K436:N436"/>
    <mergeCell ref="B424:D424"/>
    <mergeCell ref="J424:L424"/>
    <mergeCell ref="F425:G425"/>
    <mergeCell ref="N425:O425"/>
    <mergeCell ref="B426:B427"/>
    <mergeCell ref="C426:C427"/>
    <mergeCell ref="D426:D427"/>
    <mergeCell ref="J426:J427"/>
    <mergeCell ref="K426:K427"/>
    <mergeCell ref="L426:L427"/>
    <mergeCell ref="B453:D453"/>
    <mergeCell ref="E453:G453"/>
    <mergeCell ref="J453:L453"/>
    <mergeCell ref="M453:O453"/>
    <mergeCell ref="B455:B456"/>
    <mergeCell ref="C455:C456"/>
    <mergeCell ref="D455:D456"/>
    <mergeCell ref="E455:E456"/>
    <mergeCell ref="F455:F456"/>
    <mergeCell ref="G455:G456"/>
    <mergeCell ref="J448:J449"/>
    <mergeCell ref="K448:K449"/>
    <mergeCell ref="L448:L449"/>
    <mergeCell ref="M448:M449"/>
    <mergeCell ref="N448:N449"/>
    <mergeCell ref="O448:O449"/>
    <mergeCell ref="B446:C446"/>
    <mergeCell ref="E446:G446"/>
    <mergeCell ref="J446:K446"/>
    <mergeCell ref="M446:O446"/>
    <mergeCell ref="B448:B449"/>
    <mergeCell ref="C448:C449"/>
    <mergeCell ref="D448:D449"/>
    <mergeCell ref="E448:E449"/>
    <mergeCell ref="F448:F449"/>
    <mergeCell ref="G448:G449"/>
    <mergeCell ref="B468:C468"/>
    <mergeCell ref="J468:K468"/>
    <mergeCell ref="B469:G470"/>
    <mergeCell ref="J469:O470"/>
    <mergeCell ref="C472:F472"/>
    <mergeCell ref="K472:N472"/>
    <mergeCell ref="B460:D460"/>
    <mergeCell ref="J460:L460"/>
    <mergeCell ref="F461:G461"/>
    <mergeCell ref="N461:O461"/>
    <mergeCell ref="B462:B463"/>
    <mergeCell ref="C462:C463"/>
    <mergeCell ref="D462:D463"/>
    <mergeCell ref="J462:J463"/>
    <mergeCell ref="K462:K463"/>
    <mergeCell ref="L462:L463"/>
    <mergeCell ref="J455:J456"/>
    <mergeCell ref="K455:K456"/>
    <mergeCell ref="L455:L456"/>
    <mergeCell ref="M455:M456"/>
    <mergeCell ref="N455:N456"/>
    <mergeCell ref="O455:O456"/>
    <mergeCell ref="J484:J485"/>
    <mergeCell ref="K484:K485"/>
    <mergeCell ref="L484:L485"/>
    <mergeCell ref="M484:M485"/>
    <mergeCell ref="N484:N485"/>
    <mergeCell ref="O484:O485"/>
    <mergeCell ref="B482:C482"/>
    <mergeCell ref="E482:G482"/>
    <mergeCell ref="J482:K482"/>
    <mergeCell ref="M482:O482"/>
    <mergeCell ref="B484:B485"/>
    <mergeCell ref="C484:C485"/>
    <mergeCell ref="D484:D485"/>
    <mergeCell ref="E484:E485"/>
    <mergeCell ref="F484:F485"/>
    <mergeCell ref="G484:G485"/>
    <mergeCell ref="D474:E474"/>
    <mergeCell ref="L474:M474"/>
    <mergeCell ref="C476:F476"/>
    <mergeCell ref="K476:N476"/>
    <mergeCell ref="C479:F479"/>
    <mergeCell ref="K479:N479"/>
    <mergeCell ref="B496:D496"/>
    <mergeCell ref="J496:L496"/>
    <mergeCell ref="F497:G497"/>
    <mergeCell ref="N497:O497"/>
    <mergeCell ref="B498:B499"/>
    <mergeCell ref="C498:C499"/>
    <mergeCell ref="D498:D499"/>
    <mergeCell ref="J498:J499"/>
    <mergeCell ref="K498:K499"/>
    <mergeCell ref="L498:L499"/>
    <mergeCell ref="J491:J492"/>
    <mergeCell ref="K491:K492"/>
    <mergeCell ref="L491:L492"/>
    <mergeCell ref="M491:M492"/>
    <mergeCell ref="N491:N492"/>
    <mergeCell ref="O491:O492"/>
    <mergeCell ref="B489:D489"/>
    <mergeCell ref="E489:G489"/>
    <mergeCell ref="J489:L489"/>
    <mergeCell ref="M489:O489"/>
    <mergeCell ref="B491:B492"/>
    <mergeCell ref="C491:C492"/>
    <mergeCell ref="D491:D492"/>
    <mergeCell ref="E491:E492"/>
    <mergeCell ref="F491:F492"/>
    <mergeCell ref="G491:G492"/>
    <mergeCell ref="B518:C518"/>
    <mergeCell ref="E518:G518"/>
    <mergeCell ref="J518:K518"/>
    <mergeCell ref="M518:O518"/>
    <mergeCell ref="B520:B521"/>
    <mergeCell ref="C520:C521"/>
    <mergeCell ref="D520:D521"/>
    <mergeCell ref="E520:E521"/>
    <mergeCell ref="F520:F521"/>
    <mergeCell ref="G520:G521"/>
    <mergeCell ref="D510:E510"/>
    <mergeCell ref="L510:M510"/>
    <mergeCell ref="C512:F512"/>
    <mergeCell ref="K512:N512"/>
    <mergeCell ref="C515:F515"/>
    <mergeCell ref="K515:N515"/>
    <mergeCell ref="B504:C504"/>
    <mergeCell ref="J504:K504"/>
    <mergeCell ref="B505:G506"/>
    <mergeCell ref="J505:O506"/>
    <mergeCell ref="C508:F508"/>
    <mergeCell ref="K508:N508"/>
    <mergeCell ref="J527:J528"/>
    <mergeCell ref="K527:K528"/>
    <mergeCell ref="L527:L528"/>
    <mergeCell ref="M527:M528"/>
    <mergeCell ref="N527:N528"/>
    <mergeCell ref="O527:O528"/>
    <mergeCell ref="B525:D525"/>
    <mergeCell ref="E525:G525"/>
    <mergeCell ref="J525:L525"/>
    <mergeCell ref="M525:O525"/>
    <mergeCell ref="B527:B528"/>
    <mergeCell ref="C527:C528"/>
    <mergeCell ref="D527:D528"/>
    <mergeCell ref="E527:E528"/>
    <mergeCell ref="F527:F528"/>
    <mergeCell ref="G527:G528"/>
    <mergeCell ref="J520:J521"/>
    <mergeCell ref="K520:K521"/>
    <mergeCell ref="L520:L521"/>
    <mergeCell ref="M520:M521"/>
    <mergeCell ref="N520:N521"/>
    <mergeCell ref="O520:O521"/>
    <mergeCell ref="D546:E546"/>
    <mergeCell ref="L546:M546"/>
    <mergeCell ref="C548:F548"/>
    <mergeCell ref="K548:N548"/>
    <mergeCell ref="C551:F551"/>
    <mergeCell ref="K551:N551"/>
    <mergeCell ref="B540:C540"/>
    <mergeCell ref="J540:K540"/>
    <mergeCell ref="B541:G542"/>
    <mergeCell ref="J541:O542"/>
    <mergeCell ref="C544:F544"/>
    <mergeCell ref="K544:N544"/>
    <mergeCell ref="B532:D532"/>
    <mergeCell ref="J532:L532"/>
    <mergeCell ref="F533:G533"/>
    <mergeCell ref="N533:O533"/>
    <mergeCell ref="B534:B535"/>
    <mergeCell ref="C534:C535"/>
    <mergeCell ref="D534:D535"/>
    <mergeCell ref="J534:J535"/>
    <mergeCell ref="K534:K535"/>
    <mergeCell ref="L534:L535"/>
    <mergeCell ref="B561:D561"/>
    <mergeCell ref="E561:G561"/>
    <mergeCell ref="J561:L561"/>
    <mergeCell ref="M561:O561"/>
    <mergeCell ref="B563:B564"/>
    <mergeCell ref="C563:C564"/>
    <mergeCell ref="D563:D564"/>
    <mergeCell ref="E563:E564"/>
    <mergeCell ref="F563:F564"/>
    <mergeCell ref="G563:G564"/>
    <mergeCell ref="J556:J557"/>
    <mergeCell ref="K556:K557"/>
    <mergeCell ref="L556:L557"/>
    <mergeCell ref="M556:M557"/>
    <mergeCell ref="N556:N557"/>
    <mergeCell ref="O556:O557"/>
    <mergeCell ref="B554:C554"/>
    <mergeCell ref="E554:G554"/>
    <mergeCell ref="J554:K554"/>
    <mergeCell ref="M554:O554"/>
    <mergeCell ref="B556:B557"/>
    <mergeCell ref="C556:C557"/>
    <mergeCell ref="D556:D557"/>
    <mergeCell ref="E556:E557"/>
    <mergeCell ref="F556:F557"/>
    <mergeCell ref="G556:G557"/>
    <mergeCell ref="B576:C576"/>
    <mergeCell ref="J576:K576"/>
    <mergeCell ref="B577:G578"/>
    <mergeCell ref="J577:O578"/>
    <mergeCell ref="C580:F580"/>
    <mergeCell ref="K580:N580"/>
    <mergeCell ref="B568:D568"/>
    <mergeCell ref="J568:L568"/>
    <mergeCell ref="F569:G569"/>
    <mergeCell ref="N569:O569"/>
    <mergeCell ref="B570:B571"/>
    <mergeCell ref="C570:C571"/>
    <mergeCell ref="D570:D571"/>
    <mergeCell ref="J570:J571"/>
    <mergeCell ref="K570:K571"/>
    <mergeCell ref="L570:L571"/>
    <mergeCell ref="J563:J564"/>
    <mergeCell ref="K563:K564"/>
    <mergeCell ref="L563:L564"/>
    <mergeCell ref="M563:M564"/>
    <mergeCell ref="N563:N564"/>
    <mergeCell ref="O563:O564"/>
    <mergeCell ref="J592:J593"/>
    <mergeCell ref="K592:K593"/>
    <mergeCell ref="L592:L593"/>
    <mergeCell ref="M592:M593"/>
    <mergeCell ref="N592:N593"/>
    <mergeCell ref="O592:O593"/>
    <mergeCell ref="B590:C590"/>
    <mergeCell ref="E590:G590"/>
    <mergeCell ref="J590:K590"/>
    <mergeCell ref="M590:O590"/>
    <mergeCell ref="B592:B593"/>
    <mergeCell ref="C592:C593"/>
    <mergeCell ref="D592:D593"/>
    <mergeCell ref="E592:E593"/>
    <mergeCell ref="F592:F593"/>
    <mergeCell ref="G592:G593"/>
    <mergeCell ref="D582:E582"/>
    <mergeCell ref="L582:M582"/>
    <mergeCell ref="C584:F584"/>
    <mergeCell ref="K584:N584"/>
    <mergeCell ref="C587:F587"/>
    <mergeCell ref="K587:N587"/>
    <mergeCell ref="B604:D604"/>
    <mergeCell ref="J604:L604"/>
    <mergeCell ref="F605:G605"/>
    <mergeCell ref="N605:O605"/>
    <mergeCell ref="B606:B607"/>
    <mergeCell ref="C606:C607"/>
    <mergeCell ref="D606:D607"/>
    <mergeCell ref="J606:J607"/>
    <mergeCell ref="K606:K607"/>
    <mergeCell ref="L606:L607"/>
    <mergeCell ref="J599:J600"/>
    <mergeCell ref="K599:K600"/>
    <mergeCell ref="L599:L600"/>
    <mergeCell ref="M599:M600"/>
    <mergeCell ref="N599:N600"/>
    <mergeCell ref="O599:O600"/>
    <mergeCell ref="B597:D597"/>
    <mergeCell ref="E597:G597"/>
    <mergeCell ref="J597:L597"/>
    <mergeCell ref="M597:O597"/>
    <mergeCell ref="B599:B600"/>
    <mergeCell ref="C599:C600"/>
    <mergeCell ref="D599:D600"/>
    <mergeCell ref="E599:E600"/>
    <mergeCell ref="F599:F600"/>
    <mergeCell ref="G599:G600"/>
    <mergeCell ref="B626:C626"/>
    <mergeCell ref="E626:G626"/>
    <mergeCell ref="J626:K626"/>
    <mergeCell ref="M626:O626"/>
    <mergeCell ref="B628:B629"/>
    <mergeCell ref="C628:C629"/>
    <mergeCell ref="D628:D629"/>
    <mergeCell ref="E628:E629"/>
    <mergeCell ref="F628:F629"/>
    <mergeCell ref="G628:G629"/>
    <mergeCell ref="D618:E618"/>
    <mergeCell ref="L618:M618"/>
    <mergeCell ref="C620:F620"/>
    <mergeCell ref="K620:N620"/>
    <mergeCell ref="C623:F623"/>
    <mergeCell ref="K623:N623"/>
    <mergeCell ref="B612:C612"/>
    <mergeCell ref="J612:K612"/>
    <mergeCell ref="B613:G614"/>
    <mergeCell ref="J613:O614"/>
    <mergeCell ref="C616:F616"/>
    <mergeCell ref="K616:N616"/>
    <mergeCell ref="J635:J636"/>
    <mergeCell ref="K635:K636"/>
    <mergeCell ref="L635:L636"/>
    <mergeCell ref="M635:M636"/>
    <mergeCell ref="N635:N636"/>
    <mergeCell ref="O635:O636"/>
    <mergeCell ref="B633:D633"/>
    <mergeCell ref="E633:G633"/>
    <mergeCell ref="J633:L633"/>
    <mergeCell ref="M633:O633"/>
    <mergeCell ref="B635:B636"/>
    <mergeCell ref="C635:C636"/>
    <mergeCell ref="D635:D636"/>
    <mergeCell ref="E635:E636"/>
    <mergeCell ref="F635:F636"/>
    <mergeCell ref="G635:G636"/>
    <mergeCell ref="J628:J629"/>
    <mergeCell ref="K628:K629"/>
    <mergeCell ref="L628:L629"/>
    <mergeCell ref="M628:M629"/>
    <mergeCell ref="N628:N629"/>
    <mergeCell ref="O628:O629"/>
    <mergeCell ref="D654:E654"/>
    <mergeCell ref="L654:M654"/>
    <mergeCell ref="C656:F656"/>
    <mergeCell ref="K656:N656"/>
    <mergeCell ref="C659:F659"/>
    <mergeCell ref="K659:N659"/>
    <mergeCell ref="B648:C648"/>
    <mergeCell ref="J648:K648"/>
    <mergeCell ref="B649:G650"/>
    <mergeCell ref="J649:O650"/>
    <mergeCell ref="C652:F652"/>
    <mergeCell ref="K652:N652"/>
    <mergeCell ref="B640:D640"/>
    <mergeCell ref="J640:L640"/>
    <mergeCell ref="F641:G641"/>
    <mergeCell ref="N641:O641"/>
    <mergeCell ref="B642:B643"/>
    <mergeCell ref="C642:C643"/>
    <mergeCell ref="D642:D643"/>
    <mergeCell ref="J642:J643"/>
    <mergeCell ref="K642:K643"/>
    <mergeCell ref="L642:L643"/>
    <mergeCell ref="B669:D669"/>
    <mergeCell ref="E669:G669"/>
    <mergeCell ref="J669:L669"/>
    <mergeCell ref="M669:O669"/>
    <mergeCell ref="B671:B672"/>
    <mergeCell ref="C671:C672"/>
    <mergeCell ref="D671:D672"/>
    <mergeCell ref="E671:E672"/>
    <mergeCell ref="F671:F672"/>
    <mergeCell ref="G671:G672"/>
    <mergeCell ref="J664:J665"/>
    <mergeCell ref="K664:K665"/>
    <mergeCell ref="L664:L665"/>
    <mergeCell ref="M664:M665"/>
    <mergeCell ref="N664:N665"/>
    <mergeCell ref="O664:O665"/>
    <mergeCell ref="B662:C662"/>
    <mergeCell ref="E662:G662"/>
    <mergeCell ref="J662:K662"/>
    <mergeCell ref="M662:O662"/>
    <mergeCell ref="B664:B665"/>
    <mergeCell ref="C664:C665"/>
    <mergeCell ref="D664:D665"/>
    <mergeCell ref="E664:E665"/>
    <mergeCell ref="F664:F665"/>
    <mergeCell ref="G664:G665"/>
    <mergeCell ref="B684:C684"/>
    <mergeCell ref="J684:K684"/>
    <mergeCell ref="B685:G686"/>
    <mergeCell ref="J685:O686"/>
    <mergeCell ref="C688:F688"/>
    <mergeCell ref="K688:N688"/>
    <mergeCell ref="B676:D676"/>
    <mergeCell ref="J676:L676"/>
    <mergeCell ref="F677:G677"/>
    <mergeCell ref="N677:O677"/>
    <mergeCell ref="B678:B679"/>
    <mergeCell ref="C678:C679"/>
    <mergeCell ref="D678:D679"/>
    <mergeCell ref="J678:J679"/>
    <mergeCell ref="K678:K679"/>
    <mergeCell ref="L678:L679"/>
    <mergeCell ref="J671:J672"/>
    <mergeCell ref="K671:K672"/>
    <mergeCell ref="L671:L672"/>
    <mergeCell ref="M671:M672"/>
    <mergeCell ref="N671:N672"/>
    <mergeCell ref="O671:O672"/>
    <mergeCell ref="J700:J701"/>
    <mergeCell ref="K700:K701"/>
    <mergeCell ref="L700:L701"/>
    <mergeCell ref="M700:M701"/>
    <mergeCell ref="N700:N701"/>
    <mergeCell ref="O700:O701"/>
    <mergeCell ref="B698:C698"/>
    <mergeCell ref="E698:G698"/>
    <mergeCell ref="J698:K698"/>
    <mergeCell ref="M698:O698"/>
    <mergeCell ref="B700:B701"/>
    <mergeCell ref="C700:C701"/>
    <mergeCell ref="D700:D701"/>
    <mergeCell ref="E700:E701"/>
    <mergeCell ref="F700:F701"/>
    <mergeCell ref="G700:G701"/>
    <mergeCell ref="D690:E690"/>
    <mergeCell ref="L690:M690"/>
    <mergeCell ref="C692:F692"/>
    <mergeCell ref="K692:N692"/>
    <mergeCell ref="C695:F695"/>
    <mergeCell ref="K695:N695"/>
    <mergeCell ref="B712:D712"/>
    <mergeCell ref="J712:L712"/>
    <mergeCell ref="F713:G713"/>
    <mergeCell ref="N713:O713"/>
    <mergeCell ref="B714:B715"/>
    <mergeCell ref="C714:C715"/>
    <mergeCell ref="D714:D715"/>
    <mergeCell ref="J714:J715"/>
    <mergeCell ref="K714:K715"/>
    <mergeCell ref="L714:L715"/>
    <mergeCell ref="J707:J708"/>
    <mergeCell ref="K707:K708"/>
    <mergeCell ref="L707:L708"/>
    <mergeCell ref="M707:M708"/>
    <mergeCell ref="N707:N708"/>
    <mergeCell ref="O707:O708"/>
    <mergeCell ref="B705:D705"/>
    <mergeCell ref="E705:G705"/>
    <mergeCell ref="J705:L705"/>
    <mergeCell ref="M705:O705"/>
    <mergeCell ref="B707:B708"/>
    <mergeCell ref="C707:C708"/>
    <mergeCell ref="D707:D708"/>
    <mergeCell ref="E707:E708"/>
    <mergeCell ref="F707:F708"/>
    <mergeCell ref="G707:G708"/>
    <mergeCell ref="B734:C734"/>
    <mergeCell ref="E734:G734"/>
    <mergeCell ref="J734:K734"/>
    <mergeCell ref="M734:O734"/>
    <mergeCell ref="B736:B737"/>
    <mergeCell ref="C736:C737"/>
    <mergeCell ref="D736:D737"/>
    <mergeCell ref="E736:E737"/>
    <mergeCell ref="F736:F737"/>
    <mergeCell ref="G736:G737"/>
    <mergeCell ref="D726:E726"/>
    <mergeCell ref="L726:M726"/>
    <mergeCell ref="C728:F728"/>
    <mergeCell ref="K728:N728"/>
    <mergeCell ref="C731:F731"/>
    <mergeCell ref="K731:N731"/>
    <mergeCell ref="B720:C720"/>
    <mergeCell ref="J720:K720"/>
    <mergeCell ref="B721:G722"/>
    <mergeCell ref="J721:O722"/>
    <mergeCell ref="C724:F724"/>
    <mergeCell ref="K724:N724"/>
    <mergeCell ref="J743:J744"/>
    <mergeCell ref="K743:K744"/>
    <mergeCell ref="L743:L744"/>
    <mergeCell ref="M743:M744"/>
    <mergeCell ref="N743:N744"/>
    <mergeCell ref="O743:O744"/>
    <mergeCell ref="B741:D741"/>
    <mergeCell ref="E741:G741"/>
    <mergeCell ref="J741:L741"/>
    <mergeCell ref="M741:O741"/>
    <mergeCell ref="B743:B744"/>
    <mergeCell ref="C743:C744"/>
    <mergeCell ref="D743:D744"/>
    <mergeCell ref="E743:E744"/>
    <mergeCell ref="F743:F744"/>
    <mergeCell ref="G743:G744"/>
    <mergeCell ref="J736:J737"/>
    <mergeCell ref="K736:K737"/>
    <mergeCell ref="L736:L737"/>
    <mergeCell ref="M736:M737"/>
    <mergeCell ref="N736:N737"/>
    <mergeCell ref="O736:O737"/>
    <mergeCell ref="D762:E762"/>
    <mergeCell ref="L762:M762"/>
    <mergeCell ref="C764:F764"/>
    <mergeCell ref="K764:N764"/>
    <mergeCell ref="C767:F767"/>
    <mergeCell ref="K767:N767"/>
    <mergeCell ref="B756:C756"/>
    <mergeCell ref="J756:K756"/>
    <mergeCell ref="B757:G758"/>
    <mergeCell ref="J757:O758"/>
    <mergeCell ref="C760:F760"/>
    <mergeCell ref="K760:N760"/>
    <mergeCell ref="B748:D748"/>
    <mergeCell ref="J748:L748"/>
    <mergeCell ref="F749:G749"/>
    <mergeCell ref="N749:O749"/>
    <mergeCell ref="B750:B751"/>
    <mergeCell ref="C750:C751"/>
    <mergeCell ref="D750:D751"/>
    <mergeCell ref="J750:J751"/>
    <mergeCell ref="K750:K751"/>
    <mergeCell ref="L750:L751"/>
    <mergeCell ref="B777:D777"/>
    <mergeCell ref="E777:G777"/>
    <mergeCell ref="J777:L777"/>
    <mergeCell ref="M777:O777"/>
    <mergeCell ref="B779:B780"/>
    <mergeCell ref="C779:C780"/>
    <mergeCell ref="D779:D780"/>
    <mergeCell ref="E779:E780"/>
    <mergeCell ref="F779:F780"/>
    <mergeCell ref="G779:G780"/>
    <mergeCell ref="J772:J773"/>
    <mergeCell ref="K772:K773"/>
    <mergeCell ref="L772:L773"/>
    <mergeCell ref="M772:M773"/>
    <mergeCell ref="N772:N773"/>
    <mergeCell ref="O772:O773"/>
    <mergeCell ref="B770:C770"/>
    <mergeCell ref="E770:G770"/>
    <mergeCell ref="J770:K770"/>
    <mergeCell ref="M770:O770"/>
    <mergeCell ref="B772:B773"/>
    <mergeCell ref="C772:C773"/>
    <mergeCell ref="D772:D773"/>
    <mergeCell ref="E772:E773"/>
    <mergeCell ref="F772:F773"/>
    <mergeCell ref="G772:G773"/>
    <mergeCell ref="B792:C792"/>
    <mergeCell ref="J792:K792"/>
    <mergeCell ref="B793:G794"/>
    <mergeCell ref="J793:O794"/>
    <mergeCell ref="C796:F796"/>
    <mergeCell ref="K796:N796"/>
    <mergeCell ref="B784:D784"/>
    <mergeCell ref="J784:L784"/>
    <mergeCell ref="F785:G785"/>
    <mergeCell ref="N785:O785"/>
    <mergeCell ref="B786:B787"/>
    <mergeCell ref="C786:C787"/>
    <mergeCell ref="D786:D787"/>
    <mergeCell ref="J786:J787"/>
    <mergeCell ref="K786:K787"/>
    <mergeCell ref="L786:L787"/>
    <mergeCell ref="J779:J780"/>
    <mergeCell ref="K779:K780"/>
    <mergeCell ref="L779:L780"/>
    <mergeCell ref="M779:M780"/>
    <mergeCell ref="N779:N780"/>
    <mergeCell ref="O779:O780"/>
    <mergeCell ref="J808:J809"/>
    <mergeCell ref="K808:K809"/>
    <mergeCell ref="L808:L809"/>
    <mergeCell ref="M808:M809"/>
    <mergeCell ref="N808:N809"/>
    <mergeCell ref="O808:O809"/>
    <mergeCell ref="B806:C806"/>
    <mergeCell ref="E806:G806"/>
    <mergeCell ref="J806:K806"/>
    <mergeCell ref="M806:O806"/>
    <mergeCell ref="B808:B809"/>
    <mergeCell ref="C808:C809"/>
    <mergeCell ref="D808:D809"/>
    <mergeCell ref="E808:E809"/>
    <mergeCell ref="F808:F809"/>
    <mergeCell ref="G808:G809"/>
    <mergeCell ref="D798:E798"/>
    <mergeCell ref="L798:M798"/>
    <mergeCell ref="C800:F800"/>
    <mergeCell ref="K800:N800"/>
    <mergeCell ref="C803:F803"/>
    <mergeCell ref="K803:N803"/>
    <mergeCell ref="B820:D820"/>
    <mergeCell ref="J820:L820"/>
    <mergeCell ref="F821:G821"/>
    <mergeCell ref="N821:O821"/>
    <mergeCell ref="B822:B823"/>
    <mergeCell ref="C822:C823"/>
    <mergeCell ref="D822:D823"/>
    <mergeCell ref="J822:J823"/>
    <mergeCell ref="K822:K823"/>
    <mergeCell ref="L822:L823"/>
    <mergeCell ref="J815:J816"/>
    <mergeCell ref="K815:K816"/>
    <mergeCell ref="L815:L816"/>
    <mergeCell ref="M815:M816"/>
    <mergeCell ref="N815:N816"/>
    <mergeCell ref="O815:O816"/>
    <mergeCell ref="B813:D813"/>
    <mergeCell ref="E813:G813"/>
    <mergeCell ref="J813:L813"/>
    <mergeCell ref="M813:O813"/>
    <mergeCell ref="B815:B816"/>
    <mergeCell ref="C815:C816"/>
    <mergeCell ref="D815:D816"/>
    <mergeCell ref="E815:E816"/>
    <mergeCell ref="F815:F816"/>
    <mergeCell ref="G815:G816"/>
    <mergeCell ref="B842:C842"/>
    <mergeCell ref="E842:G842"/>
    <mergeCell ref="J842:K842"/>
    <mergeCell ref="M842:O842"/>
    <mergeCell ref="B844:B845"/>
    <mergeCell ref="C844:C845"/>
    <mergeCell ref="D844:D845"/>
    <mergeCell ref="E844:E845"/>
    <mergeCell ref="F844:F845"/>
    <mergeCell ref="G844:G845"/>
    <mergeCell ref="D834:E834"/>
    <mergeCell ref="L834:M834"/>
    <mergeCell ref="C836:F836"/>
    <mergeCell ref="K836:N836"/>
    <mergeCell ref="C839:F839"/>
    <mergeCell ref="K839:N839"/>
    <mergeCell ref="B828:C828"/>
    <mergeCell ref="J828:K828"/>
    <mergeCell ref="B829:G830"/>
    <mergeCell ref="J829:O830"/>
    <mergeCell ref="C832:F832"/>
    <mergeCell ref="K832:N832"/>
    <mergeCell ref="J851:J852"/>
    <mergeCell ref="K851:K852"/>
    <mergeCell ref="L851:L852"/>
    <mergeCell ref="M851:M852"/>
    <mergeCell ref="N851:N852"/>
    <mergeCell ref="O851:O852"/>
    <mergeCell ref="B849:D849"/>
    <mergeCell ref="E849:G849"/>
    <mergeCell ref="J849:L849"/>
    <mergeCell ref="M849:O849"/>
    <mergeCell ref="B851:B852"/>
    <mergeCell ref="C851:C852"/>
    <mergeCell ref="D851:D852"/>
    <mergeCell ref="E851:E852"/>
    <mergeCell ref="F851:F852"/>
    <mergeCell ref="G851:G852"/>
    <mergeCell ref="J844:J845"/>
    <mergeCell ref="K844:K845"/>
    <mergeCell ref="L844:L845"/>
    <mergeCell ref="M844:M845"/>
    <mergeCell ref="N844:N845"/>
    <mergeCell ref="O844:O845"/>
    <mergeCell ref="D870:E870"/>
    <mergeCell ref="L870:M870"/>
    <mergeCell ref="C872:F872"/>
    <mergeCell ref="K872:N872"/>
    <mergeCell ref="C875:F875"/>
    <mergeCell ref="K875:N875"/>
    <mergeCell ref="B864:C864"/>
    <mergeCell ref="J864:K864"/>
    <mergeCell ref="B865:G866"/>
    <mergeCell ref="J865:O866"/>
    <mergeCell ref="C868:F868"/>
    <mergeCell ref="K868:N868"/>
    <mergeCell ref="B856:D856"/>
    <mergeCell ref="J856:L856"/>
    <mergeCell ref="F857:G857"/>
    <mergeCell ref="N857:O857"/>
    <mergeCell ref="B858:B859"/>
    <mergeCell ref="C858:C859"/>
    <mergeCell ref="D858:D859"/>
    <mergeCell ref="J858:J859"/>
    <mergeCell ref="K858:K859"/>
    <mergeCell ref="L858:L859"/>
    <mergeCell ref="B885:D885"/>
    <mergeCell ref="E885:G885"/>
    <mergeCell ref="J885:L885"/>
    <mergeCell ref="M885:O885"/>
    <mergeCell ref="B887:B888"/>
    <mergeCell ref="C887:C888"/>
    <mergeCell ref="D887:D888"/>
    <mergeCell ref="E887:E888"/>
    <mergeCell ref="F887:F888"/>
    <mergeCell ref="G887:G888"/>
    <mergeCell ref="J880:J881"/>
    <mergeCell ref="K880:K881"/>
    <mergeCell ref="L880:L881"/>
    <mergeCell ref="M880:M881"/>
    <mergeCell ref="N880:N881"/>
    <mergeCell ref="O880:O881"/>
    <mergeCell ref="B878:C878"/>
    <mergeCell ref="E878:G878"/>
    <mergeCell ref="J878:K878"/>
    <mergeCell ref="M878:O878"/>
    <mergeCell ref="B880:B881"/>
    <mergeCell ref="C880:C881"/>
    <mergeCell ref="D880:D881"/>
    <mergeCell ref="E880:E881"/>
    <mergeCell ref="F880:F881"/>
    <mergeCell ref="G880:G881"/>
    <mergeCell ref="B900:C900"/>
    <mergeCell ref="J900:K900"/>
    <mergeCell ref="B901:G902"/>
    <mergeCell ref="J901:O902"/>
    <mergeCell ref="C904:F904"/>
    <mergeCell ref="K904:N904"/>
    <mergeCell ref="B892:D892"/>
    <mergeCell ref="J892:L892"/>
    <mergeCell ref="F893:G893"/>
    <mergeCell ref="N893:O893"/>
    <mergeCell ref="B894:B895"/>
    <mergeCell ref="C894:C895"/>
    <mergeCell ref="D894:D895"/>
    <mergeCell ref="J894:J895"/>
    <mergeCell ref="K894:K895"/>
    <mergeCell ref="L894:L895"/>
    <mergeCell ref="J887:J888"/>
    <mergeCell ref="K887:K888"/>
    <mergeCell ref="L887:L888"/>
    <mergeCell ref="M887:M888"/>
    <mergeCell ref="N887:N888"/>
    <mergeCell ref="O887:O888"/>
    <mergeCell ref="J916:J917"/>
    <mergeCell ref="K916:K917"/>
    <mergeCell ref="L916:L917"/>
    <mergeCell ref="M916:M917"/>
    <mergeCell ref="N916:N917"/>
    <mergeCell ref="O916:O917"/>
    <mergeCell ref="B914:C914"/>
    <mergeCell ref="E914:G914"/>
    <mergeCell ref="J914:K914"/>
    <mergeCell ref="M914:O914"/>
    <mergeCell ref="B916:B917"/>
    <mergeCell ref="C916:C917"/>
    <mergeCell ref="D916:D917"/>
    <mergeCell ref="E916:E917"/>
    <mergeCell ref="F916:F917"/>
    <mergeCell ref="G916:G917"/>
    <mergeCell ref="D906:E906"/>
    <mergeCell ref="L906:M906"/>
    <mergeCell ref="C908:F908"/>
    <mergeCell ref="K908:N908"/>
    <mergeCell ref="C911:F911"/>
    <mergeCell ref="K911:N911"/>
    <mergeCell ref="B928:D928"/>
    <mergeCell ref="J928:L928"/>
    <mergeCell ref="F929:G929"/>
    <mergeCell ref="N929:O929"/>
    <mergeCell ref="B930:B931"/>
    <mergeCell ref="C930:C931"/>
    <mergeCell ref="D930:D931"/>
    <mergeCell ref="J930:J931"/>
    <mergeCell ref="K930:K931"/>
    <mergeCell ref="L930:L931"/>
    <mergeCell ref="J923:J924"/>
    <mergeCell ref="K923:K924"/>
    <mergeCell ref="L923:L924"/>
    <mergeCell ref="M923:M924"/>
    <mergeCell ref="N923:N924"/>
    <mergeCell ref="O923:O924"/>
    <mergeCell ref="B921:D921"/>
    <mergeCell ref="E921:G921"/>
    <mergeCell ref="J921:L921"/>
    <mergeCell ref="M921:O921"/>
    <mergeCell ref="B923:B924"/>
    <mergeCell ref="C923:C924"/>
    <mergeCell ref="D923:D924"/>
    <mergeCell ref="E923:E924"/>
    <mergeCell ref="F923:F924"/>
    <mergeCell ref="G923:G924"/>
    <mergeCell ref="B950:C950"/>
    <mergeCell ref="E950:G950"/>
    <mergeCell ref="J950:K950"/>
    <mergeCell ref="M950:O950"/>
    <mergeCell ref="B952:B953"/>
    <mergeCell ref="C952:C953"/>
    <mergeCell ref="D952:D953"/>
    <mergeCell ref="E952:E953"/>
    <mergeCell ref="F952:F953"/>
    <mergeCell ref="G952:G953"/>
    <mergeCell ref="D942:E942"/>
    <mergeCell ref="L942:M942"/>
    <mergeCell ref="C944:F944"/>
    <mergeCell ref="K944:N944"/>
    <mergeCell ref="C947:F947"/>
    <mergeCell ref="K947:N947"/>
    <mergeCell ref="B936:C936"/>
    <mergeCell ref="J936:K936"/>
    <mergeCell ref="B937:G938"/>
    <mergeCell ref="J937:O938"/>
    <mergeCell ref="C940:F940"/>
    <mergeCell ref="K940:N940"/>
    <mergeCell ref="J959:J960"/>
    <mergeCell ref="K959:K960"/>
    <mergeCell ref="L959:L960"/>
    <mergeCell ref="M959:M960"/>
    <mergeCell ref="N959:N960"/>
    <mergeCell ref="O959:O960"/>
    <mergeCell ref="B957:D957"/>
    <mergeCell ref="E957:G957"/>
    <mergeCell ref="J957:L957"/>
    <mergeCell ref="M957:O957"/>
    <mergeCell ref="B959:B960"/>
    <mergeCell ref="C959:C960"/>
    <mergeCell ref="D959:D960"/>
    <mergeCell ref="E959:E960"/>
    <mergeCell ref="F959:F960"/>
    <mergeCell ref="G959:G960"/>
    <mergeCell ref="J952:J953"/>
    <mergeCell ref="K952:K953"/>
    <mergeCell ref="L952:L953"/>
    <mergeCell ref="M952:M953"/>
    <mergeCell ref="N952:N953"/>
    <mergeCell ref="O952:O953"/>
    <mergeCell ref="D978:E978"/>
    <mergeCell ref="L978:M978"/>
    <mergeCell ref="C980:F980"/>
    <mergeCell ref="K980:N980"/>
    <mergeCell ref="C983:F983"/>
    <mergeCell ref="K983:N983"/>
    <mergeCell ref="B972:C972"/>
    <mergeCell ref="J972:K972"/>
    <mergeCell ref="B973:G974"/>
    <mergeCell ref="J973:O974"/>
    <mergeCell ref="C976:F976"/>
    <mergeCell ref="K976:N976"/>
    <mergeCell ref="B964:D964"/>
    <mergeCell ref="J964:L964"/>
    <mergeCell ref="F965:G965"/>
    <mergeCell ref="N965:O965"/>
    <mergeCell ref="B966:B967"/>
    <mergeCell ref="C966:C967"/>
    <mergeCell ref="D966:D967"/>
    <mergeCell ref="J966:J967"/>
    <mergeCell ref="K966:K967"/>
    <mergeCell ref="L966:L967"/>
    <mergeCell ref="B993:D993"/>
    <mergeCell ref="E993:G993"/>
    <mergeCell ref="J993:L993"/>
    <mergeCell ref="M993:O993"/>
    <mergeCell ref="B995:B996"/>
    <mergeCell ref="C995:C996"/>
    <mergeCell ref="D995:D996"/>
    <mergeCell ref="E995:E996"/>
    <mergeCell ref="F995:F996"/>
    <mergeCell ref="G995:G996"/>
    <mergeCell ref="J988:J989"/>
    <mergeCell ref="K988:K989"/>
    <mergeCell ref="L988:L989"/>
    <mergeCell ref="M988:M989"/>
    <mergeCell ref="N988:N989"/>
    <mergeCell ref="O988:O989"/>
    <mergeCell ref="B986:C986"/>
    <mergeCell ref="E986:G986"/>
    <mergeCell ref="J986:K986"/>
    <mergeCell ref="M986:O986"/>
    <mergeCell ref="B988:B989"/>
    <mergeCell ref="C988:C989"/>
    <mergeCell ref="D988:D989"/>
    <mergeCell ref="E988:E989"/>
    <mergeCell ref="F988:F989"/>
    <mergeCell ref="G988:G989"/>
    <mergeCell ref="B1008:C1008"/>
    <mergeCell ref="J1008:K1008"/>
    <mergeCell ref="B1009:G1010"/>
    <mergeCell ref="J1009:O1010"/>
    <mergeCell ref="C1012:F1012"/>
    <mergeCell ref="K1012:N1012"/>
    <mergeCell ref="B1000:D1000"/>
    <mergeCell ref="J1000:L1000"/>
    <mergeCell ref="F1001:G1001"/>
    <mergeCell ref="N1001:O1001"/>
    <mergeCell ref="B1002:B1003"/>
    <mergeCell ref="C1002:C1003"/>
    <mergeCell ref="D1002:D1003"/>
    <mergeCell ref="J1002:J1003"/>
    <mergeCell ref="K1002:K1003"/>
    <mergeCell ref="L1002:L1003"/>
    <mergeCell ref="J995:J996"/>
    <mergeCell ref="K995:K996"/>
    <mergeCell ref="L995:L996"/>
    <mergeCell ref="M995:M996"/>
    <mergeCell ref="N995:N996"/>
    <mergeCell ref="O995:O996"/>
    <mergeCell ref="J1024:J1025"/>
    <mergeCell ref="K1024:K1025"/>
    <mergeCell ref="L1024:L1025"/>
    <mergeCell ref="M1024:M1025"/>
    <mergeCell ref="N1024:N1025"/>
    <mergeCell ref="O1024:O1025"/>
    <mergeCell ref="B1022:C1022"/>
    <mergeCell ref="E1022:G1022"/>
    <mergeCell ref="J1022:K1022"/>
    <mergeCell ref="M1022:O1022"/>
    <mergeCell ref="B1024:B1025"/>
    <mergeCell ref="C1024:C1025"/>
    <mergeCell ref="D1024:D1025"/>
    <mergeCell ref="E1024:E1025"/>
    <mergeCell ref="F1024:F1025"/>
    <mergeCell ref="G1024:G1025"/>
    <mergeCell ref="D1014:E1014"/>
    <mergeCell ref="L1014:M1014"/>
    <mergeCell ref="C1016:F1016"/>
    <mergeCell ref="K1016:N1016"/>
    <mergeCell ref="C1019:F1019"/>
    <mergeCell ref="K1019:N1019"/>
    <mergeCell ref="B1036:D1036"/>
    <mergeCell ref="J1036:L1036"/>
    <mergeCell ref="F1037:G1037"/>
    <mergeCell ref="N1037:O1037"/>
    <mergeCell ref="B1038:B1039"/>
    <mergeCell ref="C1038:C1039"/>
    <mergeCell ref="D1038:D1039"/>
    <mergeCell ref="J1038:J1039"/>
    <mergeCell ref="K1038:K1039"/>
    <mergeCell ref="L1038:L1039"/>
    <mergeCell ref="J1031:J1032"/>
    <mergeCell ref="K1031:K1032"/>
    <mergeCell ref="L1031:L1032"/>
    <mergeCell ref="M1031:M1032"/>
    <mergeCell ref="N1031:N1032"/>
    <mergeCell ref="O1031:O1032"/>
    <mergeCell ref="B1029:D1029"/>
    <mergeCell ref="E1029:G1029"/>
    <mergeCell ref="J1029:L1029"/>
    <mergeCell ref="M1029:O1029"/>
    <mergeCell ref="B1031:B1032"/>
    <mergeCell ref="C1031:C1032"/>
    <mergeCell ref="D1031:D1032"/>
    <mergeCell ref="E1031:E1032"/>
    <mergeCell ref="F1031:F1032"/>
    <mergeCell ref="G1031:G1032"/>
    <mergeCell ref="B1058:C1058"/>
    <mergeCell ref="E1058:G1058"/>
    <mergeCell ref="J1058:K1058"/>
    <mergeCell ref="M1058:O1058"/>
    <mergeCell ref="B1060:B1061"/>
    <mergeCell ref="C1060:C1061"/>
    <mergeCell ref="D1060:D1061"/>
    <mergeCell ref="E1060:E1061"/>
    <mergeCell ref="F1060:F1061"/>
    <mergeCell ref="G1060:G1061"/>
    <mergeCell ref="D1050:E1050"/>
    <mergeCell ref="L1050:M1050"/>
    <mergeCell ref="C1052:F1052"/>
    <mergeCell ref="K1052:N1052"/>
    <mergeCell ref="C1055:F1055"/>
    <mergeCell ref="K1055:N1055"/>
    <mergeCell ref="B1044:C1044"/>
    <mergeCell ref="J1044:K1044"/>
    <mergeCell ref="B1045:G1046"/>
    <mergeCell ref="J1045:O1046"/>
    <mergeCell ref="C1048:F1048"/>
    <mergeCell ref="K1048:N1048"/>
    <mergeCell ref="J1067:J1068"/>
    <mergeCell ref="K1067:K1068"/>
    <mergeCell ref="L1067:L1068"/>
    <mergeCell ref="M1067:M1068"/>
    <mergeCell ref="N1067:N1068"/>
    <mergeCell ref="O1067:O1068"/>
    <mergeCell ref="B1065:D1065"/>
    <mergeCell ref="E1065:G1065"/>
    <mergeCell ref="J1065:L1065"/>
    <mergeCell ref="M1065:O1065"/>
    <mergeCell ref="B1067:B1068"/>
    <mergeCell ref="C1067:C1068"/>
    <mergeCell ref="D1067:D1068"/>
    <mergeCell ref="E1067:E1068"/>
    <mergeCell ref="F1067:F1068"/>
    <mergeCell ref="G1067:G1068"/>
    <mergeCell ref="J1060:J1061"/>
    <mergeCell ref="K1060:K1061"/>
    <mergeCell ref="L1060:L1061"/>
    <mergeCell ref="M1060:M1061"/>
    <mergeCell ref="N1060:N1061"/>
    <mergeCell ref="O1060:O1061"/>
    <mergeCell ref="D1086:E1086"/>
    <mergeCell ref="L1086:M1086"/>
    <mergeCell ref="C1088:F1088"/>
    <mergeCell ref="K1088:N1088"/>
    <mergeCell ref="C1091:F1091"/>
    <mergeCell ref="K1091:N1091"/>
    <mergeCell ref="B1080:C1080"/>
    <mergeCell ref="J1080:K1080"/>
    <mergeCell ref="B1081:G1082"/>
    <mergeCell ref="J1081:O1082"/>
    <mergeCell ref="C1084:F1084"/>
    <mergeCell ref="K1084:N1084"/>
    <mergeCell ref="B1072:D1072"/>
    <mergeCell ref="J1072:L1072"/>
    <mergeCell ref="F1073:G1073"/>
    <mergeCell ref="N1073:O1073"/>
    <mergeCell ref="B1074:B1075"/>
    <mergeCell ref="C1074:C1075"/>
    <mergeCell ref="D1074:D1075"/>
    <mergeCell ref="J1074:J1075"/>
    <mergeCell ref="K1074:K1075"/>
    <mergeCell ref="L1074:L1075"/>
    <mergeCell ref="B1101:D1101"/>
    <mergeCell ref="E1101:G1101"/>
    <mergeCell ref="J1101:L1101"/>
    <mergeCell ref="M1101:O1101"/>
    <mergeCell ref="B1103:B1104"/>
    <mergeCell ref="C1103:C1104"/>
    <mergeCell ref="D1103:D1104"/>
    <mergeCell ref="E1103:E1104"/>
    <mergeCell ref="F1103:F1104"/>
    <mergeCell ref="G1103:G1104"/>
    <mergeCell ref="J1096:J1097"/>
    <mergeCell ref="K1096:K1097"/>
    <mergeCell ref="L1096:L1097"/>
    <mergeCell ref="M1096:M1097"/>
    <mergeCell ref="N1096:N1097"/>
    <mergeCell ref="O1096:O1097"/>
    <mergeCell ref="B1094:C1094"/>
    <mergeCell ref="E1094:G1094"/>
    <mergeCell ref="J1094:K1094"/>
    <mergeCell ref="M1094:O1094"/>
    <mergeCell ref="B1096:B1097"/>
    <mergeCell ref="C1096:C1097"/>
    <mergeCell ref="D1096:D1097"/>
    <mergeCell ref="E1096:E1097"/>
    <mergeCell ref="F1096:F1097"/>
    <mergeCell ref="G1096:G1097"/>
    <mergeCell ref="B1116:C1116"/>
    <mergeCell ref="J1116:K1116"/>
    <mergeCell ref="B1117:G1118"/>
    <mergeCell ref="J1117:O1118"/>
    <mergeCell ref="C1120:F1120"/>
    <mergeCell ref="K1120:N1120"/>
    <mergeCell ref="B1108:D1108"/>
    <mergeCell ref="J1108:L1108"/>
    <mergeCell ref="F1109:G1109"/>
    <mergeCell ref="N1109:O1109"/>
    <mergeCell ref="B1110:B1111"/>
    <mergeCell ref="C1110:C1111"/>
    <mergeCell ref="D1110:D1111"/>
    <mergeCell ref="J1110:J1111"/>
    <mergeCell ref="K1110:K1111"/>
    <mergeCell ref="L1110:L1111"/>
    <mergeCell ref="J1103:J1104"/>
    <mergeCell ref="K1103:K1104"/>
    <mergeCell ref="L1103:L1104"/>
    <mergeCell ref="M1103:M1104"/>
    <mergeCell ref="N1103:N1104"/>
    <mergeCell ref="O1103:O1104"/>
    <mergeCell ref="J1132:J1133"/>
    <mergeCell ref="K1132:K1133"/>
    <mergeCell ref="L1132:L1133"/>
    <mergeCell ref="M1132:M1133"/>
    <mergeCell ref="N1132:N1133"/>
    <mergeCell ref="O1132:O1133"/>
    <mergeCell ref="B1130:C1130"/>
    <mergeCell ref="E1130:G1130"/>
    <mergeCell ref="J1130:K1130"/>
    <mergeCell ref="M1130:O1130"/>
    <mergeCell ref="B1132:B1133"/>
    <mergeCell ref="C1132:C1133"/>
    <mergeCell ref="D1132:D1133"/>
    <mergeCell ref="E1132:E1133"/>
    <mergeCell ref="F1132:F1133"/>
    <mergeCell ref="G1132:G1133"/>
    <mergeCell ref="D1122:E1122"/>
    <mergeCell ref="L1122:M1122"/>
    <mergeCell ref="C1124:F1124"/>
    <mergeCell ref="K1124:N1124"/>
    <mergeCell ref="C1127:F1127"/>
    <mergeCell ref="K1127:N1127"/>
    <mergeCell ref="B1144:D1144"/>
    <mergeCell ref="J1144:L1144"/>
    <mergeCell ref="F1145:G1145"/>
    <mergeCell ref="N1145:O1145"/>
    <mergeCell ref="B1146:B1147"/>
    <mergeCell ref="C1146:C1147"/>
    <mergeCell ref="D1146:D1147"/>
    <mergeCell ref="J1146:J1147"/>
    <mergeCell ref="K1146:K1147"/>
    <mergeCell ref="L1146:L1147"/>
    <mergeCell ref="J1139:J1140"/>
    <mergeCell ref="K1139:K1140"/>
    <mergeCell ref="L1139:L1140"/>
    <mergeCell ref="M1139:M1140"/>
    <mergeCell ref="N1139:N1140"/>
    <mergeCell ref="O1139:O1140"/>
    <mergeCell ref="B1137:D1137"/>
    <mergeCell ref="E1137:G1137"/>
    <mergeCell ref="J1137:L1137"/>
    <mergeCell ref="M1137:O1137"/>
    <mergeCell ref="B1139:B1140"/>
    <mergeCell ref="C1139:C1140"/>
    <mergeCell ref="D1139:D1140"/>
    <mergeCell ref="E1139:E1140"/>
    <mergeCell ref="F1139:F1140"/>
    <mergeCell ref="G1139:G1140"/>
    <mergeCell ref="B1166:C1166"/>
    <mergeCell ref="E1166:G1166"/>
    <mergeCell ref="J1166:K1166"/>
    <mergeCell ref="M1166:O1166"/>
    <mergeCell ref="B1168:B1169"/>
    <mergeCell ref="C1168:C1169"/>
    <mergeCell ref="D1168:D1169"/>
    <mergeCell ref="E1168:E1169"/>
    <mergeCell ref="F1168:F1169"/>
    <mergeCell ref="G1168:G1169"/>
    <mergeCell ref="D1158:E1158"/>
    <mergeCell ref="L1158:M1158"/>
    <mergeCell ref="C1160:F1160"/>
    <mergeCell ref="K1160:N1160"/>
    <mergeCell ref="C1163:F1163"/>
    <mergeCell ref="K1163:N1163"/>
    <mergeCell ref="B1152:C1152"/>
    <mergeCell ref="J1152:K1152"/>
    <mergeCell ref="B1153:G1154"/>
    <mergeCell ref="J1153:O1154"/>
    <mergeCell ref="C1156:F1156"/>
    <mergeCell ref="K1156:N1156"/>
    <mergeCell ref="J1175:J1176"/>
    <mergeCell ref="K1175:K1176"/>
    <mergeCell ref="L1175:L1176"/>
    <mergeCell ref="M1175:M1176"/>
    <mergeCell ref="N1175:N1176"/>
    <mergeCell ref="O1175:O1176"/>
    <mergeCell ref="B1173:D1173"/>
    <mergeCell ref="E1173:G1173"/>
    <mergeCell ref="J1173:L1173"/>
    <mergeCell ref="M1173:O1173"/>
    <mergeCell ref="B1175:B1176"/>
    <mergeCell ref="C1175:C1176"/>
    <mergeCell ref="D1175:D1176"/>
    <mergeCell ref="E1175:E1176"/>
    <mergeCell ref="F1175:F1176"/>
    <mergeCell ref="G1175:G1176"/>
    <mergeCell ref="J1168:J1169"/>
    <mergeCell ref="K1168:K1169"/>
    <mergeCell ref="L1168:L1169"/>
    <mergeCell ref="M1168:M1169"/>
    <mergeCell ref="N1168:N1169"/>
    <mergeCell ref="O1168:O1169"/>
    <mergeCell ref="D1194:E1194"/>
    <mergeCell ref="L1194:M1194"/>
    <mergeCell ref="C1196:F1196"/>
    <mergeCell ref="K1196:N1196"/>
    <mergeCell ref="C1199:F1199"/>
    <mergeCell ref="K1199:N1199"/>
    <mergeCell ref="B1188:C1188"/>
    <mergeCell ref="J1188:K1188"/>
    <mergeCell ref="B1189:G1190"/>
    <mergeCell ref="J1189:O1190"/>
    <mergeCell ref="C1192:F1192"/>
    <mergeCell ref="K1192:N1192"/>
    <mergeCell ref="B1180:D1180"/>
    <mergeCell ref="J1180:L1180"/>
    <mergeCell ref="F1181:G1181"/>
    <mergeCell ref="N1181:O1181"/>
    <mergeCell ref="B1182:B1183"/>
    <mergeCell ref="C1182:C1183"/>
    <mergeCell ref="D1182:D1183"/>
    <mergeCell ref="J1182:J1183"/>
    <mergeCell ref="K1182:K1183"/>
    <mergeCell ref="L1182:L1183"/>
    <mergeCell ref="B1209:D1209"/>
    <mergeCell ref="E1209:G1209"/>
    <mergeCell ref="J1209:L1209"/>
    <mergeCell ref="M1209:O1209"/>
    <mergeCell ref="B1211:B1212"/>
    <mergeCell ref="C1211:C1212"/>
    <mergeCell ref="D1211:D1212"/>
    <mergeCell ref="E1211:E1212"/>
    <mergeCell ref="F1211:F1212"/>
    <mergeCell ref="G1211:G1212"/>
    <mergeCell ref="J1204:J1205"/>
    <mergeCell ref="K1204:K1205"/>
    <mergeCell ref="L1204:L1205"/>
    <mergeCell ref="M1204:M1205"/>
    <mergeCell ref="N1204:N1205"/>
    <mergeCell ref="O1204:O1205"/>
    <mergeCell ref="B1202:C1202"/>
    <mergeCell ref="E1202:G1202"/>
    <mergeCell ref="J1202:K1202"/>
    <mergeCell ref="M1202:O1202"/>
    <mergeCell ref="B1204:B1205"/>
    <mergeCell ref="C1204:C1205"/>
    <mergeCell ref="D1204:D1205"/>
    <mergeCell ref="E1204:E1205"/>
    <mergeCell ref="F1204:F1205"/>
    <mergeCell ref="G1204:G1205"/>
    <mergeCell ref="B1224:C1224"/>
    <mergeCell ref="J1224:K1224"/>
    <mergeCell ref="B1216:D1216"/>
    <mergeCell ref="J1216:L1216"/>
    <mergeCell ref="F1217:G1217"/>
    <mergeCell ref="N1217:O1217"/>
    <mergeCell ref="B1218:B1219"/>
    <mergeCell ref="C1218:C1219"/>
    <mergeCell ref="D1218:D1219"/>
    <mergeCell ref="J1218:J1219"/>
    <mergeCell ref="K1218:K1219"/>
    <mergeCell ref="L1218:L1219"/>
    <mergeCell ref="J1211:J1212"/>
    <mergeCell ref="K1211:K1212"/>
    <mergeCell ref="L1211:L1212"/>
    <mergeCell ref="M1211:M1212"/>
    <mergeCell ref="N1211:N1212"/>
    <mergeCell ref="O1211:O1212"/>
  </mergeCells>
  <printOptions horizontalCentered="1"/>
  <pageMargins left="0.7" right="0.7" top="0.75" bottom="0.75" header="0.3" footer="0.3"/>
  <pageSetup orientation="portrait" horizontalDpi="300" verticalDpi="300" r:id="rId1"/>
  <headerFooter>
    <oddFooter>&amp;C&amp;"-,Bold"&amp;16&amp;KFF0000Remember to COPY &amp; TOTAL scores on bottom sheet!&amp;R&amp;P</oddFooter>
  </headerFooter>
  <rowBreaks count="34" manualBreakCount="34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</rowBreaks>
  <colBreaks count="2" manualBreakCount="2">
    <brk id="8" max="1048575" man="1"/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C1:K59"/>
  <sheetViews>
    <sheetView zoomScaleNormal="100" workbookViewId="0">
      <selection activeCell="A5" sqref="A5"/>
    </sheetView>
  </sheetViews>
  <sheetFormatPr defaultRowHeight="15"/>
  <cols>
    <col min="3" max="3" width="12.7109375" customWidth="1"/>
    <col min="4" max="5" width="12" customWidth="1"/>
    <col min="6" max="7" width="11.140625" customWidth="1"/>
  </cols>
  <sheetData>
    <row r="1" spans="3:11" ht="18">
      <c r="C1" s="258" t="s">
        <v>98</v>
      </c>
      <c r="D1" s="258"/>
      <c r="E1" s="258"/>
      <c r="F1" s="258"/>
      <c r="G1" s="258"/>
      <c r="H1" s="258"/>
      <c r="I1" s="258"/>
      <c r="J1" s="258"/>
      <c r="K1" s="258"/>
    </row>
    <row r="2" spans="3:11">
      <c r="J2" s="259"/>
      <c r="K2" s="259"/>
    </row>
    <row r="4" spans="3:11" ht="15.75">
      <c r="C4" s="260" t="s">
        <v>3</v>
      </c>
      <c r="D4" s="261"/>
      <c r="E4" s="261"/>
      <c r="F4" s="261"/>
      <c r="G4" s="261"/>
    </row>
    <row r="6" spans="3:11">
      <c r="D6" s="262" t="s">
        <v>14</v>
      </c>
      <c r="E6" s="263"/>
    </row>
    <row r="8" spans="3:11">
      <c r="C8" s="264" t="s">
        <v>26</v>
      </c>
      <c r="D8" s="264" t="s">
        <v>25</v>
      </c>
      <c r="E8" s="264" t="s">
        <v>24</v>
      </c>
      <c r="F8" s="264" t="s">
        <v>99</v>
      </c>
      <c r="G8" s="264" t="s">
        <v>100</v>
      </c>
    </row>
    <row r="10" spans="3:11">
      <c r="C10" s="265"/>
      <c r="D10" s="266"/>
      <c r="E10" s="265"/>
      <c r="F10" s="265"/>
      <c r="G10" s="265"/>
    </row>
    <row r="11" spans="3:11">
      <c r="C11" s="267"/>
      <c r="D11" s="268"/>
      <c r="E11" s="267"/>
      <c r="F11" s="267"/>
      <c r="G11" s="267"/>
    </row>
    <row r="12" spans="3:11">
      <c r="C12" s="269"/>
      <c r="D12" s="270"/>
      <c r="E12" s="269"/>
      <c r="F12" s="269"/>
      <c r="G12" s="269"/>
    </row>
    <row r="14" spans="3:11">
      <c r="C14" s="271"/>
    </row>
    <row r="15" spans="3:11">
      <c r="C15" s="271" t="s">
        <v>101</v>
      </c>
      <c r="D15" s="263"/>
      <c r="E15" s="263"/>
      <c r="F15" s="263"/>
      <c r="G15" s="263"/>
    </row>
    <row r="16" spans="3:11" ht="15.75" thickBot="1">
      <c r="C16" s="107"/>
      <c r="D16" s="107"/>
      <c r="E16" s="107"/>
      <c r="F16" s="107"/>
      <c r="G16" s="107"/>
    </row>
    <row r="18" spans="3:11" ht="15.75">
      <c r="C18" s="260" t="s">
        <v>3</v>
      </c>
      <c r="D18" s="261"/>
      <c r="E18" s="261"/>
      <c r="F18" s="261"/>
      <c r="G18" s="261"/>
    </row>
    <row r="20" spans="3:11">
      <c r="D20" s="262" t="s">
        <v>14</v>
      </c>
      <c r="E20" s="263"/>
    </row>
    <row r="22" spans="3:11" ht="15.75">
      <c r="C22" s="264" t="s">
        <v>26</v>
      </c>
      <c r="D22" s="264" t="s">
        <v>25</v>
      </c>
      <c r="E22" s="264" t="s">
        <v>24</v>
      </c>
      <c r="F22" s="264" t="s">
        <v>99</v>
      </c>
      <c r="G22" s="264" t="s">
        <v>100</v>
      </c>
      <c r="I22" s="272" t="s">
        <v>102</v>
      </c>
      <c r="J22" s="273"/>
      <c r="K22" s="273"/>
    </row>
    <row r="24" spans="3:11">
      <c r="C24" s="265"/>
      <c r="D24" s="265"/>
      <c r="E24" s="265"/>
      <c r="F24" s="265"/>
      <c r="G24" s="265"/>
    </row>
    <row r="25" spans="3:11">
      <c r="C25" s="267"/>
      <c r="D25" s="267"/>
      <c r="E25" s="267"/>
      <c r="F25" s="267"/>
      <c r="G25" s="267"/>
    </row>
    <row r="26" spans="3:11">
      <c r="C26" s="269"/>
      <c r="D26" s="269"/>
      <c r="E26" s="269"/>
      <c r="F26" s="269"/>
      <c r="G26" s="269"/>
    </row>
    <row r="29" spans="3:11">
      <c r="C29" s="271" t="s">
        <v>103</v>
      </c>
      <c r="D29" s="263"/>
      <c r="E29" s="263"/>
      <c r="F29" s="263"/>
      <c r="G29" s="263"/>
    </row>
    <row r="31" spans="3:11" ht="18">
      <c r="C31" s="258" t="s">
        <v>98</v>
      </c>
      <c r="D31" s="258"/>
      <c r="E31" s="258"/>
      <c r="F31" s="258"/>
      <c r="G31" s="258"/>
      <c r="H31" s="258"/>
      <c r="I31" s="258"/>
      <c r="J31" s="258"/>
      <c r="K31" s="258"/>
    </row>
    <row r="32" spans="3:11">
      <c r="J32" s="259"/>
      <c r="K32" s="259"/>
    </row>
    <row r="34" spans="3:7" ht="15.75">
      <c r="C34" s="260" t="s">
        <v>3</v>
      </c>
      <c r="D34" s="261"/>
      <c r="E34" s="261"/>
      <c r="F34" s="261"/>
      <c r="G34" s="261"/>
    </row>
    <row r="36" spans="3:7">
      <c r="D36" s="262" t="s">
        <v>14</v>
      </c>
      <c r="E36" s="263"/>
    </row>
    <row r="38" spans="3:7">
      <c r="C38" s="264" t="s">
        <v>26</v>
      </c>
      <c r="D38" s="264" t="s">
        <v>25</v>
      </c>
      <c r="E38" s="264" t="s">
        <v>24</v>
      </c>
      <c r="F38" s="264" t="s">
        <v>99</v>
      </c>
      <c r="G38" s="264" t="s">
        <v>100</v>
      </c>
    </row>
    <row r="40" spans="3:7">
      <c r="C40" s="265"/>
      <c r="D40" s="266"/>
      <c r="E40" s="265"/>
      <c r="F40" s="265"/>
      <c r="G40" s="265"/>
    </row>
    <row r="41" spans="3:7">
      <c r="C41" s="267"/>
      <c r="D41" s="268"/>
      <c r="E41" s="267"/>
      <c r="F41" s="267"/>
      <c r="G41" s="267"/>
    </row>
    <row r="42" spans="3:7">
      <c r="C42" s="269"/>
      <c r="D42" s="270"/>
      <c r="E42" s="269"/>
      <c r="F42" s="269"/>
      <c r="G42" s="269"/>
    </row>
    <row r="44" spans="3:7">
      <c r="C44" s="271"/>
    </row>
    <row r="45" spans="3:7">
      <c r="C45" s="271" t="s">
        <v>101</v>
      </c>
      <c r="D45" s="263"/>
      <c r="E45" s="263"/>
      <c r="F45" s="263"/>
      <c r="G45" s="263"/>
    </row>
    <row r="46" spans="3:7" ht="15.75" thickBot="1">
      <c r="C46" s="107"/>
      <c r="D46" s="107"/>
      <c r="E46" s="107"/>
      <c r="F46" s="107"/>
      <c r="G46" s="107"/>
    </row>
    <row r="48" spans="3:7" ht="15.75">
      <c r="C48" s="260" t="s">
        <v>3</v>
      </c>
      <c r="D48" s="261"/>
      <c r="E48" s="261"/>
      <c r="F48" s="261"/>
      <c r="G48" s="261"/>
    </row>
    <row r="50" spans="3:11">
      <c r="D50" s="262" t="s">
        <v>14</v>
      </c>
      <c r="E50" s="263"/>
    </row>
    <row r="52" spans="3:11" ht="15.75">
      <c r="C52" s="264" t="s">
        <v>26</v>
      </c>
      <c r="D52" s="264" t="s">
        <v>25</v>
      </c>
      <c r="E52" s="264" t="s">
        <v>24</v>
      </c>
      <c r="F52" s="264" t="s">
        <v>99</v>
      </c>
      <c r="G52" s="264" t="s">
        <v>100</v>
      </c>
      <c r="I52" s="272" t="s">
        <v>102</v>
      </c>
      <c r="J52" s="272"/>
      <c r="K52" s="272"/>
    </row>
    <row r="54" spans="3:11">
      <c r="C54" s="265"/>
      <c r="D54" s="265"/>
      <c r="E54" s="265"/>
      <c r="F54" s="265"/>
      <c r="G54" s="265"/>
    </row>
    <row r="55" spans="3:11">
      <c r="C55" s="267"/>
      <c r="D55" s="267"/>
      <c r="E55" s="267"/>
      <c r="F55" s="267"/>
      <c r="G55" s="267"/>
    </row>
    <row r="56" spans="3:11">
      <c r="C56" s="269"/>
      <c r="D56" s="269"/>
      <c r="E56" s="269"/>
      <c r="F56" s="269"/>
      <c r="G56" s="269"/>
    </row>
    <row r="59" spans="3:11">
      <c r="C59" s="271" t="s">
        <v>103</v>
      </c>
      <c r="D59" s="263"/>
      <c r="E59" s="263"/>
      <c r="F59" s="263"/>
      <c r="G59" s="263"/>
    </row>
  </sheetData>
  <mergeCells count="6">
    <mergeCell ref="C1:K1"/>
    <mergeCell ref="J2:K2"/>
    <mergeCell ref="I22:K22"/>
    <mergeCell ref="C31:K31"/>
    <mergeCell ref="J32:K32"/>
    <mergeCell ref="I52:K52"/>
  </mergeCells>
  <pageMargins left="0.7" right="0.7" top="0.75" bottom="0.75" header="0.3" footer="0.3"/>
  <pageSetup scale="94" orientation="landscape" horizontalDpi="300" verticalDpi="3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Lanes</vt:lpstr>
      <vt:lpstr>Sign In</vt:lpstr>
      <vt:lpstr>Input</vt:lpstr>
      <vt:lpstr>Standings</vt:lpstr>
      <vt:lpstr>Boy's Bracket</vt:lpstr>
      <vt:lpstr>Girl's Bracket</vt:lpstr>
      <vt:lpstr>Score Sheets</vt:lpstr>
      <vt:lpstr>Match Sheets</vt:lpstr>
      <vt:lpstr>'Boy''s Bracket'!Print_Area</vt:lpstr>
      <vt:lpstr>'Girl''s Bracket'!Print_Area</vt:lpstr>
      <vt:lpstr>Standings!Print_Area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Dunlap</dc:creator>
  <cp:lastModifiedBy>Tom Stockton</cp:lastModifiedBy>
  <cp:lastPrinted>2014-01-19T21:01:38Z</cp:lastPrinted>
  <dcterms:created xsi:type="dcterms:W3CDTF">2014-01-10T21:34:21Z</dcterms:created>
  <dcterms:modified xsi:type="dcterms:W3CDTF">2014-01-19T21:01:44Z</dcterms:modified>
</cp:coreProperties>
</file>